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001 - Příprava území" sheetId="3" r:id="rId3"/>
    <sheet name="SO 002 - Odstranění zatru..." sheetId="4" r:id="rId4"/>
    <sheet name="SO 003 - Odstranění mostu..." sheetId="5" r:id="rId5"/>
    <sheet name="SO 004 - Odstranění fontány" sheetId="6" r:id="rId6"/>
    <sheet name="101a - část komunikace" sheetId="7" r:id="rId7"/>
    <sheet name="101b - část kontejnerové ..." sheetId="8" r:id="rId8"/>
    <sheet name="101c - část dopravní značení" sheetId="9" r:id="rId9"/>
    <sheet name="SO 102 - Zpevněné plochy" sheetId="10" r:id="rId10"/>
    <sheet name="SO 201 - Zatrubnění Kopři..." sheetId="11" r:id="rId11"/>
    <sheet name="SO 301 - Odvodnění parkov..." sheetId="12" r:id="rId12"/>
    <sheet name="SO 302 - Odvodnění zpevně..." sheetId="13" r:id="rId13"/>
    <sheet name="SO 303 - Úpravy jednotné ..." sheetId="14" r:id="rId14"/>
    <sheet name="SO 304 - Přípojka kanaliz..." sheetId="15" r:id="rId15"/>
    <sheet name="SO 351 - Přeložka vodovodu" sheetId="16" r:id="rId16"/>
    <sheet name="SO 352 - Přípojka vodovod..." sheetId="17" r:id="rId17"/>
    <sheet name="SO 353 - Přípojka vodovod..." sheetId="18" r:id="rId18"/>
    <sheet name="SO 361 - Závlahový systém" sheetId="19" r:id="rId19"/>
    <sheet name="SO 441 - Rozvody NN" sheetId="20" r:id="rId20"/>
    <sheet name="SO 451 - Veřejné osvětlení" sheetId="21" r:id="rId21"/>
    <sheet name="SO 471 - Ozvučení náměstí" sheetId="22" r:id="rId22"/>
    <sheet name="SO 472 - Slaboproudé rozvody" sheetId="23" r:id="rId23"/>
    <sheet name="SO 801 - Vegetační a sado..." sheetId="24" r:id="rId24"/>
    <sheet name="SO 901 - Přístřešek" sheetId="25" r:id="rId25"/>
    <sheet name="SO901_1 - Část elektroins..." sheetId="26" r:id="rId26"/>
    <sheet name="SO 902 - Prosklený pavilón" sheetId="27" r:id="rId27"/>
    <sheet name="SO 902_1 - Prosklený pavi..." sheetId="28" r:id="rId28"/>
    <sheet name="SO 902_2 - Část elektroin..." sheetId="29" r:id="rId29"/>
    <sheet name="SO 903 - Pergola" sheetId="30" r:id="rId30"/>
    <sheet name="SO 904 - Fontána" sheetId="31" r:id="rId31"/>
    <sheet name="SO 904_1 - Stavební část" sheetId="32" r:id="rId32"/>
    <sheet name="SO 905 - Mobiliář" sheetId="33" r:id="rId33"/>
    <sheet name="Seznam figur" sheetId="34" r:id="rId34"/>
  </sheets>
  <definedNames>
    <definedName name="_xlnm.Print_Area" localSheetId="0">'Rekapitulace stavby'!$D$4:$AO$76,'Rekapitulace stavby'!$C$82:$AQ$131</definedName>
    <definedName name="_xlnm.Print_Titles" localSheetId="0">'Rekapitulace stavby'!$92:$92</definedName>
    <definedName name="_xlnm._FilterDatabase" localSheetId="1" hidden="1">'SO 000 - Vedlejší rozpočt...'!$C$120:$L$187</definedName>
    <definedName name="_xlnm.Print_Area" localSheetId="1">'SO 000 - Vedlejší rozpočt...'!$C$4:$K$76,'SO 000 - Vedlejší rozpočt...'!$C$82:$K$102,'SO 000 - Vedlejší rozpočt...'!$C$108:$L$187</definedName>
    <definedName name="_xlnm.Print_Titles" localSheetId="1">'SO 000 - Vedlejší rozpočt...'!$120:$120</definedName>
    <definedName name="_xlnm._FilterDatabase" localSheetId="2" hidden="1">'SO 001 - Příprava území'!$C$122:$L$314</definedName>
    <definedName name="_xlnm.Print_Area" localSheetId="2">'SO 001 - Příprava území'!$C$4:$K$76,'SO 001 - Příprava území'!$C$82:$K$104,'SO 001 - Příprava území'!$C$110:$L$314</definedName>
    <definedName name="_xlnm.Print_Titles" localSheetId="2">'SO 001 - Příprava území'!$122:$122</definedName>
    <definedName name="_xlnm._FilterDatabase" localSheetId="3" hidden="1">'SO 002 - Odstranění zatru...'!$C$118:$L$164</definedName>
    <definedName name="_xlnm.Print_Area" localSheetId="3">'SO 002 - Odstranění zatru...'!$C$4:$K$76,'SO 002 - Odstranění zatru...'!$C$82:$K$100,'SO 002 - Odstranění zatru...'!$C$106:$L$164</definedName>
    <definedName name="_xlnm.Print_Titles" localSheetId="3">'SO 002 - Odstranění zatru...'!$118:$118</definedName>
    <definedName name="_xlnm._FilterDatabase" localSheetId="4" hidden="1">'SO 003 - Odstranění mostu...'!$C$119:$L$223</definedName>
    <definedName name="_xlnm.Print_Area" localSheetId="4">'SO 003 - Odstranění mostu...'!$C$4:$K$76,'SO 003 - Odstranění mostu...'!$C$82:$K$101,'SO 003 - Odstranění mostu...'!$C$107:$L$223</definedName>
    <definedName name="_xlnm.Print_Titles" localSheetId="4">'SO 003 - Odstranění mostu...'!$119:$119</definedName>
    <definedName name="_xlnm._FilterDatabase" localSheetId="5" hidden="1">'SO 004 - Odstranění fontány'!$C$124:$L$173</definedName>
    <definedName name="_xlnm.Print_Area" localSheetId="5">'SO 004 - Odstranění fontány'!$C$4:$K$76,'SO 004 - Odstranění fontány'!$C$82:$K$106,'SO 004 - Odstranění fontány'!$C$112:$L$173</definedName>
    <definedName name="_xlnm.Print_Titles" localSheetId="5">'SO 004 - Odstranění fontány'!$124:$124</definedName>
    <definedName name="_xlnm._FilterDatabase" localSheetId="6" hidden="1">'101a - část komunikace'!$C$126:$L$241</definedName>
    <definedName name="_xlnm.Print_Area" localSheetId="6">'101a - část komunikace'!$C$4:$K$76,'101a - část komunikace'!$C$82:$K$106,'101a - část komunikace'!$C$112:$L$241</definedName>
    <definedName name="_xlnm.Print_Titles" localSheetId="6">'101a - část komunikace'!$126:$126</definedName>
    <definedName name="_xlnm._FilterDatabase" localSheetId="7" hidden="1">'101b - část kontejnerové ...'!$C$126:$L$192</definedName>
    <definedName name="_xlnm.Print_Area" localSheetId="7">'101b - část kontejnerové ...'!$C$4:$K$76,'101b - část kontejnerové ...'!$C$82:$K$106,'101b - část kontejnerové ...'!$C$112:$L$192</definedName>
    <definedName name="_xlnm.Print_Titles" localSheetId="7">'101b - část kontejnerové ...'!$126:$126</definedName>
    <definedName name="_xlnm._FilterDatabase" localSheetId="8" hidden="1">'101c - část dopravní značení'!$C$124:$L$159</definedName>
    <definedName name="_xlnm.Print_Area" localSheetId="8">'101c - část dopravní značení'!$C$4:$K$76,'101c - část dopravní značení'!$C$82:$K$104,'101c - část dopravní značení'!$C$110:$L$159</definedName>
    <definedName name="_xlnm.Print_Titles" localSheetId="8">'101c - část dopravní značení'!$124:$124</definedName>
    <definedName name="_xlnm._FilterDatabase" localSheetId="9" hidden="1">'SO 102 - Zpevněné plochy'!$C$133:$L$804</definedName>
    <definedName name="_xlnm.Print_Area" localSheetId="9">'SO 102 - Zpevněné plochy'!$C$4:$K$76,'SO 102 - Zpevněné plochy'!$C$82:$K$115,'SO 102 - Zpevněné plochy'!$C$121:$L$804</definedName>
    <definedName name="_xlnm.Print_Titles" localSheetId="9">'SO 102 - Zpevněné plochy'!$133:$133</definedName>
    <definedName name="_xlnm._FilterDatabase" localSheetId="10" hidden="1">'SO 201 - Zatrubnění Kopři...'!$C$126:$L$463</definedName>
    <definedName name="_xlnm.Print_Area" localSheetId="10">'SO 201 - Zatrubnění Kopři...'!$C$4:$K$76,'SO 201 - Zatrubnění Kopři...'!$C$82:$K$108,'SO 201 - Zatrubnění Kopři...'!$C$114:$L$463</definedName>
    <definedName name="_xlnm.Print_Titles" localSheetId="10">'SO 201 - Zatrubnění Kopři...'!$126:$126</definedName>
    <definedName name="_xlnm._FilterDatabase" localSheetId="11" hidden="1">'SO 301 - Odvodnění parkov...'!$C$128:$L$454</definedName>
    <definedName name="_xlnm.Print_Area" localSheetId="11">'SO 301 - Odvodnění parkov...'!$C$4:$K$76,'SO 301 - Odvodnění parkov...'!$C$82:$K$110,'SO 301 - Odvodnění parkov...'!$C$116:$L$454</definedName>
    <definedName name="_xlnm.Print_Titles" localSheetId="11">'SO 301 - Odvodnění parkov...'!$128:$128</definedName>
    <definedName name="_xlnm._FilterDatabase" localSheetId="12" hidden="1">'SO 302 - Odvodnění zpevně...'!$C$125:$L$424</definedName>
    <definedName name="_xlnm.Print_Area" localSheetId="12">'SO 302 - Odvodnění zpevně...'!$C$4:$K$76,'SO 302 - Odvodnění zpevně...'!$C$82:$K$107,'SO 302 - Odvodnění zpevně...'!$C$113:$L$424</definedName>
    <definedName name="_xlnm.Print_Titles" localSheetId="12">'SO 302 - Odvodnění zpevně...'!$125:$125</definedName>
    <definedName name="_xlnm._FilterDatabase" localSheetId="13" hidden="1">'SO 303 - Úpravy jednotné ...'!$C$118:$L$129</definedName>
    <definedName name="_xlnm.Print_Area" localSheetId="13">'SO 303 - Úpravy jednotné ...'!$C$4:$K$76,'SO 303 - Úpravy jednotné ...'!$C$82:$K$100,'SO 303 - Úpravy jednotné ...'!$C$106:$L$129</definedName>
    <definedName name="_xlnm.Print_Titles" localSheetId="13">'SO 303 - Úpravy jednotné ...'!$118:$118</definedName>
    <definedName name="_xlnm._FilterDatabase" localSheetId="14" hidden="1">'SO 304 - Přípojka kanaliz...'!$C$125:$L$234</definedName>
    <definedName name="_xlnm.Print_Area" localSheetId="14">'SO 304 - Přípojka kanaliz...'!$C$4:$K$76,'SO 304 - Přípojka kanaliz...'!$C$82:$K$107,'SO 304 - Přípojka kanaliz...'!$C$113:$L$234</definedName>
    <definedName name="_xlnm.Print_Titles" localSheetId="14">'SO 304 - Přípojka kanaliz...'!$125:$125</definedName>
    <definedName name="_xlnm._FilterDatabase" localSheetId="15" hidden="1">'SO 351 - Přeložka vodovodu'!$C$126:$L$368</definedName>
    <definedName name="_xlnm.Print_Area" localSheetId="15">'SO 351 - Přeložka vodovodu'!$C$4:$K$76,'SO 351 - Přeložka vodovodu'!$C$82:$K$108,'SO 351 - Přeložka vodovodu'!$C$114:$L$368</definedName>
    <definedName name="_xlnm.Print_Titles" localSheetId="15">'SO 351 - Přeložka vodovodu'!$126:$126</definedName>
    <definedName name="_xlnm._FilterDatabase" localSheetId="16" hidden="1">'SO 352 - Přípojka vodovod...'!$C$124:$L$265</definedName>
    <definedName name="_xlnm.Print_Area" localSheetId="16">'SO 352 - Přípojka vodovod...'!$C$4:$K$76,'SO 352 - Přípojka vodovod...'!$C$82:$K$106,'SO 352 - Přípojka vodovod...'!$C$112:$L$265</definedName>
    <definedName name="_xlnm.Print_Titles" localSheetId="16">'SO 352 - Přípojka vodovod...'!$124:$124</definedName>
    <definedName name="_xlnm._FilterDatabase" localSheetId="17" hidden="1">'SO 353 - Přípojka vodovod...'!$C$124:$L$289</definedName>
    <definedName name="_xlnm.Print_Area" localSheetId="17">'SO 353 - Přípojka vodovod...'!$C$4:$K$76,'SO 353 - Přípojka vodovod...'!$C$82:$K$106,'SO 353 - Přípojka vodovod...'!$C$112:$L$289</definedName>
    <definedName name="_xlnm.Print_Titles" localSheetId="17">'SO 353 - Přípojka vodovod...'!$124:$124</definedName>
    <definedName name="_xlnm._FilterDatabase" localSheetId="18" hidden="1">'SO 361 - Závlahový systém'!$C$126:$L$223</definedName>
    <definedName name="_xlnm.Print_Area" localSheetId="18">'SO 361 - Závlahový systém'!$C$4:$K$76,'SO 361 - Závlahový systém'!$C$82:$K$108,'SO 361 - Závlahový systém'!$C$114:$L$223</definedName>
    <definedName name="_xlnm.Print_Titles" localSheetId="18">'SO 361 - Závlahový systém'!$126:$126</definedName>
    <definedName name="_xlnm._FilterDatabase" localSheetId="19" hidden="1">'SO 441 - Rozvody NN'!$C$118:$L$202</definedName>
    <definedName name="_xlnm.Print_Area" localSheetId="19">'SO 441 - Rozvody NN'!$C$4:$K$76,'SO 441 - Rozvody NN'!$C$82:$K$100,'SO 441 - Rozvody NN'!$C$106:$L$202</definedName>
    <definedName name="_xlnm.Print_Titles" localSheetId="19">'SO 441 - Rozvody NN'!$118:$118</definedName>
    <definedName name="_xlnm._FilterDatabase" localSheetId="20" hidden="1">'SO 451 - Veřejné osvětlení'!$C$121:$L$351</definedName>
    <definedName name="_xlnm.Print_Area" localSheetId="20">'SO 451 - Veřejné osvětlení'!$C$4:$K$76,'SO 451 - Veřejné osvětlení'!$C$82:$K$103,'SO 451 - Veřejné osvětlení'!$C$109:$L$351</definedName>
    <definedName name="_xlnm.Print_Titles" localSheetId="20">'SO 451 - Veřejné osvětlení'!$121:$121</definedName>
    <definedName name="_xlnm._FilterDatabase" localSheetId="21" hidden="1">'SO 471 - Ozvučení náměstí'!$C$119:$L$166</definedName>
    <definedName name="_xlnm.Print_Area" localSheetId="21">'SO 471 - Ozvučení náměstí'!$C$4:$K$76,'SO 471 - Ozvučení náměstí'!$C$82:$K$101,'SO 471 - Ozvučení náměstí'!$C$107:$L$166</definedName>
    <definedName name="_xlnm.Print_Titles" localSheetId="21">'SO 471 - Ozvučení náměstí'!$119:$119</definedName>
    <definedName name="_xlnm._FilterDatabase" localSheetId="22" hidden="1">'SO 472 - Slaboproudé rozvody'!$C$117:$L$128</definedName>
    <definedName name="_xlnm.Print_Area" localSheetId="22">'SO 472 - Slaboproudé rozvody'!$C$4:$K$76,'SO 472 - Slaboproudé rozvody'!$C$82:$K$99,'SO 472 - Slaboproudé rozvody'!$C$105:$L$128</definedName>
    <definedName name="_xlnm.Print_Titles" localSheetId="22">'SO 472 - Slaboproudé rozvody'!$117:$117</definedName>
    <definedName name="_xlnm._FilterDatabase" localSheetId="23" hidden="1">'SO 801 - Vegetační a sado...'!$C$120:$L$263</definedName>
    <definedName name="_xlnm.Print_Area" localSheetId="23">'SO 801 - Vegetační a sado...'!$C$4:$K$76,'SO 801 - Vegetační a sado...'!$C$82:$K$102,'SO 801 - Vegetační a sado...'!$C$108:$L$263</definedName>
    <definedName name="_xlnm.Print_Titles" localSheetId="23">'SO 801 - Vegetační a sado...'!$120:$120</definedName>
    <definedName name="_xlnm._FilterDatabase" localSheetId="24" hidden="1">'SO 901 - Přístřešek'!$C$127:$L$327</definedName>
    <definedName name="_xlnm.Print_Area" localSheetId="24">'SO 901 - Přístřešek'!$C$4:$K$76,'SO 901 - Přístřešek'!$C$82:$K$109,'SO 901 - Přístřešek'!$C$115:$L$327</definedName>
    <definedName name="_xlnm.Print_Titles" localSheetId="24">'SO 901 - Přístřešek'!$127:$127</definedName>
    <definedName name="_xlnm._FilterDatabase" localSheetId="25" hidden="1">'SO901_1 - Část elektroins...'!$C$121:$L$168</definedName>
    <definedName name="_xlnm.Print_Area" localSheetId="25">'SO901_1 - Část elektroins...'!$C$4:$K$76,'SO901_1 - Část elektroins...'!$C$82:$K$101,'SO901_1 - Část elektroins...'!$C$107:$L$168</definedName>
    <definedName name="_xlnm.Print_Titles" localSheetId="25">'SO901_1 - Část elektroins...'!$121:$121</definedName>
    <definedName name="_xlnm._FilterDatabase" localSheetId="26" hidden="1">'SO 902 - Prosklený pavilón'!$C$132:$L$394</definedName>
    <definedName name="_xlnm.Print_Area" localSheetId="26">'SO 902 - Prosklený pavilón'!$C$4:$K$76,'SO 902 - Prosklený pavilón'!$C$82:$K$114,'SO 902 - Prosklený pavilón'!$C$120:$L$394</definedName>
    <definedName name="_xlnm.Print_Titles" localSheetId="26">'SO 902 - Prosklený pavilón'!$132:$132</definedName>
    <definedName name="_xlnm._FilterDatabase" localSheetId="27" hidden="1">'SO 902_1 - Prosklený pavi...'!$C$124:$L$185</definedName>
    <definedName name="_xlnm.Print_Area" localSheetId="27">'SO 902_1 - Prosklený pavi...'!$C$4:$K$76,'SO 902_1 - Prosklený pavi...'!$C$82:$K$104,'SO 902_1 - Prosklený pavi...'!$C$110:$L$185</definedName>
    <definedName name="_xlnm.Print_Titles" localSheetId="27">'SO 902_1 - Prosklený pavi...'!$124:$124</definedName>
    <definedName name="_xlnm._FilterDatabase" localSheetId="28" hidden="1">'SO 902_2 - Část elektroin...'!$C$122:$L$181</definedName>
    <definedName name="_xlnm.Print_Area" localSheetId="28">'SO 902_2 - Část elektroin...'!$C$4:$K$76,'SO 902_2 - Část elektroin...'!$C$82:$K$102,'SO 902_2 - Část elektroin...'!$C$108:$L$181</definedName>
    <definedName name="_xlnm.Print_Titles" localSheetId="28">'SO 902_2 - Část elektroin...'!$122:$122</definedName>
    <definedName name="_xlnm._FilterDatabase" localSheetId="29" hidden="1">'SO 903 - Pergola'!$C$123:$L$168</definedName>
    <definedName name="_xlnm.Print_Area" localSheetId="29">'SO 903 - Pergola'!$C$4:$K$76,'SO 903 - Pergola'!$C$82:$K$105,'SO 903 - Pergola'!$C$111:$L$168</definedName>
    <definedName name="_xlnm.Print_Titles" localSheetId="29">'SO 903 - Pergola'!$123:$123</definedName>
    <definedName name="_xlnm._FilterDatabase" localSheetId="30" hidden="1">'SO 904 - Fontána'!$C$120:$L$259</definedName>
    <definedName name="_xlnm.Print_Area" localSheetId="30">'SO 904 - Fontána'!$C$4:$K$76,'SO 904 - Fontána'!$C$82:$K$102,'SO 904 - Fontána'!$C$108:$L$259</definedName>
    <definedName name="_xlnm.Print_Titles" localSheetId="30">'SO 904 - Fontána'!$120:$120</definedName>
    <definedName name="_xlnm._FilterDatabase" localSheetId="31" hidden="1">'SO 904_1 - Stavební část'!$C$125:$L$198</definedName>
    <definedName name="_xlnm.Print_Area" localSheetId="31">'SO 904_1 - Stavební část'!$C$4:$K$76,'SO 904_1 - Stavební část'!$C$82:$K$105,'SO 904_1 - Stavební část'!$C$111:$L$198</definedName>
    <definedName name="_xlnm.Print_Titles" localSheetId="31">'SO 904_1 - Stavební část'!$125:$125</definedName>
    <definedName name="_xlnm._FilterDatabase" localSheetId="32" hidden="1">'SO 905 - Mobiliář'!$C$120:$L$227</definedName>
    <definedName name="_xlnm.Print_Area" localSheetId="32">'SO 905 - Mobiliář'!$C$4:$K$76,'SO 905 - Mobiliář'!$C$82:$K$102,'SO 905 - Mobiliář'!$C$108:$L$227</definedName>
    <definedName name="_xlnm.Print_Titles" localSheetId="32">'SO 905 - Mobiliář'!$120:$120</definedName>
    <definedName name="_xlnm.Print_Area" localSheetId="33">'Seznam figur'!$C$4:$G$200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K39"/>
  <c r="K38"/>
  <c i="1" r="BA130"/>
  <c i="33" r="K37"/>
  <c i="1" r="AZ130"/>
  <c i="33" r="BI227"/>
  <c r="BH227"/>
  <c r="BG227"/>
  <c r="BF227"/>
  <c r="X227"/>
  <c r="X226"/>
  <c r="V227"/>
  <c r="V226"/>
  <c r="T227"/>
  <c r="T226"/>
  <c r="P227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2"/>
  <c r="BH202"/>
  <c r="BG202"/>
  <c r="BF202"/>
  <c r="X202"/>
  <c r="V202"/>
  <c r="T202"/>
  <c r="P202"/>
  <c r="BI192"/>
  <c r="BH192"/>
  <c r="BG192"/>
  <c r="BF192"/>
  <c r="X192"/>
  <c r="V192"/>
  <c r="T192"/>
  <c r="P192"/>
  <c r="BI183"/>
  <c r="BH183"/>
  <c r="BG183"/>
  <c r="BF183"/>
  <c r="X183"/>
  <c r="V183"/>
  <c r="T183"/>
  <c r="P183"/>
  <c r="BI170"/>
  <c r="BH170"/>
  <c r="BG170"/>
  <c r="BF170"/>
  <c r="X170"/>
  <c r="V170"/>
  <c r="T170"/>
  <c r="P170"/>
  <c r="BI156"/>
  <c r="BH156"/>
  <c r="BG156"/>
  <c r="BF156"/>
  <c r="X156"/>
  <c r="V156"/>
  <c r="T156"/>
  <c r="P156"/>
  <c r="BI145"/>
  <c r="BH145"/>
  <c r="BG145"/>
  <c r="BF145"/>
  <c r="X145"/>
  <c r="V145"/>
  <c r="T145"/>
  <c r="P145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V137"/>
  <c r="T137"/>
  <c r="P137"/>
  <c r="BI124"/>
  <c r="BH124"/>
  <c r="BG124"/>
  <c r="BF124"/>
  <c r="X124"/>
  <c r="V124"/>
  <c r="T124"/>
  <c r="P124"/>
  <c r="F115"/>
  <c r="E113"/>
  <c r="F89"/>
  <c r="E87"/>
  <c r="J24"/>
  <c r="E24"/>
  <c r="J118"/>
  <c r="J23"/>
  <c r="J21"/>
  <c r="E21"/>
  <c r="J91"/>
  <c r="J20"/>
  <c r="J18"/>
  <c r="E18"/>
  <c r="F92"/>
  <c r="J17"/>
  <c r="J15"/>
  <c r="E15"/>
  <c r="F117"/>
  <c r="J14"/>
  <c r="J12"/>
  <c r="J89"/>
  <c r="E7"/>
  <c r="E111"/>
  <c i="32" r="K41"/>
  <c r="K40"/>
  <c i="1" r="BA129"/>
  <c i="32" r="K39"/>
  <c i="1" r="AZ129"/>
  <c i="32" r="BI197"/>
  <c r="BH197"/>
  <c r="BG197"/>
  <c r="BF197"/>
  <c r="X197"/>
  <c r="V197"/>
  <c r="T197"/>
  <c r="P197"/>
  <c r="BI194"/>
  <c r="BH194"/>
  <c r="BG194"/>
  <c r="BF194"/>
  <c r="X194"/>
  <c r="V194"/>
  <c r="T194"/>
  <c r="P194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0"/>
  <c r="BH170"/>
  <c r="BG170"/>
  <c r="BF170"/>
  <c r="X170"/>
  <c r="X169"/>
  <c r="V170"/>
  <c r="V169"/>
  <c r="T170"/>
  <c r="T169"/>
  <c r="P170"/>
  <c r="BI167"/>
  <c r="BH167"/>
  <c r="BG167"/>
  <c r="BF167"/>
  <c r="X167"/>
  <c r="V167"/>
  <c r="T167"/>
  <c r="P167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7"/>
  <c r="BH137"/>
  <c r="BG137"/>
  <c r="BF137"/>
  <c r="X137"/>
  <c r="V137"/>
  <c r="T137"/>
  <c r="P137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91"/>
  <c r="E7"/>
  <c r="E85"/>
  <c i="31" r="K39"/>
  <c r="K38"/>
  <c i="1" r="BA128"/>
  <c i="31" r="K37"/>
  <c i="1" r="AZ128"/>
  <c i="31" r="BI259"/>
  <c r="BH259"/>
  <c r="BG259"/>
  <c r="BF259"/>
  <c r="X259"/>
  <c r="V259"/>
  <c r="T259"/>
  <c r="P259"/>
  <c r="BI258"/>
  <c r="BH258"/>
  <c r="BG258"/>
  <c r="BF258"/>
  <c r="X258"/>
  <c r="V258"/>
  <c r="T258"/>
  <c r="P258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3"/>
  <c r="BH253"/>
  <c r="BG253"/>
  <c r="BF253"/>
  <c r="X253"/>
  <c r="V253"/>
  <c r="T253"/>
  <c r="P253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5"/>
  <c r="BH245"/>
  <c r="BG245"/>
  <c r="BF245"/>
  <c r="X245"/>
  <c r="V245"/>
  <c r="T245"/>
  <c r="P245"/>
  <c r="BI244"/>
  <c r="BH244"/>
  <c r="BG244"/>
  <c r="BF244"/>
  <c r="X244"/>
  <c r="V244"/>
  <c r="T244"/>
  <c r="P244"/>
  <c r="BI243"/>
  <c r="BH243"/>
  <c r="BG243"/>
  <c r="BF243"/>
  <c r="X243"/>
  <c r="V243"/>
  <c r="T243"/>
  <c r="P243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1"/>
  <c r="BH141"/>
  <c r="BG141"/>
  <c r="BF141"/>
  <c r="X141"/>
  <c r="X140"/>
  <c r="V141"/>
  <c r="V140"/>
  <c r="T141"/>
  <c r="T140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F115"/>
  <c r="E113"/>
  <c r="F89"/>
  <c r="E87"/>
  <c r="J24"/>
  <c r="E24"/>
  <c r="J118"/>
  <c r="J23"/>
  <c r="J21"/>
  <c r="E21"/>
  <c r="J91"/>
  <c r="J20"/>
  <c r="J18"/>
  <c r="E18"/>
  <c r="F92"/>
  <c r="J17"/>
  <c r="J15"/>
  <c r="E15"/>
  <c r="F117"/>
  <c r="J14"/>
  <c r="J12"/>
  <c r="J89"/>
  <c r="E7"/>
  <c r="E111"/>
  <c i="30" r="K39"/>
  <c r="K38"/>
  <c i="1" r="BA126"/>
  <c i="30" r="K37"/>
  <c i="1" r="AZ126"/>
  <c i="30" r="BI168"/>
  <c r="BH168"/>
  <c r="BG168"/>
  <c r="BF168"/>
  <c r="X168"/>
  <c r="V168"/>
  <c r="T168"/>
  <c r="P168"/>
  <c r="BI166"/>
  <c r="BH166"/>
  <c r="BG166"/>
  <c r="BF166"/>
  <c r="X166"/>
  <c r="V166"/>
  <c r="T166"/>
  <c r="P166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7"/>
  <c r="BH127"/>
  <c r="BG127"/>
  <c r="BF127"/>
  <c r="X127"/>
  <c r="V127"/>
  <c r="T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91"/>
  <c r="J14"/>
  <c r="J12"/>
  <c r="J118"/>
  <c r="E7"/>
  <c r="E85"/>
  <c i="29" r="K41"/>
  <c r="K40"/>
  <c i="1" r="BA125"/>
  <c i="29" r="K39"/>
  <c i="1" r="AZ125"/>
  <c i="29"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F117"/>
  <c r="E115"/>
  <c r="F91"/>
  <c r="E89"/>
  <c r="J26"/>
  <c r="E26"/>
  <c r="J94"/>
  <c r="J25"/>
  <c r="J23"/>
  <c r="E23"/>
  <c r="J119"/>
  <c r="J22"/>
  <c r="J20"/>
  <c r="E20"/>
  <c r="F94"/>
  <c r="J19"/>
  <c r="J17"/>
  <c r="E17"/>
  <c r="F119"/>
  <c r="J16"/>
  <c r="J14"/>
  <c r="J117"/>
  <c r="E7"/>
  <c r="E111"/>
  <c i="28" r="K41"/>
  <c r="K40"/>
  <c i="1" r="BA124"/>
  <c i="28" r="K39"/>
  <c i="1" r="AZ124"/>
  <c i="28" r="BI185"/>
  <c r="BH185"/>
  <c r="BG185"/>
  <c r="BF185"/>
  <c r="X185"/>
  <c r="X184"/>
  <c r="V185"/>
  <c r="V184"/>
  <c r="T185"/>
  <c r="T184"/>
  <c r="P185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0"/>
  <c r="BH150"/>
  <c r="BG150"/>
  <c r="BF150"/>
  <c r="X150"/>
  <c r="X149"/>
  <c r="V150"/>
  <c r="V149"/>
  <c r="T150"/>
  <c r="T149"/>
  <c r="P150"/>
  <c r="BI146"/>
  <c r="BH146"/>
  <c r="BG146"/>
  <c r="BF146"/>
  <c r="X146"/>
  <c r="V146"/>
  <c r="T146"/>
  <c r="P146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8"/>
  <c r="BH128"/>
  <c r="BG128"/>
  <c r="BF128"/>
  <c r="X128"/>
  <c r="V128"/>
  <c r="T128"/>
  <c r="P128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85"/>
  <c i="27" r="K39"/>
  <c r="K38"/>
  <c i="1" r="BA123"/>
  <c i="27" r="K37"/>
  <c i="1" r="AZ123"/>
  <c i="27" r="BI391"/>
  <c r="BH391"/>
  <c r="BG391"/>
  <c r="BF391"/>
  <c r="X391"/>
  <c r="X390"/>
  <c r="V391"/>
  <c r="V390"/>
  <c r="T391"/>
  <c r="T390"/>
  <c r="P391"/>
  <c r="BI389"/>
  <c r="BH389"/>
  <c r="BG389"/>
  <c r="BF389"/>
  <c r="X389"/>
  <c r="V389"/>
  <c r="T389"/>
  <c r="P389"/>
  <c r="BI388"/>
  <c r="BH388"/>
  <c r="BG388"/>
  <c r="BF388"/>
  <c r="X388"/>
  <c r="V388"/>
  <c r="T388"/>
  <c r="P388"/>
  <c r="BI387"/>
  <c r="BH387"/>
  <c r="BG387"/>
  <c r="BF387"/>
  <c r="X387"/>
  <c r="V387"/>
  <c r="T387"/>
  <c r="P387"/>
  <c r="BI386"/>
  <c r="BH386"/>
  <c r="BG386"/>
  <c r="BF386"/>
  <c r="X386"/>
  <c r="V386"/>
  <c r="T386"/>
  <c r="P386"/>
  <c r="BI385"/>
  <c r="BH385"/>
  <c r="BG385"/>
  <c r="BF385"/>
  <c r="X385"/>
  <c r="V385"/>
  <c r="T385"/>
  <c r="P385"/>
  <c r="BI384"/>
  <c r="BH384"/>
  <c r="BG384"/>
  <c r="BF384"/>
  <c r="X384"/>
  <c r="V384"/>
  <c r="T384"/>
  <c r="P384"/>
  <c r="BI383"/>
  <c r="BH383"/>
  <c r="BG383"/>
  <c r="BF383"/>
  <c r="X383"/>
  <c r="V383"/>
  <c r="T383"/>
  <c r="P383"/>
  <c r="BI382"/>
  <c r="BH382"/>
  <c r="BG382"/>
  <c r="BF382"/>
  <c r="X382"/>
  <c r="V382"/>
  <c r="T382"/>
  <c r="P382"/>
  <c r="BI381"/>
  <c r="BH381"/>
  <c r="BG381"/>
  <c r="BF381"/>
  <c r="X381"/>
  <c r="V381"/>
  <c r="T381"/>
  <c r="P381"/>
  <c r="BI380"/>
  <c r="BH380"/>
  <c r="BG380"/>
  <c r="BF380"/>
  <c r="X380"/>
  <c r="V380"/>
  <c r="T380"/>
  <c r="P380"/>
  <c r="BI379"/>
  <c r="BH379"/>
  <c r="BG379"/>
  <c r="BF379"/>
  <c r="X379"/>
  <c r="V379"/>
  <c r="T379"/>
  <c r="P379"/>
  <c r="BI377"/>
  <c r="BH377"/>
  <c r="BG377"/>
  <c r="BF377"/>
  <c r="X377"/>
  <c r="V377"/>
  <c r="T377"/>
  <c r="P377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8"/>
  <c r="BH368"/>
  <c r="BG368"/>
  <c r="BF368"/>
  <c r="X368"/>
  <c r="V368"/>
  <c r="T368"/>
  <c r="P368"/>
  <c r="BI367"/>
  <c r="BH367"/>
  <c r="BG367"/>
  <c r="BF367"/>
  <c r="X367"/>
  <c r="V367"/>
  <c r="T367"/>
  <c r="P367"/>
  <c r="BI365"/>
  <c r="BH365"/>
  <c r="BG365"/>
  <c r="BF365"/>
  <c r="X365"/>
  <c r="V365"/>
  <c r="T365"/>
  <c r="P365"/>
  <c r="BI362"/>
  <c r="BH362"/>
  <c r="BG362"/>
  <c r="BF362"/>
  <c r="X362"/>
  <c r="V362"/>
  <c r="T362"/>
  <c r="P362"/>
  <c r="BI359"/>
  <c r="BH359"/>
  <c r="BG359"/>
  <c r="BF359"/>
  <c r="X359"/>
  <c r="V359"/>
  <c r="T359"/>
  <c r="P359"/>
  <c r="BI357"/>
  <c r="BH357"/>
  <c r="BG357"/>
  <c r="BF357"/>
  <c r="X357"/>
  <c r="V357"/>
  <c r="T357"/>
  <c r="P357"/>
  <c r="BI356"/>
  <c r="BH356"/>
  <c r="BG356"/>
  <c r="BF356"/>
  <c r="X356"/>
  <c r="V356"/>
  <c r="T356"/>
  <c r="P356"/>
  <c r="BI355"/>
  <c r="BH355"/>
  <c r="BG355"/>
  <c r="BF355"/>
  <c r="X355"/>
  <c r="V355"/>
  <c r="T355"/>
  <c r="P355"/>
  <c r="BI353"/>
  <c r="BH353"/>
  <c r="BG353"/>
  <c r="BF353"/>
  <c r="X353"/>
  <c r="V353"/>
  <c r="T353"/>
  <c r="P353"/>
  <c r="BI351"/>
  <c r="BH351"/>
  <c r="BG351"/>
  <c r="BF351"/>
  <c r="X351"/>
  <c r="V351"/>
  <c r="T351"/>
  <c r="P351"/>
  <c r="BI350"/>
  <c r="BH350"/>
  <c r="BG350"/>
  <c r="BF350"/>
  <c r="X350"/>
  <c r="V350"/>
  <c r="T350"/>
  <c r="P350"/>
  <c r="BI349"/>
  <c r="BH349"/>
  <c r="BG349"/>
  <c r="BF349"/>
  <c r="X349"/>
  <c r="V349"/>
  <c r="T349"/>
  <c r="P349"/>
  <c r="BI348"/>
  <c r="BH348"/>
  <c r="BG348"/>
  <c r="BF348"/>
  <c r="X348"/>
  <c r="V348"/>
  <c r="T348"/>
  <c r="P348"/>
  <c r="BI346"/>
  <c r="BH346"/>
  <c r="BG346"/>
  <c r="BF346"/>
  <c r="X346"/>
  <c r="V346"/>
  <c r="T346"/>
  <c r="P346"/>
  <c r="BI344"/>
  <c r="BH344"/>
  <c r="BG344"/>
  <c r="BF344"/>
  <c r="X344"/>
  <c r="V344"/>
  <c r="T344"/>
  <c r="P344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7"/>
  <c r="BH337"/>
  <c r="BG337"/>
  <c r="BF337"/>
  <c r="X337"/>
  <c r="V337"/>
  <c r="T337"/>
  <c r="P337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1"/>
  <c r="BH331"/>
  <c r="BG331"/>
  <c r="BF331"/>
  <c r="X331"/>
  <c r="V331"/>
  <c r="T331"/>
  <c r="P331"/>
  <c r="BI329"/>
  <c r="BH329"/>
  <c r="BG329"/>
  <c r="BF329"/>
  <c r="X329"/>
  <c r="V329"/>
  <c r="T329"/>
  <c r="P329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8"/>
  <c r="BH318"/>
  <c r="BG318"/>
  <c r="BF318"/>
  <c r="X318"/>
  <c r="V318"/>
  <c r="T318"/>
  <c r="P318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3"/>
  <c r="BH303"/>
  <c r="BG303"/>
  <c r="BF303"/>
  <c r="X303"/>
  <c r="V303"/>
  <c r="T303"/>
  <c r="P303"/>
  <c r="BI302"/>
  <c r="BH302"/>
  <c r="BG302"/>
  <c r="BF302"/>
  <c r="X302"/>
  <c r="V302"/>
  <c r="T302"/>
  <c r="P302"/>
  <c r="BI299"/>
  <c r="BH299"/>
  <c r="BG299"/>
  <c r="BF299"/>
  <c r="X299"/>
  <c r="V299"/>
  <c r="T299"/>
  <c r="P299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X258"/>
  <c r="V259"/>
  <c r="V258"/>
  <c r="T259"/>
  <c r="T258"/>
  <c r="P259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1"/>
  <c r="BH251"/>
  <c r="BG251"/>
  <c r="BF251"/>
  <c r="X251"/>
  <c r="V251"/>
  <c r="T251"/>
  <c r="P251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2"/>
  <c r="BH242"/>
  <c r="BG242"/>
  <c r="BF242"/>
  <c r="X242"/>
  <c r="V242"/>
  <c r="T242"/>
  <c r="P242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6"/>
  <c r="BH226"/>
  <c r="BG226"/>
  <c r="BF226"/>
  <c r="X226"/>
  <c r="V226"/>
  <c r="T226"/>
  <c r="P226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3"/>
  <c r="BH203"/>
  <c r="BG203"/>
  <c r="BF203"/>
  <c r="X203"/>
  <c r="V203"/>
  <c r="T203"/>
  <c r="P203"/>
  <c r="BI202"/>
  <c r="BH202"/>
  <c r="BG202"/>
  <c r="BF202"/>
  <c r="X202"/>
  <c r="V202"/>
  <c r="T202"/>
  <c r="P202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3"/>
  <c r="BH163"/>
  <c r="BG163"/>
  <c r="BF163"/>
  <c r="X163"/>
  <c r="V163"/>
  <c r="T163"/>
  <c r="P163"/>
  <c r="BI159"/>
  <c r="BH159"/>
  <c r="BG159"/>
  <c r="BF159"/>
  <c r="X159"/>
  <c r="V159"/>
  <c r="T159"/>
  <c r="P159"/>
  <c r="BI155"/>
  <c r="BH155"/>
  <c r="BG155"/>
  <c r="BF155"/>
  <c r="X155"/>
  <c r="V155"/>
  <c r="T155"/>
  <c r="P155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6"/>
  <c r="BH136"/>
  <c r="BG136"/>
  <c r="BF136"/>
  <c r="X136"/>
  <c r="V136"/>
  <c r="T136"/>
  <c r="P136"/>
  <c r="F127"/>
  <c r="E125"/>
  <c r="F89"/>
  <c r="E87"/>
  <c r="J24"/>
  <c r="E24"/>
  <c r="J130"/>
  <c r="J23"/>
  <c r="J21"/>
  <c r="E21"/>
  <c r="J129"/>
  <c r="J20"/>
  <c r="J18"/>
  <c r="E18"/>
  <c r="F130"/>
  <c r="J17"/>
  <c r="J15"/>
  <c r="E15"/>
  <c r="F91"/>
  <c r="J14"/>
  <c r="J12"/>
  <c r="J89"/>
  <c r="E7"/>
  <c r="E85"/>
  <c i="26" r="K41"/>
  <c r="K40"/>
  <c i="1" r="BA121"/>
  <c i="26" r="K39"/>
  <c i="1" r="AZ121"/>
  <c i="26"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4"/>
  <c r="BH124"/>
  <c r="BG124"/>
  <c r="BF124"/>
  <c r="X124"/>
  <c r="V124"/>
  <c r="T124"/>
  <c r="P124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93"/>
  <c r="J16"/>
  <c r="J14"/>
  <c r="J116"/>
  <c r="E7"/>
  <c r="E110"/>
  <c i="25" r="K39"/>
  <c r="K38"/>
  <c i="1" r="BA120"/>
  <c i="25" r="K37"/>
  <c i="1" r="AZ120"/>
  <c i="25" r="BI325"/>
  <c r="BH325"/>
  <c r="BG325"/>
  <c r="BF325"/>
  <c r="X325"/>
  <c r="X324"/>
  <c r="V325"/>
  <c r="V324"/>
  <c r="T325"/>
  <c r="T324"/>
  <c r="P325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6"/>
  <c r="BH306"/>
  <c r="BG306"/>
  <c r="BF306"/>
  <c r="X306"/>
  <c r="V306"/>
  <c r="T306"/>
  <c r="P306"/>
  <c r="BI303"/>
  <c r="BH303"/>
  <c r="BG303"/>
  <c r="BF303"/>
  <c r="X303"/>
  <c r="V303"/>
  <c r="T303"/>
  <c r="P303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6"/>
  <c r="BH296"/>
  <c r="BG296"/>
  <c r="BF296"/>
  <c r="X296"/>
  <c r="V296"/>
  <c r="T296"/>
  <c r="P296"/>
  <c r="BI293"/>
  <c r="BH293"/>
  <c r="BG293"/>
  <c r="BF293"/>
  <c r="X293"/>
  <c r="V293"/>
  <c r="T293"/>
  <c r="P293"/>
  <c r="BI290"/>
  <c r="BH290"/>
  <c r="BG290"/>
  <c r="BF290"/>
  <c r="X290"/>
  <c r="V290"/>
  <c r="T290"/>
  <c r="P290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5"/>
  <c r="BH275"/>
  <c r="BG275"/>
  <c r="BF275"/>
  <c r="X275"/>
  <c r="V275"/>
  <c r="T275"/>
  <c r="P275"/>
  <c r="BI272"/>
  <c r="BH272"/>
  <c r="BG272"/>
  <c r="BF272"/>
  <c r="X272"/>
  <c r="V272"/>
  <c r="T272"/>
  <c r="P272"/>
  <c r="BI270"/>
  <c r="BH270"/>
  <c r="BG270"/>
  <c r="BF270"/>
  <c r="X270"/>
  <c r="X269"/>
  <c r="V270"/>
  <c r="V269"/>
  <c r="T270"/>
  <c r="T269"/>
  <c r="P270"/>
  <c r="BI266"/>
  <c r="BH266"/>
  <c r="BG266"/>
  <c r="BF266"/>
  <c r="X266"/>
  <c r="V266"/>
  <c r="T266"/>
  <c r="P266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6"/>
  <c r="BH256"/>
  <c r="BG256"/>
  <c r="BF256"/>
  <c r="X256"/>
  <c r="V256"/>
  <c r="T256"/>
  <c r="P256"/>
  <c r="BI252"/>
  <c r="BH252"/>
  <c r="BG252"/>
  <c r="BF252"/>
  <c r="X252"/>
  <c r="V252"/>
  <c r="T252"/>
  <c r="P252"/>
  <c r="BI251"/>
  <c r="BH251"/>
  <c r="BG251"/>
  <c r="BF251"/>
  <c r="X251"/>
  <c r="V251"/>
  <c r="T251"/>
  <c r="P251"/>
  <c r="BI250"/>
  <c r="BH250"/>
  <c r="BG250"/>
  <c r="BF250"/>
  <c r="X250"/>
  <c r="V250"/>
  <c r="T250"/>
  <c r="P250"/>
  <c r="BI249"/>
  <c r="BH249"/>
  <c r="BG249"/>
  <c r="BF249"/>
  <c r="X249"/>
  <c r="V249"/>
  <c r="T249"/>
  <c r="P249"/>
  <c r="BI246"/>
  <c r="BH246"/>
  <c r="BG246"/>
  <c r="BF246"/>
  <c r="X246"/>
  <c r="V246"/>
  <c r="T246"/>
  <c r="P246"/>
  <c r="BI243"/>
  <c r="BH243"/>
  <c r="BG243"/>
  <c r="BF243"/>
  <c r="X243"/>
  <c r="V243"/>
  <c r="T243"/>
  <c r="P243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0"/>
  <c r="BH200"/>
  <c r="BG200"/>
  <c r="BF200"/>
  <c r="X200"/>
  <c r="V200"/>
  <c r="T200"/>
  <c r="P200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6"/>
  <c r="BH176"/>
  <c r="BG176"/>
  <c r="BF176"/>
  <c r="X176"/>
  <c r="V176"/>
  <c r="T176"/>
  <c r="P176"/>
  <c r="BI173"/>
  <c r="BH173"/>
  <c r="BG173"/>
  <c r="BF173"/>
  <c r="X173"/>
  <c r="V173"/>
  <c r="T173"/>
  <c r="P173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V162"/>
  <c r="T162"/>
  <c r="P162"/>
  <c r="BI159"/>
  <c r="BH159"/>
  <c r="BG159"/>
  <c r="BF159"/>
  <c r="X159"/>
  <c r="V159"/>
  <c r="T159"/>
  <c r="P159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8"/>
  <c r="BH148"/>
  <c r="BG148"/>
  <c r="BF148"/>
  <c r="X148"/>
  <c r="V148"/>
  <c r="T148"/>
  <c r="P148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0"/>
  <c r="BH130"/>
  <c r="BG130"/>
  <c r="BF130"/>
  <c r="X130"/>
  <c r="V130"/>
  <c r="T130"/>
  <c r="P130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122"/>
  <c r="E7"/>
  <c r="E118"/>
  <c i="24" r="K39"/>
  <c r="K38"/>
  <c i="1" r="BA118"/>
  <c i="24" r="K37"/>
  <c i="1" r="AZ118"/>
  <c i="24" r="BI263"/>
  <c r="BH263"/>
  <c r="BG263"/>
  <c r="BF263"/>
  <c r="X263"/>
  <c r="X262"/>
  <c r="V263"/>
  <c r="V262"/>
  <c r="T263"/>
  <c r="T262"/>
  <c r="P263"/>
  <c r="BI260"/>
  <c r="BH260"/>
  <c r="BG260"/>
  <c r="BF260"/>
  <c r="X260"/>
  <c r="X259"/>
  <c r="V260"/>
  <c r="V259"/>
  <c r="T260"/>
  <c r="T259"/>
  <c r="P260"/>
  <c r="BI257"/>
  <c r="BH257"/>
  <c r="BG257"/>
  <c r="BF257"/>
  <c r="X257"/>
  <c r="X256"/>
  <c r="V257"/>
  <c r="V256"/>
  <c r="T257"/>
  <c r="T256"/>
  <c r="P257"/>
  <c r="BI255"/>
  <c r="BH255"/>
  <c r="BG255"/>
  <c r="BF255"/>
  <c r="X255"/>
  <c r="V255"/>
  <c r="T255"/>
  <c r="P255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3"/>
  <c r="BH243"/>
  <c r="BG243"/>
  <c r="BF243"/>
  <c r="X243"/>
  <c r="V243"/>
  <c r="T243"/>
  <c r="P243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59"/>
  <c r="BH159"/>
  <c r="BG159"/>
  <c r="BF159"/>
  <c r="X159"/>
  <c r="V159"/>
  <c r="T159"/>
  <c r="P159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91"/>
  <c r="J14"/>
  <c r="J12"/>
  <c r="J115"/>
  <c r="E7"/>
  <c r="E85"/>
  <c i="23" r="K39"/>
  <c r="K38"/>
  <c i="1" r="BA117"/>
  <c i="23" r="K37"/>
  <c i="1" r="AZ117"/>
  <c i="23" r="BI127"/>
  <c r="BH127"/>
  <c r="BG127"/>
  <c r="BF127"/>
  <c r="X127"/>
  <c r="X126"/>
  <c r="V127"/>
  <c r="V126"/>
  <c r="T127"/>
  <c r="T126"/>
  <c r="P127"/>
  <c r="BI124"/>
  <c r="BH124"/>
  <c r="BG124"/>
  <c r="BF124"/>
  <c r="X124"/>
  <c r="V124"/>
  <c r="T124"/>
  <c r="P124"/>
  <c r="BI122"/>
  <c r="BH122"/>
  <c r="BG122"/>
  <c r="BF122"/>
  <c r="X122"/>
  <c r="V122"/>
  <c r="T122"/>
  <c r="P122"/>
  <c r="BI120"/>
  <c r="BH120"/>
  <c r="BG120"/>
  <c r="BF120"/>
  <c r="X120"/>
  <c r="V120"/>
  <c r="T120"/>
  <c r="P120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22" r="K39"/>
  <c r="K38"/>
  <c i="1" r="BA116"/>
  <c i="22" r="K37"/>
  <c i="1" r="AZ116"/>
  <c i="22" r="BI165"/>
  <c r="BH165"/>
  <c r="BG165"/>
  <c r="BF165"/>
  <c r="X165"/>
  <c r="V165"/>
  <c r="T165"/>
  <c r="P165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2"/>
  <c r="BH122"/>
  <c r="BG122"/>
  <c r="BF122"/>
  <c r="X122"/>
  <c r="V122"/>
  <c r="T122"/>
  <c r="P122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89"/>
  <c r="E7"/>
  <c r="E110"/>
  <c i="21" r="K39"/>
  <c r="K38"/>
  <c i="1" r="BA115"/>
  <c i="21" r="K37"/>
  <c i="1" r="AZ115"/>
  <c i="21"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7"/>
  <c r="BH337"/>
  <c r="BG337"/>
  <c r="BF337"/>
  <c r="X337"/>
  <c r="V337"/>
  <c r="T337"/>
  <c r="P337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1"/>
  <c r="BH331"/>
  <c r="BG331"/>
  <c r="BF331"/>
  <c r="X331"/>
  <c r="V331"/>
  <c r="T331"/>
  <c r="P331"/>
  <c r="BI326"/>
  <c r="BH326"/>
  <c r="BG326"/>
  <c r="BF326"/>
  <c r="X326"/>
  <c r="V326"/>
  <c r="T326"/>
  <c r="P326"/>
  <c r="BI324"/>
  <c r="BH324"/>
  <c r="BG324"/>
  <c r="BF324"/>
  <c r="X324"/>
  <c r="V324"/>
  <c r="T324"/>
  <c r="P324"/>
  <c r="BI320"/>
  <c r="BH320"/>
  <c r="BG320"/>
  <c r="BF320"/>
  <c r="X320"/>
  <c r="V320"/>
  <c r="T320"/>
  <c r="P320"/>
  <c r="BI318"/>
  <c r="BH318"/>
  <c r="BG318"/>
  <c r="BF318"/>
  <c r="X318"/>
  <c r="V318"/>
  <c r="T318"/>
  <c r="P318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9"/>
  <c r="BH299"/>
  <c r="BG299"/>
  <c r="BF299"/>
  <c r="X299"/>
  <c r="V299"/>
  <c r="T299"/>
  <c r="P299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89"/>
  <c r="BH289"/>
  <c r="BG289"/>
  <c r="BF289"/>
  <c r="X289"/>
  <c r="V289"/>
  <c r="T289"/>
  <c r="P289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4"/>
  <c r="BH124"/>
  <c r="BG124"/>
  <c r="BF124"/>
  <c r="X124"/>
  <c r="X123"/>
  <c r="V124"/>
  <c r="V123"/>
  <c r="T124"/>
  <c r="T123"/>
  <c r="P124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89"/>
  <c r="E7"/>
  <c r="E112"/>
  <c i="20" r="K39"/>
  <c r="K38"/>
  <c i="1" r="BA114"/>
  <c i="20" r="K37"/>
  <c i="1" r="AZ114"/>
  <c i="20" r="BI201"/>
  <c r="BH201"/>
  <c r="BG201"/>
  <c r="BF201"/>
  <c r="X201"/>
  <c r="V201"/>
  <c r="T201"/>
  <c r="P201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1"/>
  <c r="BH121"/>
  <c r="BG121"/>
  <c r="BF121"/>
  <c r="X121"/>
  <c r="V121"/>
  <c r="T121"/>
  <c r="P121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91"/>
  <c r="J14"/>
  <c r="J12"/>
  <c r="J113"/>
  <c r="E7"/>
  <c r="E109"/>
  <c i="19" r="K39"/>
  <c r="K38"/>
  <c i="1" r="BA113"/>
  <c i="19" r="K37"/>
  <c i="1" r="AZ113"/>
  <c i="19" r="BI221"/>
  <c r="BH221"/>
  <c r="BG221"/>
  <c r="BF221"/>
  <c r="X221"/>
  <c r="V221"/>
  <c r="T221"/>
  <c r="P221"/>
  <c r="BI219"/>
  <c r="BH219"/>
  <c r="BG219"/>
  <c r="BF219"/>
  <c r="X219"/>
  <c r="V219"/>
  <c r="T219"/>
  <c r="P219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91"/>
  <c r="J14"/>
  <c r="J12"/>
  <c r="J121"/>
  <c r="E7"/>
  <c r="E85"/>
  <c i="18" r="K39"/>
  <c r="K38"/>
  <c i="1" r="BA112"/>
  <c i="18" r="K37"/>
  <c i="1" r="AZ112"/>
  <c i="18" r="BI286"/>
  <c r="BH286"/>
  <c r="BG286"/>
  <c r="BF286"/>
  <c r="X286"/>
  <c r="X285"/>
  <c r="X284"/>
  <c r="V286"/>
  <c r="V285"/>
  <c r="V284"/>
  <c r="T286"/>
  <c r="T285"/>
  <c r="T284"/>
  <c r="P286"/>
  <c r="BI281"/>
  <c r="BH281"/>
  <c r="BG281"/>
  <c r="BF281"/>
  <c r="X281"/>
  <c r="X280"/>
  <c r="X279"/>
  <c r="V281"/>
  <c r="V280"/>
  <c r="V279"/>
  <c r="T281"/>
  <c r="T280"/>
  <c r="T279"/>
  <c r="P281"/>
  <c r="BI278"/>
  <c r="BH278"/>
  <c r="BG278"/>
  <c r="BF278"/>
  <c r="X278"/>
  <c r="X277"/>
  <c r="V278"/>
  <c r="V277"/>
  <c r="T278"/>
  <c r="T277"/>
  <c r="P278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6"/>
  <c r="BH266"/>
  <c r="BG266"/>
  <c r="BF266"/>
  <c r="X266"/>
  <c r="V266"/>
  <c r="T266"/>
  <c r="P266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4"/>
  <c r="BH194"/>
  <c r="BG194"/>
  <c r="BF194"/>
  <c r="X194"/>
  <c r="V194"/>
  <c r="T194"/>
  <c r="P194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3"/>
  <c r="BH173"/>
  <c r="BG173"/>
  <c r="BF173"/>
  <c r="X173"/>
  <c r="V173"/>
  <c r="T173"/>
  <c r="P173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0"/>
  <c r="BH130"/>
  <c r="BG130"/>
  <c r="BF130"/>
  <c r="X130"/>
  <c r="V130"/>
  <c r="T130"/>
  <c r="P130"/>
  <c r="BI128"/>
  <c r="BH128"/>
  <c r="BG128"/>
  <c r="BF128"/>
  <c r="X128"/>
  <c r="V128"/>
  <c r="T128"/>
  <c r="P128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89"/>
  <c r="E7"/>
  <c r="E85"/>
  <c i="17" r="K39"/>
  <c r="K38"/>
  <c i="1" r="BA111"/>
  <c i="17" r="K37"/>
  <c i="1" r="AZ111"/>
  <c i="17" r="BI262"/>
  <c r="BH262"/>
  <c r="BG262"/>
  <c r="BF262"/>
  <c r="X262"/>
  <c r="X261"/>
  <c r="X260"/>
  <c r="V262"/>
  <c r="V261"/>
  <c r="V260"/>
  <c r="T262"/>
  <c r="T261"/>
  <c r="T260"/>
  <c r="P262"/>
  <c r="BI257"/>
  <c r="BH257"/>
  <c r="BG257"/>
  <c r="BF257"/>
  <c r="X257"/>
  <c r="X256"/>
  <c r="X255"/>
  <c r="V257"/>
  <c r="V256"/>
  <c r="V255"/>
  <c r="T257"/>
  <c r="T256"/>
  <c r="T255"/>
  <c r="P257"/>
  <c r="BI254"/>
  <c r="BH254"/>
  <c r="BG254"/>
  <c r="BF254"/>
  <c r="X254"/>
  <c r="X253"/>
  <c r="V254"/>
  <c r="V253"/>
  <c r="T254"/>
  <c r="T253"/>
  <c r="P254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6"/>
  <c r="BH246"/>
  <c r="BG246"/>
  <c r="BF246"/>
  <c r="X246"/>
  <c r="V246"/>
  <c r="T246"/>
  <c r="P246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4"/>
  <c r="BH234"/>
  <c r="BG234"/>
  <c r="BF234"/>
  <c r="X234"/>
  <c r="V234"/>
  <c r="T234"/>
  <c r="P234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0"/>
  <c r="BH190"/>
  <c r="BG190"/>
  <c r="BF190"/>
  <c r="X190"/>
  <c r="V190"/>
  <c r="T190"/>
  <c r="P190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85"/>
  <c i="16" r="K39"/>
  <c r="K38"/>
  <c i="1" r="BA110"/>
  <c i="16" r="K37"/>
  <c i="1" r="AZ110"/>
  <c i="16" r="BI365"/>
  <c r="BH365"/>
  <c r="BG365"/>
  <c r="BF365"/>
  <c r="X365"/>
  <c r="X364"/>
  <c r="V365"/>
  <c r="V364"/>
  <c r="T365"/>
  <c r="T364"/>
  <c r="P365"/>
  <c r="BI362"/>
  <c r="BH362"/>
  <c r="BG362"/>
  <c r="BF362"/>
  <c r="X362"/>
  <c r="X361"/>
  <c r="X360"/>
  <c r="V362"/>
  <c r="V361"/>
  <c r="V360"/>
  <c r="T362"/>
  <c r="T361"/>
  <c r="T360"/>
  <c r="P362"/>
  <c r="BI354"/>
  <c r="BH354"/>
  <c r="BG354"/>
  <c r="BF354"/>
  <c r="X354"/>
  <c r="X353"/>
  <c r="V354"/>
  <c r="V353"/>
  <c r="T354"/>
  <c r="T353"/>
  <c r="P354"/>
  <c r="BI347"/>
  <c r="BH347"/>
  <c r="BG347"/>
  <c r="BF347"/>
  <c r="X347"/>
  <c r="V347"/>
  <c r="T347"/>
  <c r="P347"/>
  <c r="BI340"/>
  <c r="BH340"/>
  <c r="BG340"/>
  <c r="BF340"/>
  <c r="X340"/>
  <c r="V340"/>
  <c r="T340"/>
  <c r="P340"/>
  <c r="BI337"/>
  <c r="BH337"/>
  <c r="BG337"/>
  <c r="BF337"/>
  <c r="X337"/>
  <c r="V337"/>
  <c r="T337"/>
  <c r="P337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2"/>
  <c r="BH322"/>
  <c r="BG322"/>
  <c r="BF322"/>
  <c r="X322"/>
  <c r="V322"/>
  <c r="T322"/>
  <c r="P322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9"/>
  <c r="BH309"/>
  <c r="BG309"/>
  <c r="BF309"/>
  <c r="X309"/>
  <c r="V309"/>
  <c r="T309"/>
  <c r="P309"/>
  <c r="BI306"/>
  <c r="BH306"/>
  <c r="BG306"/>
  <c r="BF306"/>
  <c r="X306"/>
  <c r="V306"/>
  <c r="T306"/>
  <c r="P306"/>
  <c r="BI304"/>
  <c r="BH304"/>
  <c r="BG304"/>
  <c r="BF304"/>
  <c r="X304"/>
  <c r="V304"/>
  <c r="T304"/>
  <c r="P304"/>
  <c r="BI302"/>
  <c r="BH302"/>
  <c r="BG302"/>
  <c r="BF302"/>
  <c r="X302"/>
  <c r="V302"/>
  <c r="T302"/>
  <c r="P302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4"/>
  <c r="BH294"/>
  <c r="BG294"/>
  <c r="BF294"/>
  <c r="X294"/>
  <c r="V294"/>
  <c r="T294"/>
  <c r="P294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6"/>
  <c r="BH286"/>
  <c r="BG286"/>
  <c r="BF286"/>
  <c r="X286"/>
  <c r="V286"/>
  <c r="T286"/>
  <c r="P286"/>
  <c r="BI281"/>
  <c r="BH281"/>
  <c r="BG281"/>
  <c r="BF281"/>
  <c r="X281"/>
  <c r="V281"/>
  <c r="T281"/>
  <c r="P281"/>
  <c r="BI276"/>
  <c r="BH276"/>
  <c r="BG276"/>
  <c r="BF276"/>
  <c r="X276"/>
  <c r="V276"/>
  <c r="T276"/>
  <c r="P276"/>
  <c r="BI271"/>
  <c r="BH271"/>
  <c r="BG271"/>
  <c r="BF271"/>
  <c r="X271"/>
  <c r="V271"/>
  <c r="T271"/>
  <c r="P271"/>
  <c r="BI267"/>
  <c r="BH267"/>
  <c r="BG267"/>
  <c r="BF267"/>
  <c r="X267"/>
  <c r="V267"/>
  <c r="T267"/>
  <c r="P267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1"/>
  <c r="BH251"/>
  <c r="BG251"/>
  <c r="BF251"/>
  <c r="X251"/>
  <c r="V251"/>
  <c r="T251"/>
  <c r="P251"/>
  <c r="BI248"/>
  <c r="BH248"/>
  <c r="BG248"/>
  <c r="BF248"/>
  <c r="X248"/>
  <c r="V248"/>
  <c r="T248"/>
  <c r="P248"/>
  <c r="BI244"/>
  <c r="BH244"/>
  <c r="BG244"/>
  <c r="BF244"/>
  <c r="X244"/>
  <c r="V244"/>
  <c r="T244"/>
  <c r="P244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1"/>
  <c r="BH231"/>
  <c r="BG231"/>
  <c r="BF231"/>
  <c r="X231"/>
  <c r="V231"/>
  <c r="T231"/>
  <c r="P231"/>
  <c r="BI224"/>
  <c r="BH224"/>
  <c r="BG224"/>
  <c r="BF224"/>
  <c r="X224"/>
  <c r="V224"/>
  <c r="T224"/>
  <c r="P224"/>
  <c r="BI222"/>
  <c r="BH222"/>
  <c r="BG222"/>
  <c r="BF222"/>
  <c r="X222"/>
  <c r="V222"/>
  <c r="T222"/>
  <c r="P222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2"/>
  <c r="BH202"/>
  <c r="BG202"/>
  <c r="BF202"/>
  <c r="X202"/>
  <c r="X194"/>
  <c r="V202"/>
  <c r="V194"/>
  <c r="T202"/>
  <c r="T194"/>
  <c r="P202"/>
  <c r="BI195"/>
  <c r="BH195"/>
  <c r="BG195"/>
  <c r="BF195"/>
  <c r="X195"/>
  <c r="V195"/>
  <c r="T195"/>
  <c r="P195"/>
  <c r="BI187"/>
  <c r="BH187"/>
  <c r="BG187"/>
  <c r="BF187"/>
  <c r="X187"/>
  <c r="X186"/>
  <c r="V187"/>
  <c r="V186"/>
  <c r="T187"/>
  <c r="T186"/>
  <c r="P187"/>
  <c r="BI182"/>
  <c r="BH182"/>
  <c r="BG182"/>
  <c r="BF182"/>
  <c r="X182"/>
  <c r="X181"/>
  <c r="V182"/>
  <c r="V181"/>
  <c r="T182"/>
  <c r="T181"/>
  <c r="P182"/>
  <c r="BI175"/>
  <c r="BH175"/>
  <c r="BG175"/>
  <c r="BF175"/>
  <c r="X175"/>
  <c r="V175"/>
  <c r="T175"/>
  <c r="P175"/>
  <c r="BI173"/>
  <c r="BH173"/>
  <c r="BG173"/>
  <c r="BF173"/>
  <c r="X173"/>
  <c r="V173"/>
  <c r="T173"/>
  <c r="P173"/>
  <c r="BI169"/>
  <c r="BH169"/>
  <c r="BG169"/>
  <c r="BF169"/>
  <c r="X169"/>
  <c r="V169"/>
  <c r="T169"/>
  <c r="P169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117"/>
  <c i="15" r="K234"/>
  <c r="K231"/>
  <c r="K203"/>
  <c r="K39"/>
  <c r="K38"/>
  <c i="1" r="BA109"/>
  <c i="15" r="K37"/>
  <c i="1" r="AZ109"/>
  <c i="15" r="K106"/>
  <c r="J106"/>
  <c r="I106"/>
  <c r="BI233"/>
  <c r="BH233"/>
  <c r="BG233"/>
  <c r="BF233"/>
  <c r="X233"/>
  <c r="X232"/>
  <c r="V233"/>
  <c r="V232"/>
  <c r="T233"/>
  <c r="T232"/>
  <c r="P233"/>
  <c r="K104"/>
  <c r="J104"/>
  <c r="I104"/>
  <c r="BI229"/>
  <c r="BH229"/>
  <c r="BG229"/>
  <c r="BF229"/>
  <c r="X229"/>
  <c r="V229"/>
  <c r="T229"/>
  <c r="P229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1"/>
  <c r="BH221"/>
  <c r="BG221"/>
  <c r="BF221"/>
  <c r="X221"/>
  <c r="V221"/>
  <c r="T221"/>
  <c r="P221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9"/>
  <c r="BH209"/>
  <c r="BG209"/>
  <c r="BF209"/>
  <c r="X209"/>
  <c r="V209"/>
  <c r="T209"/>
  <c r="P209"/>
  <c r="BI205"/>
  <c r="BH205"/>
  <c r="BG205"/>
  <c r="BF205"/>
  <c r="X205"/>
  <c r="V205"/>
  <c r="T205"/>
  <c r="P205"/>
  <c r="K102"/>
  <c r="J102"/>
  <c r="I102"/>
  <c r="BI198"/>
  <c r="BH198"/>
  <c r="BG198"/>
  <c r="BF198"/>
  <c r="X198"/>
  <c r="X197"/>
  <c r="V198"/>
  <c r="V197"/>
  <c r="T198"/>
  <c r="T197"/>
  <c r="P198"/>
  <c r="BI194"/>
  <c r="BH194"/>
  <c r="BG194"/>
  <c r="BF194"/>
  <c r="X194"/>
  <c r="X193"/>
  <c r="V194"/>
  <c r="V193"/>
  <c r="T194"/>
  <c r="T193"/>
  <c r="P194"/>
  <c r="BI186"/>
  <c r="BH186"/>
  <c r="BG186"/>
  <c r="BF186"/>
  <c r="X186"/>
  <c r="X181"/>
  <c r="V186"/>
  <c r="V181"/>
  <c r="T186"/>
  <c r="T181"/>
  <c r="P186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4"/>
  <c r="BH174"/>
  <c r="BG174"/>
  <c r="BF174"/>
  <c r="X174"/>
  <c r="V174"/>
  <c r="T174"/>
  <c r="P174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1"/>
  <c r="BH131"/>
  <c r="BG131"/>
  <c r="BF131"/>
  <c r="X131"/>
  <c r="V131"/>
  <c r="T131"/>
  <c r="P131"/>
  <c r="BI129"/>
  <c r="BH129"/>
  <c r="BG129"/>
  <c r="BF129"/>
  <c r="X129"/>
  <c r="V129"/>
  <c r="T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91"/>
  <c r="J14"/>
  <c r="J12"/>
  <c r="J120"/>
  <c r="E7"/>
  <c r="E116"/>
  <c i="14" r="K39"/>
  <c r="K38"/>
  <c i="1" r="BA108"/>
  <c i="14" r="K37"/>
  <c i="1" r="AZ108"/>
  <c i="14" r="BI129"/>
  <c r="BH129"/>
  <c r="BG129"/>
  <c r="BF129"/>
  <c r="X129"/>
  <c r="V129"/>
  <c r="T129"/>
  <c r="P129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2"/>
  <c r="BH122"/>
  <c r="BG122"/>
  <c r="BF122"/>
  <c r="X122"/>
  <c r="X121"/>
  <c r="V122"/>
  <c r="V121"/>
  <c r="T122"/>
  <c r="T121"/>
  <c r="P122"/>
  <c r="F113"/>
  <c r="E111"/>
  <c r="F89"/>
  <c r="E87"/>
  <c r="J24"/>
  <c r="E24"/>
  <c r="J92"/>
  <c r="J23"/>
  <c r="J21"/>
  <c r="E21"/>
  <c r="J115"/>
  <c r="J20"/>
  <c r="J18"/>
  <c r="E18"/>
  <c r="F92"/>
  <c r="J17"/>
  <c r="J15"/>
  <c r="E15"/>
  <c r="F115"/>
  <c r="J14"/>
  <c r="J12"/>
  <c r="J89"/>
  <c r="E7"/>
  <c r="E109"/>
  <c i="13" r="K319"/>
  <c r="K39"/>
  <c r="K38"/>
  <c i="1" r="BA107"/>
  <c i="13" r="K37"/>
  <c i="1" r="AZ107"/>
  <c i="13" r="BI424"/>
  <c r="BH424"/>
  <c r="BG424"/>
  <c r="BF424"/>
  <c r="X424"/>
  <c r="X423"/>
  <c r="V424"/>
  <c r="V423"/>
  <c r="T424"/>
  <c r="T423"/>
  <c r="P424"/>
  <c r="BI420"/>
  <c r="BH420"/>
  <c r="BG420"/>
  <c r="BF420"/>
  <c r="X420"/>
  <c r="V420"/>
  <c r="T420"/>
  <c r="P420"/>
  <c r="BI417"/>
  <c r="BH417"/>
  <c r="BG417"/>
  <c r="BF417"/>
  <c r="X417"/>
  <c r="V417"/>
  <c r="T417"/>
  <c r="P417"/>
  <c r="BI410"/>
  <c r="BH410"/>
  <c r="BG410"/>
  <c r="BF410"/>
  <c r="X410"/>
  <c r="V410"/>
  <c r="T410"/>
  <c r="P410"/>
  <c r="BI404"/>
  <c r="BH404"/>
  <c r="BG404"/>
  <c r="BF404"/>
  <c r="X404"/>
  <c r="V404"/>
  <c r="T404"/>
  <c r="P404"/>
  <c r="BI401"/>
  <c r="BH401"/>
  <c r="BG401"/>
  <c r="BF401"/>
  <c r="X401"/>
  <c r="V401"/>
  <c r="T401"/>
  <c r="P401"/>
  <c r="BI398"/>
  <c r="BH398"/>
  <c r="BG398"/>
  <c r="BF398"/>
  <c r="X398"/>
  <c r="V398"/>
  <c r="T398"/>
  <c r="P398"/>
  <c r="BI395"/>
  <c r="BH395"/>
  <c r="BG395"/>
  <c r="BF395"/>
  <c r="X395"/>
  <c r="V395"/>
  <c r="T395"/>
  <c r="P395"/>
  <c r="BI392"/>
  <c r="BH392"/>
  <c r="BG392"/>
  <c r="BF392"/>
  <c r="X392"/>
  <c r="V392"/>
  <c r="T392"/>
  <c r="P392"/>
  <c r="BI388"/>
  <c r="BH388"/>
  <c r="BG388"/>
  <c r="BF388"/>
  <c r="X388"/>
  <c r="V388"/>
  <c r="T388"/>
  <c r="P388"/>
  <c r="BI384"/>
  <c r="BH384"/>
  <c r="BG384"/>
  <c r="BF384"/>
  <c r="X384"/>
  <c r="V384"/>
  <c r="T384"/>
  <c r="P384"/>
  <c r="BI381"/>
  <c r="BH381"/>
  <c r="BG381"/>
  <c r="BF381"/>
  <c r="X381"/>
  <c r="V381"/>
  <c r="T381"/>
  <c r="P381"/>
  <c r="BI379"/>
  <c r="BH379"/>
  <c r="BG379"/>
  <c r="BF379"/>
  <c r="X379"/>
  <c r="V379"/>
  <c r="T379"/>
  <c r="P379"/>
  <c r="BI377"/>
  <c r="BH377"/>
  <c r="BG377"/>
  <c r="BF377"/>
  <c r="X377"/>
  <c r="V377"/>
  <c r="T377"/>
  <c r="P377"/>
  <c r="BI374"/>
  <c r="BH374"/>
  <c r="BG374"/>
  <c r="BF374"/>
  <c r="X374"/>
  <c r="V374"/>
  <c r="T374"/>
  <c r="P374"/>
  <c r="BI366"/>
  <c r="BH366"/>
  <c r="BG366"/>
  <c r="BF366"/>
  <c r="X366"/>
  <c r="V366"/>
  <c r="T366"/>
  <c r="P366"/>
  <c r="BI363"/>
  <c r="BH363"/>
  <c r="BG363"/>
  <c r="BF363"/>
  <c r="X363"/>
  <c r="V363"/>
  <c r="T363"/>
  <c r="P363"/>
  <c r="BI359"/>
  <c r="BH359"/>
  <c r="BG359"/>
  <c r="BF359"/>
  <c r="X359"/>
  <c r="V359"/>
  <c r="T359"/>
  <c r="P359"/>
  <c r="BI357"/>
  <c r="BH357"/>
  <c r="BG357"/>
  <c r="BF357"/>
  <c r="X357"/>
  <c r="V357"/>
  <c r="T357"/>
  <c r="P357"/>
  <c r="BI355"/>
  <c r="BH355"/>
  <c r="BG355"/>
  <c r="BF355"/>
  <c r="X355"/>
  <c r="V355"/>
  <c r="T355"/>
  <c r="P355"/>
  <c r="BI348"/>
  <c r="BH348"/>
  <c r="BG348"/>
  <c r="BF348"/>
  <c r="X348"/>
  <c r="V348"/>
  <c r="T348"/>
  <c r="P348"/>
  <c r="BI346"/>
  <c r="BH346"/>
  <c r="BG346"/>
  <c r="BF346"/>
  <c r="X346"/>
  <c r="V346"/>
  <c r="T346"/>
  <c r="P346"/>
  <c r="BI344"/>
  <c r="BH344"/>
  <c r="BG344"/>
  <c r="BF344"/>
  <c r="X344"/>
  <c r="V344"/>
  <c r="T344"/>
  <c r="P344"/>
  <c r="BI339"/>
  <c r="BH339"/>
  <c r="BG339"/>
  <c r="BF339"/>
  <c r="X339"/>
  <c r="V339"/>
  <c r="T339"/>
  <c r="P339"/>
  <c r="BI334"/>
  <c r="BH334"/>
  <c r="BG334"/>
  <c r="BF334"/>
  <c r="X334"/>
  <c r="V334"/>
  <c r="T334"/>
  <c r="P334"/>
  <c r="BI332"/>
  <c r="BH332"/>
  <c r="BG332"/>
  <c r="BF332"/>
  <c r="X332"/>
  <c r="V332"/>
  <c r="T332"/>
  <c r="P332"/>
  <c r="BI327"/>
  <c r="BH327"/>
  <c r="BG327"/>
  <c r="BF327"/>
  <c r="X327"/>
  <c r="V327"/>
  <c r="T327"/>
  <c r="P327"/>
  <c r="BI325"/>
  <c r="BH325"/>
  <c r="BG325"/>
  <c r="BF325"/>
  <c r="X325"/>
  <c r="V325"/>
  <c r="T325"/>
  <c r="P325"/>
  <c r="BI321"/>
  <c r="BH321"/>
  <c r="BG321"/>
  <c r="BF321"/>
  <c r="X321"/>
  <c r="V321"/>
  <c r="T321"/>
  <c r="P321"/>
  <c r="K103"/>
  <c r="J103"/>
  <c r="I103"/>
  <c r="BI316"/>
  <c r="BH316"/>
  <c r="BG316"/>
  <c r="BF316"/>
  <c r="X316"/>
  <c r="X315"/>
  <c r="V316"/>
  <c r="V315"/>
  <c r="T316"/>
  <c r="T315"/>
  <c r="P316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4"/>
  <c r="BH294"/>
  <c r="BG294"/>
  <c r="BF294"/>
  <c r="X294"/>
  <c r="V294"/>
  <c r="T294"/>
  <c r="P294"/>
  <c r="BI291"/>
  <c r="BH291"/>
  <c r="BG291"/>
  <c r="BF291"/>
  <c r="X291"/>
  <c r="V291"/>
  <c r="T291"/>
  <c r="P291"/>
  <c r="BI288"/>
  <c r="BH288"/>
  <c r="BG288"/>
  <c r="BF288"/>
  <c r="X288"/>
  <c r="V288"/>
  <c r="T288"/>
  <c r="P288"/>
  <c r="BI278"/>
  <c r="BH278"/>
  <c r="BG278"/>
  <c r="BF278"/>
  <c r="X278"/>
  <c r="X267"/>
  <c r="V278"/>
  <c r="V267"/>
  <c r="T278"/>
  <c r="T267"/>
  <c r="P278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8"/>
  <c r="BH258"/>
  <c r="BG258"/>
  <c r="BF258"/>
  <c r="X258"/>
  <c r="V258"/>
  <c r="T258"/>
  <c r="P258"/>
  <c r="BI249"/>
  <c r="BH249"/>
  <c r="BG249"/>
  <c r="BF249"/>
  <c r="X249"/>
  <c r="V249"/>
  <c r="T249"/>
  <c r="P249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6"/>
  <c r="BH206"/>
  <c r="BG206"/>
  <c r="BF206"/>
  <c r="X206"/>
  <c r="V206"/>
  <c r="T206"/>
  <c r="P206"/>
  <c r="BI196"/>
  <c r="BH196"/>
  <c r="BG196"/>
  <c r="BF196"/>
  <c r="X196"/>
  <c r="V196"/>
  <c r="T196"/>
  <c r="P196"/>
  <c r="BI193"/>
  <c r="BH193"/>
  <c r="BG193"/>
  <c r="BF193"/>
  <c r="X193"/>
  <c r="V193"/>
  <c r="T193"/>
  <c r="P193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1"/>
  <c r="BH171"/>
  <c r="BG171"/>
  <c r="BF171"/>
  <c r="X171"/>
  <c r="V171"/>
  <c r="T171"/>
  <c r="P171"/>
  <c r="BI148"/>
  <c r="BH148"/>
  <c r="BG148"/>
  <c r="BF148"/>
  <c r="X148"/>
  <c r="V148"/>
  <c r="T148"/>
  <c r="P148"/>
  <c r="BI143"/>
  <c r="BH143"/>
  <c r="BG143"/>
  <c r="BF143"/>
  <c r="X143"/>
  <c r="V143"/>
  <c r="T143"/>
  <c r="P143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85"/>
  <c i="12" r="R300"/>
  <c r="Q300"/>
  <c r="X300"/>
  <c r="V300"/>
  <c r="T300"/>
  <c r="BK300"/>
  <c r="K39"/>
  <c r="K38"/>
  <c i="1" r="BA106"/>
  <c i="12" r="K37"/>
  <c i="1" r="AZ106"/>
  <c i="12" r="BI454"/>
  <c r="BH454"/>
  <c r="BG454"/>
  <c r="BF454"/>
  <c r="X454"/>
  <c r="X453"/>
  <c r="X452"/>
  <c r="V454"/>
  <c r="V453"/>
  <c r="V452"/>
  <c r="T454"/>
  <c r="T453"/>
  <c r="T452"/>
  <c r="P454"/>
  <c r="BI449"/>
  <c r="BH449"/>
  <c r="BG449"/>
  <c r="BF449"/>
  <c r="X449"/>
  <c r="X448"/>
  <c r="X447"/>
  <c r="V449"/>
  <c r="V448"/>
  <c r="V447"/>
  <c r="T449"/>
  <c r="T448"/>
  <c r="T447"/>
  <c r="P449"/>
  <c r="BI446"/>
  <c r="BH446"/>
  <c r="BG446"/>
  <c r="BF446"/>
  <c r="X446"/>
  <c r="X445"/>
  <c r="V446"/>
  <c r="V445"/>
  <c r="T446"/>
  <c r="T445"/>
  <c r="P446"/>
  <c r="BI442"/>
  <c r="BH442"/>
  <c r="BG442"/>
  <c r="BF442"/>
  <c r="X442"/>
  <c r="V442"/>
  <c r="T442"/>
  <c r="P442"/>
  <c r="BI435"/>
  <c r="BH435"/>
  <c r="BG435"/>
  <c r="BF435"/>
  <c r="X435"/>
  <c r="V435"/>
  <c r="T435"/>
  <c r="P435"/>
  <c r="BI432"/>
  <c r="BH432"/>
  <c r="BG432"/>
  <c r="BF432"/>
  <c r="X432"/>
  <c r="V432"/>
  <c r="T432"/>
  <c r="P432"/>
  <c r="BI426"/>
  <c r="BH426"/>
  <c r="BG426"/>
  <c r="BF426"/>
  <c r="X426"/>
  <c r="V426"/>
  <c r="T426"/>
  <c r="P426"/>
  <c r="BI423"/>
  <c r="BH423"/>
  <c r="BG423"/>
  <c r="BF423"/>
  <c r="X423"/>
  <c r="V423"/>
  <c r="T423"/>
  <c r="P423"/>
  <c r="BI419"/>
  <c r="BH419"/>
  <c r="BG419"/>
  <c r="BF419"/>
  <c r="X419"/>
  <c r="V419"/>
  <c r="T419"/>
  <c r="P419"/>
  <c r="BI415"/>
  <c r="BH415"/>
  <c r="BG415"/>
  <c r="BF415"/>
  <c r="X415"/>
  <c r="V415"/>
  <c r="T415"/>
  <c r="P415"/>
  <c r="BI412"/>
  <c r="BH412"/>
  <c r="BG412"/>
  <c r="BF412"/>
  <c r="X412"/>
  <c r="V412"/>
  <c r="T412"/>
  <c r="P412"/>
  <c r="BI410"/>
  <c r="BH410"/>
  <c r="BG410"/>
  <c r="BF410"/>
  <c r="X410"/>
  <c r="V410"/>
  <c r="T410"/>
  <c r="P410"/>
  <c r="BI408"/>
  <c r="BH408"/>
  <c r="BG408"/>
  <c r="BF408"/>
  <c r="X408"/>
  <c r="V408"/>
  <c r="T408"/>
  <c r="P408"/>
  <c r="BI404"/>
  <c r="BH404"/>
  <c r="BG404"/>
  <c r="BF404"/>
  <c r="X404"/>
  <c r="V404"/>
  <c r="T404"/>
  <c r="P404"/>
  <c r="BI401"/>
  <c r="BH401"/>
  <c r="BG401"/>
  <c r="BF401"/>
  <c r="X401"/>
  <c r="V401"/>
  <c r="T401"/>
  <c r="P401"/>
  <c r="BI395"/>
  <c r="BH395"/>
  <c r="BG395"/>
  <c r="BF395"/>
  <c r="X395"/>
  <c r="V395"/>
  <c r="T395"/>
  <c r="P395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8"/>
  <c r="BH388"/>
  <c r="BG388"/>
  <c r="BF388"/>
  <c r="X388"/>
  <c r="V388"/>
  <c r="T388"/>
  <c r="P388"/>
  <c r="BI381"/>
  <c r="BH381"/>
  <c r="BG381"/>
  <c r="BF381"/>
  <c r="X381"/>
  <c r="V381"/>
  <c r="T381"/>
  <c r="P381"/>
  <c r="BI378"/>
  <c r="BH378"/>
  <c r="BG378"/>
  <c r="BF378"/>
  <c r="X378"/>
  <c r="V378"/>
  <c r="T378"/>
  <c r="P378"/>
  <c r="BI371"/>
  <c r="BH371"/>
  <c r="BG371"/>
  <c r="BF371"/>
  <c r="X371"/>
  <c r="V371"/>
  <c r="T371"/>
  <c r="P371"/>
  <c r="BI368"/>
  <c r="BH368"/>
  <c r="BG368"/>
  <c r="BF368"/>
  <c r="X368"/>
  <c r="V368"/>
  <c r="T368"/>
  <c r="P368"/>
  <c r="BI364"/>
  <c r="BH364"/>
  <c r="BG364"/>
  <c r="BF364"/>
  <c r="X364"/>
  <c r="V364"/>
  <c r="T364"/>
  <c r="P364"/>
  <c r="BI360"/>
  <c r="BH360"/>
  <c r="BG360"/>
  <c r="BF360"/>
  <c r="X360"/>
  <c r="V360"/>
  <c r="T360"/>
  <c r="P360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6"/>
  <c r="BH346"/>
  <c r="BG346"/>
  <c r="BF346"/>
  <c r="X346"/>
  <c r="V346"/>
  <c r="T346"/>
  <c r="P346"/>
  <c r="BI332"/>
  <c r="BH332"/>
  <c r="BG332"/>
  <c r="BF332"/>
  <c r="X332"/>
  <c r="X318"/>
  <c r="V332"/>
  <c r="V318"/>
  <c r="T332"/>
  <c r="T318"/>
  <c r="P332"/>
  <c r="BI319"/>
  <c r="BH319"/>
  <c r="BG319"/>
  <c r="BF319"/>
  <c r="X319"/>
  <c r="V319"/>
  <c r="T319"/>
  <c r="P319"/>
  <c r="BI305"/>
  <c r="BH305"/>
  <c r="BG305"/>
  <c r="BF305"/>
  <c r="X305"/>
  <c r="V305"/>
  <c r="T305"/>
  <c r="P305"/>
  <c r="BI301"/>
  <c r="BH301"/>
  <c r="BG301"/>
  <c r="BF301"/>
  <c r="X301"/>
  <c r="V301"/>
  <c r="T301"/>
  <c r="P301"/>
  <c r="J101"/>
  <c r="I101"/>
  <c r="BI296"/>
  <c r="BH296"/>
  <c r="BG296"/>
  <c r="BF296"/>
  <c r="X296"/>
  <c r="V296"/>
  <c r="T296"/>
  <c r="P296"/>
  <c r="BI293"/>
  <c r="BH293"/>
  <c r="BG293"/>
  <c r="BF293"/>
  <c r="X293"/>
  <c r="V293"/>
  <c r="T293"/>
  <c r="P293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1"/>
  <c r="BH281"/>
  <c r="BG281"/>
  <c r="BF281"/>
  <c r="X281"/>
  <c r="V281"/>
  <c r="T281"/>
  <c r="P281"/>
  <c r="BI277"/>
  <c r="BH277"/>
  <c r="BG277"/>
  <c r="BF277"/>
  <c r="X277"/>
  <c r="V277"/>
  <c r="T277"/>
  <c r="P277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4"/>
  <c r="BH264"/>
  <c r="BG264"/>
  <c r="BF264"/>
  <c r="X264"/>
  <c r="V264"/>
  <c r="T264"/>
  <c r="P264"/>
  <c r="BI260"/>
  <c r="BH260"/>
  <c r="BG260"/>
  <c r="BF260"/>
  <c r="X260"/>
  <c r="V260"/>
  <c r="T260"/>
  <c r="P260"/>
  <c r="BI246"/>
  <c r="BH246"/>
  <c r="BG246"/>
  <c r="BF246"/>
  <c r="X246"/>
  <c r="V246"/>
  <c r="T246"/>
  <c r="P246"/>
  <c r="BI244"/>
  <c r="BH244"/>
  <c r="BG244"/>
  <c r="BF244"/>
  <c r="X244"/>
  <c r="V244"/>
  <c r="T244"/>
  <c r="P244"/>
  <c r="BI237"/>
  <c r="BH237"/>
  <c r="BG237"/>
  <c r="BF237"/>
  <c r="X237"/>
  <c r="V237"/>
  <c r="T237"/>
  <c r="P237"/>
  <c r="BI234"/>
  <c r="BH234"/>
  <c r="BG234"/>
  <c r="BF234"/>
  <c r="X234"/>
  <c r="V234"/>
  <c r="T234"/>
  <c r="P234"/>
  <c r="BI231"/>
  <c r="BH231"/>
  <c r="BG231"/>
  <c r="BF231"/>
  <c r="X231"/>
  <c r="V231"/>
  <c r="T231"/>
  <c r="P231"/>
  <c r="BI206"/>
  <c r="BH206"/>
  <c r="BG206"/>
  <c r="BF206"/>
  <c r="X206"/>
  <c r="V206"/>
  <c r="T206"/>
  <c r="P206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5"/>
  <c r="BH185"/>
  <c r="BG185"/>
  <c r="BF185"/>
  <c r="X185"/>
  <c r="V185"/>
  <c r="T185"/>
  <c r="P185"/>
  <c r="BI175"/>
  <c r="BH175"/>
  <c r="BG175"/>
  <c r="BF175"/>
  <c r="X175"/>
  <c r="V175"/>
  <c r="T175"/>
  <c r="P175"/>
  <c r="BI172"/>
  <c r="BH172"/>
  <c r="BG172"/>
  <c r="BF172"/>
  <c r="X172"/>
  <c r="V172"/>
  <c r="T172"/>
  <c r="P172"/>
  <c r="BI170"/>
  <c r="BH170"/>
  <c r="BG170"/>
  <c r="BF170"/>
  <c r="X170"/>
  <c r="V170"/>
  <c r="T170"/>
  <c r="P170"/>
  <c r="BI147"/>
  <c r="BH147"/>
  <c r="BG147"/>
  <c r="BF147"/>
  <c r="X147"/>
  <c r="V147"/>
  <c r="T147"/>
  <c r="P147"/>
  <c r="BI142"/>
  <c r="BH142"/>
  <c r="BG142"/>
  <c r="BF142"/>
  <c r="X142"/>
  <c r="V142"/>
  <c r="T142"/>
  <c r="P142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F123"/>
  <c r="E121"/>
  <c r="F89"/>
  <c r="E87"/>
  <c r="J24"/>
  <c r="E24"/>
  <c r="J126"/>
  <c r="J23"/>
  <c r="J21"/>
  <c r="E21"/>
  <c r="J91"/>
  <c r="J20"/>
  <c r="J18"/>
  <c r="E18"/>
  <c r="F126"/>
  <c r="J17"/>
  <c r="J15"/>
  <c r="E15"/>
  <c r="F125"/>
  <c r="J14"/>
  <c r="J12"/>
  <c r="J123"/>
  <c r="E7"/>
  <c r="E85"/>
  <c i="11" r="K39"/>
  <c r="K38"/>
  <c i="1" r="BA105"/>
  <c i="11" r="K37"/>
  <c i="1" r="AZ105"/>
  <c i="11" r="BI463"/>
  <c r="BH463"/>
  <c r="BG463"/>
  <c r="BF463"/>
  <c r="X463"/>
  <c r="V463"/>
  <c r="T463"/>
  <c r="P463"/>
  <c r="BI461"/>
  <c r="BH461"/>
  <c r="BG461"/>
  <c r="BF461"/>
  <c r="X461"/>
  <c r="V461"/>
  <c r="T461"/>
  <c r="P461"/>
  <c r="BI458"/>
  <c r="BH458"/>
  <c r="BG458"/>
  <c r="BF458"/>
  <c r="X458"/>
  <c r="V458"/>
  <c r="T458"/>
  <c r="P458"/>
  <c r="BI455"/>
  <c r="BH455"/>
  <c r="BG455"/>
  <c r="BF455"/>
  <c r="X455"/>
  <c r="V455"/>
  <c r="T455"/>
  <c r="P455"/>
  <c r="BI453"/>
  <c r="BH453"/>
  <c r="BG453"/>
  <c r="BF453"/>
  <c r="X453"/>
  <c r="V453"/>
  <c r="T453"/>
  <c r="P453"/>
  <c r="BI450"/>
  <c r="BH450"/>
  <c r="BG450"/>
  <c r="BF450"/>
  <c r="X450"/>
  <c r="V450"/>
  <c r="T450"/>
  <c r="P450"/>
  <c r="BI447"/>
  <c r="BH447"/>
  <c r="BG447"/>
  <c r="BF447"/>
  <c r="X447"/>
  <c r="V447"/>
  <c r="T447"/>
  <c r="P447"/>
  <c r="BI444"/>
  <c r="BH444"/>
  <c r="BG444"/>
  <c r="BF444"/>
  <c r="X444"/>
  <c r="V444"/>
  <c r="T444"/>
  <c r="P444"/>
  <c r="BI440"/>
  <c r="BH440"/>
  <c r="BG440"/>
  <c r="BF440"/>
  <c r="X440"/>
  <c r="V440"/>
  <c r="T440"/>
  <c r="P440"/>
  <c r="BI437"/>
  <c r="BH437"/>
  <c r="BG437"/>
  <c r="BF437"/>
  <c r="X437"/>
  <c r="X436"/>
  <c r="V437"/>
  <c r="V436"/>
  <c r="T437"/>
  <c r="T436"/>
  <c r="P437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5"/>
  <c r="BH425"/>
  <c r="BG425"/>
  <c r="BF425"/>
  <c r="X425"/>
  <c r="V425"/>
  <c r="T425"/>
  <c r="P425"/>
  <c r="BI424"/>
  <c r="BH424"/>
  <c r="BG424"/>
  <c r="BF424"/>
  <c r="X424"/>
  <c r="V424"/>
  <c r="T424"/>
  <c r="P424"/>
  <c r="BI420"/>
  <c r="BH420"/>
  <c r="BG420"/>
  <c r="BF420"/>
  <c r="X420"/>
  <c r="V420"/>
  <c r="T420"/>
  <c r="P420"/>
  <c r="BI417"/>
  <c r="BH417"/>
  <c r="BG417"/>
  <c r="BF417"/>
  <c r="X417"/>
  <c r="V417"/>
  <c r="T417"/>
  <c r="P417"/>
  <c r="BI414"/>
  <c r="BH414"/>
  <c r="BG414"/>
  <c r="BF414"/>
  <c r="X414"/>
  <c r="V414"/>
  <c r="T414"/>
  <c r="P414"/>
  <c r="BI411"/>
  <c r="BH411"/>
  <c r="BG411"/>
  <c r="BF411"/>
  <c r="X411"/>
  <c r="V411"/>
  <c r="T411"/>
  <c r="P411"/>
  <c r="BI407"/>
  <c r="BH407"/>
  <c r="BG407"/>
  <c r="BF407"/>
  <c r="X407"/>
  <c r="V407"/>
  <c r="T407"/>
  <c r="P407"/>
  <c r="BI403"/>
  <c r="BH403"/>
  <c r="BG403"/>
  <c r="BF403"/>
  <c r="X403"/>
  <c r="V403"/>
  <c r="T403"/>
  <c r="P403"/>
  <c r="BI399"/>
  <c r="BH399"/>
  <c r="BG399"/>
  <c r="BF399"/>
  <c r="X399"/>
  <c r="V399"/>
  <c r="T399"/>
  <c r="P399"/>
  <c r="BI395"/>
  <c r="BH395"/>
  <c r="BG395"/>
  <c r="BF395"/>
  <c r="X395"/>
  <c r="V395"/>
  <c r="T395"/>
  <c r="P395"/>
  <c r="BI390"/>
  <c r="BH390"/>
  <c r="BG390"/>
  <c r="BF390"/>
  <c r="X390"/>
  <c r="V390"/>
  <c r="T390"/>
  <c r="P390"/>
  <c r="BI386"/>
  <c r="BH386"/>
  <c r="BG386"/>
  <c r="BF386"/>
  <c r="X386"/>
  <c r="V386"/>
  <c r="T386"/>
  <c r="P386"/>
  <c r="BI379"/>
  <c r="BH379"/>
  <c r="BG379"/>
  <c r="BF379"/>
  <c r="X379"/>
  <c r="V379"/>
  <c r="T379"/>
  <c r="P379"/>
  <c r="BI376"/>
  <c r="BH376"/>
  <c r="BG376"/>
  <c r="BF376"/>
  <c r="X376"/>
  <c r="V376"/>
  <c r="T376"/>
  <c r="P376"/>
  <c r="BI373"/>
  <c r="BH373"/>
  <c r="BG373"/>
  <c r="BF373"/>
  <c r="X373"/>
  <c r="V373"/>
  <c r="T373"/>
  <c r="P373"/>
  <c r="BI369"/>
  <c r="BH369"/>
  <c r="BG369"/>
  <c r="BF369"/>
  <c r="X369"/>
  <c r="V369"/>
  <c r="T369"/>
  <c r="P369"/>
  <c r="BI365"/>
  <c r="BH365"/>
  <c r="BG365"/>
  <c r="BF365"/>
  <c r="X365"/>
  <c r="V365"/>
  <c r="T365"/>
  <c r="P365"/>
  <c r="BI359"/>
  <c r="BH359"/>
  <c r="BG359"/>
  <c r="BF359"/>
  <c r="X359"/>
  <c r="V359"/>
  <c r="T359"/>
  <c r="P359"/>
  <c r="BI355"/>
  <c r="BH355"/>
  <c r="BG355"/>
  <c r="BF355"/>
  <c r="X355"/>
  <c r="V355"/>
  <c r="T355"/>
  <c r="P355"/>
  <c r="BI351"/>
  <c r="BH351"/>
  <c r="BG351"/>
  <c r="BF351"/>
  <c r="X351"/>
  <c r="V351"/>
  <c r="T351"/>
  <c r="P351"/>
  <c r="BI340"/>
  <c r="BH340"/>
  <c r="BG340"/>
  <c r="BF340"/>
  <c r="X340"/>
  <c r="V340"/>
  <c r="T340"/>
  <c r="P340"/>
  <c r="BI332"/>
  <c r="BH332"/>
  <c r="BG332"/>
  <c r="BF332"/>
  <c r="X332"/>
  <c r="V332"/>
  <c r="T332"/>
  <c r="P332"/>
  <c r="BI328"/>
  <c r="BH328"/>
  <c r="BG328"/>
  <c r="BF328"/>
  <c r="X328"/>
  <c r="V328"/>
  <c r="T328"/>
  <c r="P328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6"/>
  <c r="BH306"/>
  <c r="BG306"/>
  <c r="BF306"/>
  <c r="X306"/>
  <c r="V306"/>
  <c r="T306"/>
  <c r="P306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3"/>
  <c r="BH293"/>
  <c r="BG293"/>
  <c r="BF293"/>
  <c r="X293"/>
  <c r="V293"/>
  <c r="T293"/>
  <c r="P293"/>
  <c r="BI290"/>
  <c r="BH290"/>
  <c r="BG290"/>
  <c r="BF290"/>
  <c r="X290"/>
  <c r="V290"/>
  <c r="T290"/>
  <c r="P290"/>
  <c r="BI287"/>
  <c r="BH287"/>
  <c r="BG287"/>
  <c r="BF287"/>
  <c r="X287"/>
  <c r="V287"/>
  <c r="T287"/>
  <c r="P287"/>
  <c r="BI283"/>
  <c r="BH283"/>
  <c r="BG283"/>
  <c r="BF283"/>
  <c r="X283"/>
  <c r="V283"/>
  <c r="T283"/>
  <c r="P283"/>
  <c r="BI278"/>
  <c r="BH278"/>
  <c r="BG278"/>
  <c r="BF278"/>
  <c r="X278"/>
  <c r="V278"/>
  <c r="T278"/>
  <c r="P278"/>
  <c r="BI274"/>
  <c r="BH274"/>
  <c r="BG274"/>
  <c r="BF274"/>
  <c r="X274"/>
  <c r="V274"/>
  <c r="T274"/>
  <c r="P274"/>
  <c r="BI272"/>
  <c r="BH272"/>
  <c r="BG272"/>
  <c r="BF272"/>
  <c r="X272"/>
  <c r="V272"/>
  <c r="T272"/>
  <c r="P272"/>
  <c r="BI268"/>
  <c r="BH268"/>
  <c r="BG268"/>
  <c r="BF268"/>
  <c r="X268"/>
  <c r="V268"/>
  <c r="T268"/>
  <c r="P268"/>
  <c r="BI264"/>
  <c r="BH264"/>
  <c r="BG264"/>
  <c r="BF264"/>
  <c r="X264"/>
  <c r="V264"/>
  <c r="T264"/>
  <c r="P264"/>
  <c r="BI260"/>
  <c r="BH260"/>
  <c r="BG260"/>
  <c r="BF260"/>
  <c r="X260"/>
  <c r="V260"/>
  <c r="T260"/>
  <c r="P260"/>
  <c r="BI258"/>
  <c r="BH258"/>
  <c r="BG258"/>
  <c r="BF258"/>
  <c r="X258"/>
  <c r="V258"/>
  <c r="T258"/>
  <c r="P258"/>
  <c r="BI254"/>
  <c r="BH254"/>
  <c r="BG254"/>
  <c r="BF254"/>
  <c r="X254"/>
  <c r="V254"/>
  <c r="T254"/>
  <c r="P254"/>
  <c r="BI250"/>
  <c r="BH250"/>
  <c r="BG250"/>
  <c r="BF250"/>
  <c r="X250"/>
  <c r="V250"/>
  <c r="T250"/>
  <c r="P250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8"/>
  <c r="BH238"/>
  <c r="BG238"/>
  <c r="BF238"/>
  <c r="X238"/>
  <c r="V238"/>
  <c r="T238"/>
  <c r="P238"/>
  <c r="BI234"/>
  <c r="BH234"/>
  <c r="BG234"/>
  <c r="BF234"/>
  <c r="X234"/>
  <c r="V234"/>
  <c r="T234"/>
  <c r="P234"/>
  <c r="BI230"/>
  <c r="BH230"/>
  <c r="BG230"/>
  <c r="BF230"/>
  <c r="X230"/>
  <c r="V230"/>
  <c r="T230"/>
  <c r="P230"/>
  <c r="BI227"/>
  <c r="BH227"/>
  <c r="BG227"/>
  <c r="BF227"/>
  <c r="X227"/>
  <c r="V227"/>
  <c r="T227"/>
  <c r="P227"/>
  <c r="BI222"/>
  <c r="BH222"/>
  <c r="BG222"/>
  <c r="BF222"/>
  <c r="X222"/>
  <c r="V222"/>
  <c r="T222"/>
  <c r="P222"/>
  <c r="BI218"/>
  <c r="BH218"/>
  <c r="BG218"/>
  <c r="BF218"/>
  <c r="X218"/>
  <c r="V218"/>
  <c r="T218"/>
  <c r="P218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4"/>
  <c r="BH184"/>
  <c r="BG184"/>
  <c r="BF184"/>
  <c r="X184"/>
  <c r="V184"/>
  <c r="T184"/>
  <c r="P184"/>
  <c r="BI181"/>
  <c r="BH181"/>
  <c r="BG181"/>
  <c r="BF181"/>
  <c r="X181"/>
  <c r="V181"/>
  <c r="T181"/>
  <c r="P181"/>
  <c r="BI177"/>
  <c r="BH177"/>
  <c r="BG177"/>
  <c r="BF177"/>
  <c r="X177"/>
  <c r="V177"/>
  <c r="T177"/>
  <c r="P177"/>
  <c r="BI173"/>
  <c r="BH173"/>
  <c r="BG173"/>
  <c r="BF173"/>
  <c r="X173"/>
  <c r="V173"/>
  <c r="T173"/>
  <c r="P173"/>
  <c r="BI167"/>
  <c r="BH167"/>
  <c r="BG167"/>
  <c r="BF167"/>
  <c r="X167"/>
  <c r="V167"/>
  <c r="T167"/>
  <c r="P167"/>
  <c r="BI163"/>
  <c r="BH163"/>
  <c r="BG163"/>
  <c r="BF163"/>
  <c r="X163"/>
  <c r="V163"/>
  <c r="T163"/>
  <c r="P163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3"/>
  <c r="BH153"/>
  <c r="BG153"/>
  <c r="BF153"/>
  <c r="X153"/>
  <c r="V153"/>
  <c r="T153"/>
  <c r="P153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0"/>
  <c r="BH130"/>
  <c r="BG130"/>
  <c r="BF130"/>
  <c r="X130"/>
  <c r="V130"/>
  <c r="T130"/>
  <c r="P130"/>
  <c r="J123"/>
  <c r="F123"/>
  <c r="F121"/>
  <c r="E119"/>
  <c r="J91"/>
  <c r="F91"/>
  <c r="F89"/>
  <c r="E87"/>
  <c r="J24"/>
  <c r="E24"/>
  <c r="J124"/>
  <c r="J23"/>
  <c r="J18"/>
  <c r="E18"/>
  <c r="F92"/>
  <c r="J17"/>
  <c r="J12"/>
  <c r="J121"/>
  <c r="E7"/>
  <c r="E117"/>
  <c i="10" r="K39"/>
  <c r="K38"/>
  <c i="1" r="BA104"/>
  <c i="10" r="K37"/>
  <c i="1" r="AZ104"/>
  <c i="10" r="BI803"/>
  <c r="BH803"/>
  <c r="BG803"/>
  <c r="BF803"/>
  <c r="X803"/>
  <c r="V803"/>
  <c r="T803"/>
  <c r="P803"/>
  <c r="BI801"/>
  <c r="BH801"/>
  <c r="BG801"/>
  <c r="BF801"/>
  <c r="X801"/>
  <c r="V801"/>
  <c r="T801"/>
  <c r="P801"/>
  <c r="BI798"/>
  <c r="BH798"/>
  <c r="BG798"/>
  <c r="BF798"/>
  <c r="X798"/>
  <c r="V798"/>
  <c r="T798"/>
  <c r="P798"/>
  <c r="BI795"/>
  <c r="BH795"/>
  <c r="BG795"/>
  <c r="BF795"/>
  <c r="X795"/>
  <c r="V795"/>
  <c r="T795"/>
  <c r="P795"/>
  <c r="BI790"/>
  <c r="BH790"/>
  <c r="BG790"/>
  <c r="BF790"/>
  <c r="X790"/>
  <c r="V790"/>
  <c r="T790"/>
  <c r="P790"/>
  <c r="BI787"/>
  <c r="BH787"/>
  <c r="BG787"/>
  <c r="BF787"/>
  <c r="X787"/>
  <c r="V787"/>
  <c r="T787"/>
  <c r="P787"/>
  <c r="BI784"/>
  <c r="BH784"/>
  <c r="BG784"/>
  <c r="BF784"/>
  <c r="X784"/>
  <c r="V784"/>
  <c r="T784"/>
  <c r="P784"/>
  <c r="BI781"/>
  <c r="BH781"/>
  <c r="BG781"/>
  <c r="BF781"/>
  <c r="X781"/>
  <c r="V781"/>
  <c r="T781"/>
  <c r="P781"/>
  <c r="BI778"/>
  <c r="BH778"/>
  <c r="BG778"/>
  <c r="BF778"/>
  <c r="X778"/>
  <c r="V778"/>
  <c r="T778"/>
  <c r="P778"/>
  <c r="BI773"/>
  <c r="BH773"/>
  <c r="BG773"/>
  <c r="BF773"/>
  <c r="X773"/>
  <c r="V773"/>
  <c r="T773"/>
  <c r="P773"/>
  <c r="BI766"/>
  <c r="BH766"/>
  <c r="BG766"/>
  <c r="BF766"/>
  <c r="X766"/>
  <c r="V766"/>
  <c r="T766"/>
  <c r="P766"/>
  <c r="BI760"/>
  <c r="BH760"/>
  <c r="BG760"/>
  <c r="BF760"/>
  <c r="X760"/>
  <c r="V760"/>
  <c r="T760"/>
  <c r="P760"/>
  <c r="BI755"/>
  <c r="BH755"/>
  <c r="BG755"/>
  <c r="BF755"/>
  <c r="X755"/>
  <c r="V755"/>
  <c r="T755"/>
  <c r="P755"/>
  <c r="BI750"/>
  <c r="BH750"/>
  <c r="BG750"/>
  <c r="BF750"/>
  <c r="X750"/>
  <c r="V750"/>
  <c r="T750"/>
  <c r="P750"/>
  <c r="BI744"/>
  <c r="BH744"/>
  <c r="BG744"/>
  <c r="BF744"/>
  <c r="X744"/>
  <c r="V744"/>
  <c r="T744"/>
  <c r="P744"/>
  <c r="BI738"/>
  <c r="BH738"/>
  <c r="BG738"/>
  <c r="BF738"/>
  <c r="X738"/>
  <c r="V738"/>
  <c r="T738"/>
  <c r="P738"/>
  <c r="BI735"/>
  <c r="BH735"/>
  <c r="BG735"/>
  <c r="BF735"/>
  <c r="X735"/>
  <c r="V735"/>
  <c r="T735"/>
  <c r="P735"/>
  <c r="BI732"/>
  <c r="BH732"/>
  <c r="BG732"/>
  <c r="BF732"/>
  <c r="X732"/>
  <c r="V732"/>
  <c r="T732"/>
  <c r="P732"/>
  <c r="BI729"/>
  <c r="BH729"/>
  <c r="BG729"/>
  <c r="BF729"/>
  <c r="X729"/>
  <c r="V729"/>
  <c r="T729"/>
  <c r="P729"/>
  <c r="BI726"/>
  <c r="BH726"/>
  <c r="BG726"/>
  <c r="BF726"/>
  <c r="X726"/>
  <c r="V726"/>
  <c r="T726"/>
  <c r="P726"/>
  <c r="BI723"/>
  <c r="BH723"/>
  <c r="BG723"/>
  <c r="BF723"/>
  <c r="X723"/>
  <c r="V723"/>
  <c r="T723"/>
  <c r="P723"/>
  <c r="BI719"/>
  <c r="BH719"/>
  <c r="BG719"/>
  <c r="BF719"/>
  <c r="X719"/>
  <c r="V719"/>
  <c r="T719"/>
  <c r="P719"/>
  <c r="BI713"/>
  <c r="BH713"/>
  <c r="BG713"/>
  <c r="BF713"/>
  <c r="X713"/>
  <c r="V713"/>
  <c r="T713"/>
  <c r="P713"/>
  <c r="BI710"/>
  <c r="BH710"/>
  <c r="BG710"/>
  <c r="BF710"/>
  <c r="X710"/>
  <c r="V710"/>
  <c r="T710"/>
  <c r="P710"/>
  <c r="BI707"/>
  <c r="BH707"/>
  <c r="BG707"/>
  <c r="BF707"/>
  <c r="X707"/>
  <c r="V707"/>
  <c r="T707"/>
  <c r="P707"/>
  <c r="BI704"/>
  <c r="BH704"/>
  <c r="BG704"/>
  <c r="BF704"/>
  <c r="X704"/>
  <c r="V704"/>
  <c r="T704"/>
  <c r="P704"/>
  <c r="BI691"/>
  <c r="BH691"/>
  <c r="BG691"/>
  <c r="BF691"/>
  <c r="X691"/>
  <c r="V691"/>
  <c r="T691"/>
  <c r="P691"/>
  <c r="BI688"/>
  <c r="BH688"/>
  <c r="BG688"/>
  <c r="BF688"/>
  <c r="X688"/>
  <c r="V688"/>
  <c r="T688"/>
  <c r="P688"/>
  <c r="BI675"/>
  <c r="BH675"/>
  <c r="BG675"/>
  <c r="BF675"/>
  <c r="X675"/>
  <c r="V675"/>
  <c r="T675"/>
  <c r="P675"/>
  <c r="BI671"/>
  <c r="BH671"/>
  <c r="BG671"/>
  <c r="BF671"/>
  <c r="X671"/>
  <c r="X670"/>
  <c r="V671"/>
  <c r="V670"/>
  <c r="T671"/>
  <c r="T670"/>
  <c r="P671"/>
  <c r="BI668"/>
  <c r="BH668"/>
  <c r="BG668"/>
  <c r="BF668"/>
  <c r="X668"/>
  <c r="V668"/>
  <c r="T668"/>
  <c r="P668"/>
  <c r="BI665"/>
  <c r="BH665"/>
  <c r="BG665"/>
  <c r="BF665"/>
  <c r="X665"/>
  <c r="V665"/>
  <c r="T665"/>
  <c r="P665"/>
  <c r="BI663"/>
  <c r="BH663"/>
  <c r="BG663"/>
  <c r="BF663"/>
  <c r="X663"/>
  <c r="V663"/>
  <c r="T663"/>
  <c r="P663"/>
  <c r="BI660"/>
  <c r="BH660"/>
  <c r="BG660"/>
  <c r="BF660"/>
  <c r="X660"/>
  <c r="V660"/>
  <c r="T660"/>
  <c r="P660"/>
  <c r="BI657"/>
  <c r="BH657"/>
  <c r="BG657"/>
  <c r="BF657"/>
  <c r="X657"/>
  <c r="V657"/>
  <c r="T657"/>
  <c r="P657"/>
  <c r="BI655"/>
  <c r="BH655"/>
  <c r="BG655"/>
  <c r="BF655"/>
  <c r="X655"/>
  <c r="V655"/>
  <c r="T655"/>
  <c r="P655"/>
  <c r="BI653"/>
  <c r="BH653"/>
  <c r="BG653"/>
  <c r="BF653"/>
  <c r="X653"/>
  <c r="V653"/>
  <c r="T653"/>
  <c r="P653"/>
  <c r="BI651"/>
  <c r="BH651"/>
  <c r="BG651"/>
  <c r="BF651"/>
  <c r="X651"/>
  <c r="V651"/>
  <c r="T651"/>
  <c r="P651"/>
  <c r="BI648"/>
  <c r="BH648"/>
  <c r="BG648"/>
  <c r="BF648"/>
  <c r="X648"/>
  <c r="V648"/>
  <c r="T648"/>
  <c r="P648"/>
  <c r="BI645"/>
  <c r="BH645"/>
  <c r="BG645"/>
  <c r="BF645"/>
  <c r="X645"/>
  <c r="V645"/>
  <c r="T645"/>
  <c r="P645"/>
  <c r="BI643"/>
  <c r="BH643"/>
  <c r="BG643"/>
  <c r="BF643"/>
  <c r="X643"/>
  <c r="V643"/>
  <c r="T643"/>
  <c r="P643"/>
  <c r="BI641"/>
  <c r="BH641"/>
  <c r="BG641"/>
  <c r="BF641"/>
  <c r="X641"/>
  <c r="V641"/>
  <c r="T641"/>
  <c r="P641"/>
  <c r="BI636"/>
  <c r="BH636"/>
  <c r="BG636"/>
  <c r="BF636"/>
  <c r="X636"/>
  <c r="V636"/>
  <c r="T636"/>
  <c r="P636"/>
  <c r="BI634"/>
  <c r="BH634"/>
  <c r="BG634"/>
  <c r="BF634"/>
  <c r="X634"/>
  <c r="V634"/>
  <c r="T634"/>
  <c r="P634"/>
  <c r="BI632"/>
  <c r="BH632"/>
  <c r="BG632"/>
  <c r="BF632"/>
  <c r="X632"/>
  <c r="V632"/>
  <c r="T632"/>
  <c r="P632"/>
  <c r="BI630"/>
  <c r="BH630"/>
  <c r="BG630"/>
  <c r="BF630"/>
  <c r="X630"/>
  <c r="V630"/>
  <c r="T630"/>
  <c r="P630"/>
  <c r="BI628"/>
  <c r="BH628"/>
  <c r="BG628"/>
  <c r="BF628"/>
  <c r="X628"/>
  <c r="V628"/>
  <c r="T628"/>
  <c r="P628"/>
  <c r="BI623"/>
  <c r="BH623"/>
  <c r="BG623"/>
  <c r="BF623"/>
  <c r="X623"/>
  <c r="V623"/>
  <c r="T623"/>
  <c r="P623"/>
  <c r="BI610"/>
  <c r="BH610"/>
  <c r="BG610"/>
  <c r="BF610"/>
  <c r="X610"/>
  <c r="V610"/>
  <c r="T610"/>
  <c r="P610"/>
  <c r="BI608"/>
  <c r="BH608"/>
  <c r="BG608"/>
  <c r="BF608"/>
  <c r="X608"/>
  <c r="V608"/>
  <c r="T608"/>
  <c r="P608"/>
  <c r="BI606"/>
  <c r="BH606"/>
  <c r="BG606"/>
  <c r="BF606"/>
  <c r="X606"/>
  <c r="V606"/>
  <c r="T606"/>
  <c r="P606"/>
  <c r="BI604"/>
  <c r="BH604"/>
  <c r="BG604"/>
  <c r="BF604"/>
  <c r="X604"/>
  <c r="V604"/>
  <c r="T604"/>
  <c r="P604"/>
  <c r="BI602"/>
  <c r="BH602"/>
  <c r="BG602"/>
  <c r="BF602"/>
  <c r="X602"/>
  <c r="V602"/>
  <c r="T602"/>
  <c r="P602"/>
  <c r="BI600"/>
  <c r="BH600"/>
  <c r="BG600"/>
  <c r="BF600"/>
  <c r="X600"/>
  <c r="V600"/>
  <c r="T600"/>
  <c r="P600"/>
  <c r="BI598"/>
  <c r="BH598"/>
  <c r="BG598"/>
  <c r="BF598"/>
  <c r="X598"/>
  <c r="V598"/>
  <c r="T598"/>
  <c r="P598"/>
  <c r="BI593"/>
  <c r="BH593"/>
  <c r="BG593"/>
  <c r="BF593"/>
  <c r="X593"/>
  <c r="V593"/>
  <c r="T593"/>
  <c r="P593"/>
  <c r="BI591"/>
  <c r="BH591"/>
  <c r="BG591"/>
  <c r="BF591"/>
  <c r="X591"/>
  <c r="V591"/>
  <c r="T591"/>
  <c r="P591"/>
  <c r="BI589"/>
  <c r="BH589"/>
  <c r="BG589"/>
  <c r="BF589"/>
  <c r="X589"/>
  <c r="V589"/>
  <c r="T589"/>
  <c r="P589"/>
  <c r="BI587"/>
  <c r="BH587"/>
  <c r="BG587"/>
  <c r="BF587"/>
  <c r="X587"/>
  <c r="V587"/>
  <c r="T587"/>
  <c r="P587"/>
  <c r="BI584"/>
  <c r="BH584"/>
  <c r="BG584"/>
  <c r="BF584"/>
  <c r="X584"/>
  <c r="V584"/>
  <c r="T584"/>
  <c r="P584"/>
  <c r="BI582"/>
  <c r="BH582"/>
  <c r="BG582"/>
  <c r="BF582"/>
  <c r="X582"/>
  <c r="V582"/>
  <c r="T582"/>
  <c r="P582"/>
  <c r="BI577"/>
  <c r="BH577"/>
  <c r="BG577"/>
  <c r="BF577"/>
  <c r="X577"/>
  <c r="V577"/>
  <c r="T577"/>
  <c r="P577"/>
  <c r="BI574"/>
  <c r="BH574"/>
  <c r="BG574"/>
  <c r="BF574"/>
  <c r="X574"/>
  <c r="V574"/>
  <c r="T574"/>
  <c r="P574"/>
  <c r="BI568"/>
  <c r="BH568"/>
  <c r="BG568"/>
  <c r="BF568"/>
  <c r="X568"/>
  <c r="V568"/>
  <c r="T568"/>
  <c r="P568"/>
  <c r="BI562"/>
  <c r="BH562"/>
  <c r="BG562"/>
  <c r="BF562"/>
  <c r="X562"/>
  <c r="V562"/>
  <c r="T562"/>
  <c r="P562"/>
  <c r="BI560"/>
  <c r="BH560"/>
  <c r="BG560"/>
  <c r="BF560"/>
  <c r="X560"/>
  <c r="V560"/>
  <c r="T560"/>
  <c r="P560"/>
  <c r="BI558"/>
  <c r="BH558"/>
  <c r="BG558"/>
  <c r="BF558"/>
  <c r="X558"/>
  <c r="V558"/>
  <c r="T558"/>
  <c r="P558"/>
  <c r="BI555"/>
  <c r="BH555"/>
  <c r="BG555"/>
  <c r="BF555"/>
  <c r="X555"/>
  <c r="V555"/>
  <c r="T555"/>
  <c r="P555"/>
  <c r="BI553"/>
  <c r="BH553"/>
  <c r="BG553"/>
  <c r="BF553"/>
  <c r="X553"/>
  <c r="V553"/>
  <c r="T553"/>
  <c r="P553"/>
  <c r="BI547"/>
  <c r="BH547"/>
  <c r="BG547"/>
  <c r="BF547"/>
  <c r="X547"/>
  <c r="V547"/>
  <c r="T547"/>
  <c r="P547"/>
  <c r="BI541"/>
  <c r="BH541"/>
  <c r="BG541"/>
  <c r="BF541"/>
  <c r="X541"/>
  <c r="V541"/>
  <c r="T541"/>
  <c r="P541"/>
  <c r="BI538"/>
  <c r="BH538"/>
  <c r="BG538"/>
  <c r="BF538"/>
  <c r="X538"/>
  <c r="V538"/>
  <c r="T538"/>
  <c r="P538"/>
  <c r="BI535"/>
  <c r="BH535"/>
  <c r="BG535"/>
  <c r="BF535"/>
  <c r="X535"/>
  <c r="V535"/>
  <c r="T535"/>
  <c r="P535"/>
  <c r="BI533"/>
  <c r="BH533"/>
  <c r="BG533"/>
  <c r="BF533"/>
  <c r="X533"/>
  <c r="V533"/>
  <c r="T533"/>
  <c r="P533"/>
  <c r="BI531"/>
  <c r="BH531"/>
  <c r="BG531"/>
  <c r="BF531"/>
  <c r="X531"/>
  <c r="V531"/>
  <c r="T531"/>
  <c r="P531"/>
  <c r="BI529"/>
  <c r="BH529"/>
  <c r="BG529"/>
  <c r="BF529"/>
  <c r="X529"/>
  <c r="V529"/>
  <c r="T529"/>
  <c r="P529"/>
  <c r="BI526"/>
  <c r="BH526"/>
  <c r="BG526"/>
  <c r="BF526"/>
  <c r="X526"/>
  <c r="V526"/>
  <c r="T526"/>
  <c r="P526"/>
  <c r="BI524"/>
  <c r="BH524"/>
  <c r="BG524"/>
  <c r="BF524"/>
  <c r="X524"/>
  <c r="V524"/>
  <c r="T524"/>
  <c r="P524"/>
  <c r="BI520"/>
  <c r="BH520"/>
  <c r="BG520"/>
  <c r="BF520"/>
  <c r="X520"/>
  <c r="V520"/>
  <c r="T520"/>
  <c r="P520"/>
  <c r="BI517"/>
  <c r="BH517"/>
  <c r="BG517"/>
  <c r="BF517"/>
  <c r="X517"/>
  <c r="V517"/>
  <c r="T517"/>
  <c r="P517"/>
  <c r="BI513"/>
  <c r="BH513"/>
  <c r="BG513"/>
  <c r="BF513"/>
  <c r="X513"/>
  <c r="V513"/>
  <c r="T513"/>
  <c r="P513"/>
  <c r="BI510"/>
  <c r="BH510"/>
  <c r="BG510"/>
  <c r="BF510"/>
  <c r="X510"/>
  <c r="V510"/>
  <c r="T510"/>
  <c r="P510"/>
  <c r="BI507"/>
  <c r="BH507"/>
  <c r="BG507"/>
  <c r="BF507"/>
  <c r="X507"/>
  <c r="V507"/>
  <c r="T507"/>
  <c r="P507"/>
  <c r="BI504"/>
  <c r="BH504"/>
  <c r="BG504"/>
  <c r="BF504"/>
  <c r="X504"/>
  <c r="V504"/>
  <c r="T504"/>
  <c r="P504"/>
  <c r="BI501"/>
  <c r="BH501"/>
  <c r="BG501"/>
  <c r="BF501"/>
  <c r="X501"/>
  <c r="V501"/>
  <c r="T501"/>
  <c r="P501"/>
  <c r="BI499"/>
  <c r="BH499"/>
  <c r="BG499"/>
  <c r="BF499"/>
  <c r="X499"/>
  <c r="V499"/>
  <c r="T499"/>
  <c r="P499"/>
  <c r="BI497"/>
  <c r="BH497"/>
  <c r="BG497"/>
  <c r="BF497"/>
  <c r="X497"/>
  <c r="V497"/>
  <c r="T497"/>
  <c r="P497"/>
  <c r="BI496"/>
  <c r="BH496"/>
  <c r="BG496"/>
  <c r="BF496"/>
  <c r="X496"/>
  <c r="V496"/>
  <c r="T496"/>
  <c r="P496"/>
  <c r="BI494"/>
  <c r="BH494"/>
  <c r="BG494"/>
  <c r="BF494"/>
  <c r="X494"/>
  <c r="V494"/>
  <c r="T494"/>
  <c r="P494"/>
  <c r="BI490"/>
  <c r="BH490"/>
  <c r="BG490"/>
  <c r="BF490"/>
  <c r="X490"/>
  <c r="V490"/>
  <c r="T490"/>
  <c r="P490"/>
  <c r="BI486"/>
  <c r="BH486"/>
  <c r="BG486"/>
  <c r="BF486"/>
  <c r="X486"/>
  <c r="V486"/>
  <c r="T486"/>
  <c r="P486"/>
  <c r="BI483"/>
  <c r="BH483"/>
  <c r="BG483"/>
  <c r="BF483"/>
  <c r="X483"/>
  <c r="V483"/>
  <c r="T483"/>
  <c r="P483"/>
  <c r="BI478"/>
  <c r="BH478"/>
  <c r="BG478"/>
  <c r="BF478"/>
  <c r="X478"/>
  <c r="V478"/>
  <c r="T478"/>
  <c r="P478"/>
  <c r="BI476"/>
  <c r="BH476"/>
  <c r="BG476"/>
  <c r="BF476"/>
  <c r="X476"/>
  <c r="V476"/>
  <c r="T476"/>
  <c r="P476"/>
  <c r="BI474"/>
  <c r="BH474"/>
  <c r="BG474"/>
  <c r="BF474"/>
  <c r="X474"/>
  <c r="V474"/>
  <c r="T474"/>
  <c r="P474"/>
  <c r="BI472"/>
  <c r="BH472"/>
  <c r="BG472"/>
  <c r="BF472"/>
  <c r="X472"/>
  <c r="V472"/>
  <c r="T472"/>
  <c r="P472"/>
  <c r="BI470"/>
  <c r="BH470"/>
  <c r="BG470"/>
  <c r="BF470"/>
  <c r="X470"/>
  <c r="V470"/>
  <c r="T470"/>
  <c r="P470"/>
  <c r="BI467"/>
  <c r="BH467"/>
  <c r="BG467"/>
  <c r="BF467"/>
  <c r="X467"/>
  <c r="V467"/>
  <c r="T467"/>
  <c r="P467"/>
  <c r="BI459"/>
  <c r="BH459"/>
  <c r="BG459"/>
  <c r="BF459"/>
  <c r="X459"/>
  <c r="V459"/>
  <c r="T459"/>
  <c r="P459"/>
  <c r="BI452"/>
  <c r="BH452"/>
  <c r="BG452"/>
  <c r="BF452"/>
  <c r="X452"/>
  <c r="V452"/>
  <c r="T452"/>
  <c r="P452"/>
  <c r="BI447"/>
  <c r="BH447"/>
  <c r="BG447"/>
  <c r="BF447"/>
  <c r="X447"/>
  <c r="V447"/>
  <c r="T447"/>
  <c r="P447"/>
  <c r="BI441"/>
  <c r="BH441"/>
  <c r="BG441"/>
  <c r="BF441"/>
  <c r="X441"/>
  <c r="V441"/>
  <c r="T441"/>
  <c r="P441"/>
  <c r="BI435"/>
  <c r="BH435"/>
  <c r="BG435"/>
  <c r="BF435"/>
  <c r="X435"/>
  <c r="V435"/>
  <c r="T435"/>
  <c r="P435"/>
  <c r="BI431"/>
  <c r="BH431"/>
  <c r="BG431"/>
  <c r="BF431"/>
  <c r="X431"/>
  <c r="V431"/>
  <c r="T431"/>
  <c r="P431"/>
  <c r="BI426"/>
  <c r="BH426"/>
  <c r="BG426"/>
  <c r="BF426"/>
  <c r="X426"/>
  <c r="V426"/>
  <c r="T426"/>
  <c r="P426"/>
  <c r="BI423"/>
  <c r="BH423"/>
  <c r="BG423"/>
  <c r="BF423"/>
  <c r="X423"/>
  <c r="V423"/>
  <c r="T423"/>
  <c r="P423"/>
  <c r="BI417"/>
  <c r="BH417"/>
  <c r="BG417"/>
  <c r="BF417"/>
  <c r="X417"/>
  <c r="V417"/>
  <c r="T417"/>
  <c r="P417"/>
  <c r="BI413"/>
  <c r="BH413"/>
  <c r="BG413"/>
  <c r="BF413"/>
  <c r="X413"/>
  <c r="V413"/>
  <c r="T413"/>
  <c r="P413"/>
  <c r="BI409"/>
  <c r="BH409"/>
  <c r="BG409"/>
  <c r="BF409"/>
  <c r="X409"/>
  <c r="V409"/>
  <c r="T409"/>
  <c r="P409"/>
  <c r="BI401"/>
  <c r="BH401"/>
  <c r="BG401"/>
  <c r="BF401"/>
  <c r="X401"/>
  <c r="V401"/>
  <c r="T401"/>
  <c r="P401"/>
  <c r="BI398"/>
  <c r="BH398"/>
  <c r="BG398"/>
  <c r="BF398"/>
  <c r="X398"/>
  <c r="V398"/>
  <c r="T398"/>
  <c r="P398"/>
  <c r="BI396"/>
  <c r="BH396"/>
  <c r="BG396"/>
  <c r="BF396"/>
  <c r="X396"/>
  <c r="V396"/>
  <c r="T396"/>
  <c r="P396"/>
  <c r="BI394"/>
  <c r="BH394"/>
  <c r="BG394"/>
  <c r="BF394"/>
  <c r="X394"/>
  <c r="V394"/>
  <c r="T394"/>
  <c r="P394"/>
  <c r="BI390"/>
  <c r="BH390"/>
  <c r="BG390"/>
  <c r="BF390"/>
  <c r="X390"/>
  <c r="V390"/>
  <c r="T390"/>
  <c r="P390"/>
  <c r="BI386"/>
  <c r="BH386"/>
  <c r="BG386"/>
  <c r="BF386"/>
  <c r="X386"/>
  <c r="V386"/>
  <c r="T386"/>
  <c r="P386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2"/>
  <c r="BH372"/>
  <c r="BG372"/>
  <c r="BF372"/>
  <c r="X372"/>
  <c r="V372"/>
  <c r="T372"/>
  <c r="P372"/>
  <c r="BI369"/>
  <c r="BH369"/>
  <c r="BG369"/>
  <c r="BF369"/>
  <c r="X369"/>
  <c r="V369"/>
  <c r="T369"/>
  <c r="P369"/>
  <c r="BI366"/>
  <c r="BH366"/>
  <c r="BG366"/>
  <c r="BF366"/>
  <c r="X366"/>
  <c r="V366"/>
  <c r="T366"/>
  <c r="P366"/>
  <c r="BI363"/>
  <c r="BH363"/>
  <c r="BG363"/>
  <c r="BF363"/>
  <c r="X363"/>
  <c r="V363"/>
  <c r="T363"/>
  <c r="P363"/>
  <c r="BI361"/>
  <c r="BH361"/>
  <c r="BG361"/>
  <c r="BF361"/>
  <c r="X361"/>
  <c r="V361"/>
  <c r="T361"/>
  <c r="P361"/>
  <c r="BI359"/>
  <c r="BH359"/>
  <c r="BG359"/>
  <c r="BF359"/>
  <c r="X359"/>
  <c r="V359"/>
  <c r="T359"/>
  <c r="P359"/>
  <c r="BI353"/>
  <c r="BH353"/>
  <c r="BG353"/>
  <c r="BF353"/>
  <c r="X353"/>
  <c r="V353"/>
  <c r="T353"/>
  <c r="P353"/>
  <c r="BI347"/>
  <c r="BH347"/>
  <c r="BG347"/>
  <c r="BF347"/>
  <c r="X347"/>
  <c r="V347"/>
  <c r="T347"/>
  <c r="P347"/>
  <c r="BI343"/>
  <c r="BH343"/>
  <c r="BG343"/>
  <c r="BF343"/>
  <c r="X343"/>
  <c r="V343"/>
  <c r="T343"/>
  <c r="P343"/>
  <c r="BI337"/>
  <c r="BH337"/>
  <c r="BG337"/>
  <c r="BF337"/>
  <c r="X337"/>
  <c r="V337"/>
  <c r="T337"/>
  <c r="P337"/>
  <c r="BI335"/>
  <c r="BH335"/>
  <c r="BG335"/>
  <c r="BF335"/>
  <c r="X335"/>
  <c r="V335"/>
  <c r="T335"/>
  <c r="P335"/>
  <c r="BI329"/>
  <c r="BH329"/>
  <c r="BG329"/>
  <c r="BF329"/>
  <c r="X329"/>
  <c r="V329"/>
  <c r="T329"/>
  <c r="P329"/>
  <c r="BI323"/>
  <c r="BH323"/>
  <c r="BG323"/>
  <c r="BF323"/>
  <c r="X323"/>
  <c r="V323"/>
  <c r="T323"/>
  <c r="P323"/>
  <c r="BI318"/>
  <c r="BH318"/>
  <c r="BG318"/>
  <c r="BF318"/>
  <c r="X318"/>
  <c r="V318"/>
  <c r="T318"/>
  <c r="P318"/>
  <c r="BI315"/>
  <c r="BH315"/>
  <c r="BG315"/>
  <c r="BF315"/>
  <c r="X315"/>
  <c r="V315"/>
  <c r="T315"/>
  <c r="P315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3"/>
  <c r="BH303"/>
  <c r="BG303"/>
  <c r="BF303"/>
  <c r="X303"/>
  <c r="V303"/>
  <c r="T303"/>
  <c r="P303"/>
  <c r="BI297"/>
  <c r="BH297"/>
  <c r="BG297"/>
  <c r="BF297"/>
  <c r="X297"/>
  <c r="V297"/>
  <c r="T297"/>
  <c r="P297"/>
  <c r="BI289"/>
  <c r="BH289"/>
  <c r="BG289"/>
  <c r="BF289"/>
  <c r="X289"/>
  <c r="V289"/>
  <c r="T289"/>
  <c r="P289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3"/>
  <c r="BH273"/>
  <c r="BG273"/>
  <c r="BF273"/>
  <c r="X273"/>
  <c r="V273"/>
  <c r="T273"/>
  <c r="P273"/>
  <c r="BI264"/>
  <c r="BH264"/>
  <c r="BG264"/>
  <c r="BF264"/>
  <c r="X264"/>
  <c r="V264"/>
  <c r="T264"/>
  <c r="P264"/>
  <c r="BI261"/>
  <c r="BH261"/>
  <c r="BG261"/>
  <c r="BF261"/>
  <c r="X261"/>
  <c r="V261"/>
  <c r="T261"/>
  <c r="P261"/>
  <c r="BI258"/>
  <c r="BH258"/>
  <c r="BG258"/>
  <c r="BF258"/>
  <c r="X258"/>
  <c r="V258"/>
  <c r="T258"/>
  <c r="P258"/>
  <c r="BI256"/>
  <c r="BH256"/>
  <c r="BG256"/>
  <c r="BF256"/>
  <c r="X256"/>
  <c r="V256"/>
  <c r="T256"/>
  <c r="P256"/>
  <c r="BI254"/>
  <c r="BH254"/>
  <c r="BG254"/>
  <c r="BF254"/>
  <c r="X254"/>
  <c r="V254"/>
  <c r="T254"/>
  <c r="P254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6"/>
  <c r="BH246"/>
  <c r="BG246"/>
  <c r="BF246"/>
  <c r="X246"/>
  <c r="V246"/>
  <c r="T246"/>
  <c r="P246"/>
  <c r="BI243"/>
  <c r="BH243"/>
  <c r="BG243"/>
  <c r="BF243"/>
  <c r="X243"/>
  <c r="V243"/>
  <c r="T243"/>
  <c r="P243"/>
  <c r="BI240"/>
  <c r="BH240"/>
  <c r="BG240"/>
  <c r="BF240"/>
  <c r="X240"/>
  <c r="V240"/>
  <c r="T240"/>
  <c r="P240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5"/>
  <c r="BH225"/>
  <c r="BG225"/>
  <c r="BF225"/>
  <c r="X225"/>
  <c r="V225"/>
  <c r="T225"/>
  <c r="P225"/>
  <c r="BI222"/>
  <c r="BH222"/>
  <c r="BG222"/>
  <c r="BF222"/>
  <c r="X222"/>
  <c r="V222"/>
  <c r="T222"/>
  <c r="P222"/>
  <c r="BI217"/>
  <c r="BH217"/>
  <c r="BG217"/>
  <c r="BF217"/>
  <c r="X217"/>
  <c r="V217"/>
  <c r="T217"/>
  <c r="P217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3"/>
  <c r="BH193"/>
  <c r="BG193"/>
  <c r="BF193"/>
  <c r="X193"/>
  <c r="V193"/>
  <c r="T193"/>
  <c r="P193"/>
  <c r="BI188"/>
  <c r="BH188"/>
  <c r="BG188"/>
  <c r="BF188"/>
  <c r="X188"/>
  <c r="V188"/>
  <c r="T188"/>
  <c r="P188"/>
  <c r="BI185"/>
  <c r="BH185"/>
  <c r="BG185"/>
  <c r="BF185"/>
  <c r="X185"/>
  <c r="V185"/>
  <c r="T185"/>
  <c r="P185"/>
  <c r="BI180"/>
  <c r="BH180"/>
  <c r="BG180"/>
  <c r="BF180"/>
  <c r="X180"/>
  <c r="V180"/>
  <c r="T180"/>
  <c r="P180"/>
  <c r="BI177"/>
  <c r="BH177"/>
  <c r="BG177"/>
  <c r="BF177"/>
  <c r="X177"/>
  <c r="V177"/>
  <c r="T177"/>
  <c r="P177"/>
  <c r="BI174"/>
  <c r="BH174"/>
  <c r="BG174"/>
  <c r="BF174"/>
  <c r="X174"/>
  <c r="V174"/>
  <c r="T174"/>
  <c r="P174"/>
  <c r="BI171"/>
  <c r="BH171"/>
  <c r="BG171"/>
  <c r="BF171"/>
  <c r="X171"/>
  <c r="V171"/>
  <c r="T171"/>
  <c r="P171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V137"/>
  <c r="T137"/>
  <c r="P137"/>
  <c r="J130"/>
  <c r="F130"/>
  <c r="F128"/>
  <c r="E126"/>
  <c r="J91"/>
  <c r="F91"/>
  <c r="F89"/>
  <c r="E87"/>
  <c r="J24"/>
  <c r="E24"/>
  <c r="J131"/>
  <c r="J23"/>
  <c r="J18"/>
  <c r="E18"/>
  <c r="F92"/>
  <c r="J17"/>
  <c r="J12"/>
  <c r="J89"/>
  <c r="E7"/>
  <c r="E124"/>
  <c i="9" r="K157"/>
  <c r="K41"/>
  <c r="K40"/>
  <c i="1" r="BA103"/>
  <c i="9" r="K39"/>
  <c i="1" r="AZ103"/>
  <c i="9" r="BI159"/>
  <c r="BH159"/>
  <c r="BG159"/>
  <c r="BF159"/>
  <c r="X159"/>
  <c r="X158"/>
  <c r="V159"/>
  <c r="V158"/>
  <c r="T159"/>
  <c r="T158"/>
  <c r="P159"/>
  <c r="K102"/>
  <c r="J102"/>
  <c r="I102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8"/>
  <c r="BH128"/>
  <c r="BG128"/>
  <c r="BF128"/>
  <c r="X128"/>
  <c r="V128"/>
  <c r="T128"/>
  <c r="P128"/>
  <c r="F119"/>
  <c r="E117"/>
  <c r="F91"/>
  <c r="E89"/>
  <c r="J26"/>
  <c r="E26"/>
  <c r="J122"/>
  <c r="J25"/>
  <c r="J23"/>
  <c r="E23"/>
  <c r="J93"/>
  <c r="J22"/>
  <c r="J20"/>
  <c r="E20"/>
  <c r="F94"/>
  <c r="J19"/>
  <c r="J17"/>
  <c r="E17"/>
  <c r="F121"/>
  <c r="J16"/>
  <c r="J14"/>
  <c r="J119"/>
  <c r="E7"/>
  <c r="E85"/>
  <c i="8" r="K41"/>
  <c r="K40"/>
  <c i="1" r="BA102"/>
  <c i="8" r="K39"/>
  <c i="1" r="AZ102"/>
  <c i="8" r="BI192"/>
  <c r="BH192"/>
  <c r="BG192"/>
  <c r="BF192"/>
  <c r="X192"/>
  <c r="X191"/>
  <c r="V192"/>
  <c r="V191"/>
  <c r="T192"/>
  <c r="T191"/>
  <c r="P192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6"/>
  <c r="BH136"/>
  <c r="BG136"/>
  <c r="BF136"/>
  <c r="X136"/>
  <c r="V136"/>
  <c r="T136"/>
  <c r="P136"/>
  <c r="BI133"/>
  <c r="BH133"/>
  <c r="BG133"/>
  <c r="BF133"/>
  <c r="X133"/>
  <c r="V133"/>
  <c r="T133"/>
  <c r="P133"/>
  <c r="BI130"/>
  <c r="BH130"/>
  <c r="BG130"/>
  <c r="BF130"/>
  <c r="X130"/>
  <c r="V130"/>
  <c r="T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91"/>
  <c r="E7"/>
  <c r="E115"/>
  <c i="7" r="K41"/>
  <c r="K40"/>
  <c i="1" r="BA101"/>
  <c i="7" r="K39"/>
  <c i="1" r="AZ101"/>
  <c i="7" r="BI241"/>
  <c r="BH241"/>
  <c r="BG241"/>
  <c r="BF241"/>
  <c r="X241"/>
  <c r="X240"/>
  <c r="V241"/>
  <c r="V240"/>
  <c r="T241"/>
  <c r="T240"/>
  <c r="P241"/>
  <c r="BI238"/>
  <c r="BH238"/>
  <c r="BG238"/>
  <c r="BF238"/>
  <c r="X238"/>
  <c r="V238"/>
  <c r="T238"/>
  <c r="P238"/>
  <c r="BI234"/>
  <c r="BH234"/>
  <c r="BG234"/>
  <c r="BF234"/>
  <c r="X234"/>
  <c r="V234"/>
  <c r="T234"/>
  <c r="P234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4"/>
  <c r="BH174"/>
  <c r="BG174"/>
  <c r="BF174"/>
  <c r="X174"/>
  <c r="V174"/>
  <c r="T174"/>
  <c r="P174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4"/>
  <c r="BH144"/>
  <c r="BG144"/>
  <c r="BF144"/>
  <c r="X144"/>
  <c r="V144"/>
  <c r="T144"/>
  <c r="P144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0"/>
  <c r="BH130"/>
  <c r="BG130"/>
  <c r="BF130"/>
  <c r="X130"/>
  <c r="V130"/>
  <c r="T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121"/>
  <c r="E7"/>
  <c r="E115"/>
  <c i="6" r="K39"/>
  <c r="K38"/>
  <c i="1" r="BA99"/>
  <c i="6" r="K37"/>
  <c i="1" r="AZ99"/>
  <c i="6" r="BI173"/>
  <c r="BH173"/>
  <c r="BG173"/>
  <c r="BF173"/>
  <c r="X173"/>
  <c r="X172"/>
  <c r="X171"/>
  <c r="V173"/>
  <c r="V172"/>
  <c r="V171"/>
  <c r="T173"/>
  <c r="T172"/>
  <c r="T171"/>
  <c r="P173"/>
  <c r="BI169"/>
  <c r="BH169"/>
  <c r="BG169"/>
  <c r="BF169"/>
  <c r="X169"/>
  <c r="X168"/>
  <c r="X167"/>
  <c r="V169"/>
  <c r="V168"/>
  <c r="V167"/>
  <c r="T169"/>
  <c r="T168"/>
  <c r="T167"/>
  <c r="P169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6"/>
  <c r="BH146"/>
  <c r="BG146"/>
  <c r="BF146"/>
  <c r="X146"/>
  <c r="X145"/>
  <c r="V146"/>
  <c r="V145"/>
  <c r="T146"/>
  <c r="T145"/>
  <c r="P146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89"/>
  <c r="E7"/>
  <c r="E85"/>
  <c i="5" r="K39"/>
  <c r="K38"/>
  <c i="1" r="BA98"/>
  <c i="5" r="K37"/>
  <c i="1" r="AZ98"/>
  <c i="5" r="BI219"/>
  <c r="BH219"/>
  <c r="BG219"/>
  <c r="BF219"/>
  <c r="X219"/>
  <c r="V219"/>
  <c r="T219"/>
  <c r="P219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5"/>
  <c r="BH205"/>
  <c r="BG205"/>
  <c r="BF205"/>
  <c r="X205"/>
  <c r="V205"/>
  <c r="T205"/>
  <c r="P205"/>
  <c r="BI203"/>
  <c r="BH203"/>
  <c r="BG203"/>
  <c r="BF203"/>
  <c r="X203"/>
  <c r="V203"/>
  <c r="T203"/>
  <c r="P203"/>
  <c r="BI198"/>
  <c r="BH198"/>
  <c r="BG198"/>
  <c r="BF198"/>
  <c r="X198"/>
  <c r="V198"/>
  <c r="T198"/>
  <c r="P198"/>
  <c r="BI193"/>
  <c r="BH193"/>
  <c r="BG193"/>
  <c r="BF193"/>
  <c r="X193"/>
  <c r="V193"/>
  <c r="T193"/>
  <c r="P193"/>
  <c r="BI189"/>
  <c r="BH189"/>
  <c r="BG189"/>
  <c r="BF189"/>
  <c r="X189"/>
  <c r="V189"/>
  <c r="T189"/>
  <c r="P189"/>
  <c r="BI185"/>
  <c r="BH185"/>
  <c r="BG185"/>
  <c r="BF185"/>
  <c r="X185"/>
  <c r="V185"/>
  <c r="T185"/>
  <c r="P185"/>
  <c r="BI181"/>
  <c r="BH181"/>
  <c r="BG181"/>
  <c r="BF181"/>
  <c r="X181"/>
  <c r="V181"/>
  <c r="T181"/>
  <c r="P181"/>
  <c r="BI176"/>
  <c r="BH176"/>
  <c r="BG176"/>
  <c r="BF176"/>
  <c r="X176"/>
  <c r="V176"/>
  <c r="T176"/>
  <c r="P176"/>
  <c r="BI172"/>
  <c r="BH172"/>
  <c r="BG172"/>
  <c r="BF172"/>
  <c r="X172"/>
  <c r="V172"/>
  <c r="T172"/>
  <c r="P172"/>
  <c r="BI168"/>
  <c r="BH168"/>
  <c r="BG168"/>
  <c r="BF168"/>
  <c r="X168"/>
  <c r="V168"/>
  <c r="T168"/>
  <c r="P168"/>
  <c r="BI164"/>
  <c r="BH164"/>
  <c r="BG164"/>
  <c r="BF164"/>
  <c r="X164"/>
  <c r="V164"/>
  <c r="T164"/>
  <c r="P164"/>
  <c r="BI158"/>
  <c r="BH158"/>
  <c r="BG158"/>
  <c r="BF158"/>
  <c r="X158"/>
  <c r="V158"/>
  <c r="T158"/>
  <c r="P158"/>
  <c r="BI154"/>
  <c r="BH154"/>
  <c r="BG154"/>
  <c r="BF154"/>
  <c r="X154"/>
  <c r="V154"/>
  <c r="T154"/>
  <c r="P154"/>
  <c r="BI148"/>
  <c r="BH148"/>
  <c r="BG148"/>
  <c r="BF148"/>
  <c r="X148"/>
  <c r="V148"/>
  <c r="T148"/>
  <c r="P148"/>
  <c r="BI144"/>
  <c r="BH144"/>
  <c r="BG144"/>
  <c r="BF144"/>
  <c r="X144"/>
  <c r="V144"/>
  <c r="T144"/>
  <c r="P144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6"/>
  <c r="BH126"/>
  <c r="BG126"/>
  <c r="BF126"/>
  <c r="X126"/>
  <c r="V126"/>
  <c r="T126"/>
  <c r="P126"/>
  <c r="BI123"/>
  <c r="BH123"/>
  <c r="BG123"/>
  <c r="BF123"/>
  <c r="X123"/>
  <c r="V123"/>
  <c r="T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4" r="K39"/>
  <c r="K38"/>
  <c i="1" r="BA97"/>
  <c i="4" r="K37"/>
  <c i="1" r="AZ97"/>
  <c i="4" r="BI162"/>
  <c r="BH162"/>
  <c r="BG162"/>
  <c r="BF162"/>
  <c r="X162"/>
  <c r="V162"/>
  <c r="T162"/>
  <c r="P162"/>
  <c r="BI157"/>
  <c r="BH157"/>
  <c r="BG157"/>
  <c r="BF157"/>
  <c r="X157"/>
  <c r="V157"/>
  <c r="T157"/>
  <c r="P157"/>
  <c r="BI151"/>
  <c r="BH151"/>
  <c r="BG151"/>
  <c r="BF151"/>
  <c r="X151"/>
  <c r="V151"/>
  <c r="T151"/>
  <c r="P151"/>
  <c r="BI147"/>
  <c r="BH147"/>
  <c r="BG147"/>
  <c r="BF147"/>
  <c r="X147"/>
  <c r="V147"/>
  <c r="T147"/>
  <c r="P147"/>
  <c r="BI142"/>
  <c r="BH142"/>
  <c r="BG142"/>
  <c r="BF142"/>
  <c r="X142"/>
  <c r="V142"/>
  <c r="T142"/>
  <c r="P142"/>
  <c r="BI137"/>
  <c r="BH137"/>
  <c r="BG137"/>
  <c r="BF137"/>
  <c r="X137"/>
  <c r="V137"/>
  <c r="T137"/>
  <c r="P137"/>
  <c r="BI133"/>
  <c r="BH133"/>
  <c r="BG133"/>
  <c r="BF133"/>
  <c r="X133"/>
  <c r="V133"/>
  <c r="T133"/>
  <c r="P133"/>
  <c r="BI126"/>
  <c r="BH126"/>
  <c r="BG126"/>
  <c r="BF126"/>
  <c r="X126"/>
  <c r="V126"/>
  <c r="T126"/>
  <c r="P126"/>
  <c r="BI122"/>
  <c r="BH122"/>
  <c r="BG122"/>
  <c r="BF122"/>
  <c r="X122"/>
  <c r="V122"/>
  <c r="T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89"/>
  <c r="E7"/>
  <c r="E85"/>
  <c i="3" r="K39"/>
  <c r="K38"/>
  <c i="1" r="BA96"/>
  <c i="3" r="K37"/>
  <c i="1" r="AZ96"/>
  <c i="3" r="BI313"/>
  <c r="BH313"/>
  <c r="BG313"/>
  <c r="BF313"/>
  <c r="X313"/>
  <c r="V313"/>
  <c r="T313"/>
  <c r="P313"/>
  <c r="BI311"/>
  <c r="BH311"/>
  <c r="BG311"/>
  <c r="BF311"/>
  <c r="X311"/>
  <c r="V311"/>
  <c r="T311"/>
  <c r="P311"/>
  <c r="BI301"/>
  <c r="BH301"/>
  <c r="BG301"/>
  <c r="BF301"/>
  <c r="X301"/>
  <c r="V301"/>
  <c r="T301"/>
  <c r="P301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2"/>
  <c r="BH282"/>
  <c r="BG282"/>
  <c r="BF282"/>
  <c r="X282"/>
  <c r="V282"/>
  <c r="T282"/>
  <c r="P282"/>
  <c r="BI278"/>
  <c r="BH278"/>
  <c r="BG278"/>
  <c r="BF278"/>
  <c r="X278"/>
  <c r="V278"/>
  <c r="T278"/>
  <c r="P278"/>
  <c r="BI270"/>
  <c r="BH270"/>
  <c r="BG270"/>
  <c r="BF270"/>
  <c r="X270"/>
  <c r="V270"/>
  <c r="T270"/>
  <c r="P270"/>
  <c r="BI266"/>
  <c r="BH266"/>
  <c r="BG266"/>
  <c r="BF266"/>
  <c r="X266"/>
  <c r="V266"/>
  <c r="T266"/>
  <c r="P266"/>
  <c r="BI258"/>
  <c r="BH258"/>
  <c r="BG258"/>
  <c r="BF258"/>
  <c r="X258"/>
  <c r="V258"/>
  <c r="T258"/>
  <c r="P258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0"/>
  <c r="BH230"/>
  <c r="BG230"/>
  <c r="BF230"/>
  <c r="X230"/>
  <c r="V230"/>
  <c r="T230"/>
  <c r="P230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3"/>
  <c r="BH203"/>
  <c r="BG203"/>
  <c r="BF203"/>
  <c r="X203"/>
  <c r="V203"/>
  <c r="T203"/>
  <c r="P203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5"/>
  <c r="BH175"/>
  <c r="BG175"/>
  <c r="BF175"/>
  <c r="X175"/>
  <c r="V175"/>
  <c r="T175"/>
  <c r="P175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6"/>
  <c r="BH126"/>
  <c r="BG126"/>
  <c r="BF126"/>
  <c r="X126"/>
  <c r="V126"/>
  <c r="T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91"/>
  <c r="J14"/>
  <c r="J12"/>
  <c r="J117"/>
  <c r="E7"/>
  <c r="E113"/>
  <c i="2" r="K39"/>
  <c r="K38"/>
  <c i="1" r="BA95"/>
  <c i="2" r="K37"/>
  <c i="1" r="AZ95"/>
  <c i="2"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4"/>
  <c r="BH124"/>
  <c r="BG124"/>
  <c r="BF124"/>
  <c r="X124"/>
  <c r="V124"/>
  <c r="T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111"/>
  <c i="1" r="L90"/>
  <c r="AM90"/>
  <c r="AM89"/>
  <c r="L89"/>
  <c r="AM87"/>
  <c r="L87"/>
  <c r="L85"/>
  <c r="L84"/>
  <c i="33" r="Q227"/>
  <c r="R225"/>
  <c r="Q225"/>
  <c r="R224"/>
  <c r="R223"/>
  <c r="Q223"/>
  <c r="R220"/>
  <c r="Q220"/>
  <c r="Q218"/>
  <c r="R217"/>
  <c r="Q217"/>
  <c r="R214"/>
  <c r="Q214"/>
  <c r="R212"/>
  <c r="R209"/>
  <c r="Q208"/>
  <c r="Q206"/>
  <c r="R205"/>
  <c r="Q202"/>
  <c r="R183"/>
  <c r="Q170"/>
  <c r="K170"/>
  <c r="R156"/>
  <c r="Q156"/>
  <c r="Q145"/>
  <c r="R142"/>
  <c r="R137"/>
  <c i="32" r="Q194"/>
  <c r="R189"/>
  <c r="R186"/>
  <c r="R182"/>
  <c r="Q170"/>
  <c r="Q164"/>
  <c r="Q161"/>
  <c r="Q154"/>
  <c r="R152"/>
  <c r="Q149"/>
  <c r="R143"/>
  <c r="BK143"/>
  <c r="Q142"/>
  <c r="R137"/>
  <c r="R133"/>
  <c r="R131"/>
  <c r="Q129"/>
  <c i="31" r="Q259"/>
  <c r="R258"/>
  <c r="R257"/>
  <c r="Q255"/>
  <c r="R254"/>
  <c r="Q253"/>
  <c r="Q252"/>
  <c r="Q249"/>
  <c r="Q248"/>
  <c r="Q246"/>
  <c r="R245"/>
  <c r="Q244"/>
  <c r="R243"/>
  <c r="Q242"/>
  <c r="R241"/>
  <c r="R240"/>
  <c r="R239"/>
  <c r="Q238"/>
  <c r="Q237"/>
  <c r="Q236"/>
  <c r="R235"/>
  <c r="R230"/>
  <c r="R229"/>
  <c r="Q221"/>
  <c r="R220"/>
  <c r="Q217"/>
  <c r="Q216"/>
  <c r="Q211"/>
  <c r="R210"/>
  <c r="Q207"/>
  <c r="Q206"/>
  <c r="R201"/>
  <c r="Q199"/>
  <c r="R198"/>
  <c r="Q196"/>
  <c r="Q193"/>
  <c r="R192"/>
  <c r="Q191"/>
  <c r="Q190"/>
  <c r="Q186"/>
  <c r="Q185"/>
  <c r="Q183"/>
  <c r="Q179"/>
  <c r="R178"/>
  <c r="R177"/>
  <c r="Q175"/>
  <c r="R174"/>
  <c r="Q173"/>
  <c r="R172"/>
  <c r="R171"/>
  <c r="Q167"/>
  <c r="Q165"/>
  <c r="R162"/>
  <c r="R161"/>
  <c r="Q160"/>
  <c r="R156"/>
  <c r="Q155"/>
  <c r="Q154"/>
  <c r="R150"/>
  <c r="Q149"/>
  <c r="Q144"/>
  <c r="R139"/>
  <c r="R137"/>
  <c r="Q136"/>
  <c r="R135"/>
  <c r="Q133"/>
  <c r="Q131"/>
  <c r="Q129"/>
  <c r="R125"/>
  <c r="Q123"/>
  <c i="30" r="R168"/>
  <c r="Q166"/>
  <c r="Q162"/>
  <c r="Q150"/>
  <c r="Q146"/>
  <c r="R144"/>
  <c r="Q132"/>
  <c r="R129"/>
  <c r="R127"/>
  <c i="29" r="Q180"/>
  <c r="Q174"/>
  <c r="R173"/>
  <c r="R168"/>
  <c r="Q163"/>
  <c r="R161"/>
  <c r="R159"/>
  <c r="Q158"/>
  <c r="Q156"/>
  <c r="Q152"/>
  <c r="Q149"/>
  <c r="R141"/>
  <c r="R136"/>
  <c r="Q130"/>
  <c r="R129"/>
  <c r="R127"/>
  <c i="28" r="Q182"/>
  <c r="Q181"/>
  <c r="R180"/>
  <c r="Q178"/>
  <c r="R177"/>
  <c r="Q175"/>
  <c r="Q172"/>
  <c r="R171"/>
  <c r="Q170"/>
  <c r="Q157"/>
  <c r="R143"/>
  <c r="Q135"/>
  <c r="R133"/>
  <c i="27" r="Q388"/>
  <c r="Q386"/>
  <c r="R382"/>
  <c r="Q381"/>
  <c r="Q380"/>
  <c r="Q371"/>
  <c r="R365"/>
  <c r="Q359"/>
  <c r="Q356"/>
  <c r="R355"/>
  <c r="Q353"/>
  <c r="R351"/>
  <c r="R346"/>
  <c r="Q341"/>
  <c r="R337"/>
  <c r="R333"/>
  <c r="Q329"/>
  <c r="R327"/>
  <c r="Q322"/>
  <c r="Q321"/>
  <c r="Q320"/>
  <c r="R318"/>
  <c r="Q314"/>
  <c r="R311"/>
  <c r="R307"/>
  <c r="R306"/>
  <c r="Q299"/>
  <c r="Q294"/>
  <c r="Q285"/>
  <c r="Q282"/>
  <c r="R279"/>
  <c r="K275"/>
  <c r="R208"/>
  <c r="R206"/>
  <c r="R203"/>
  <c r="R202"/>
  <c r="R196"/>
  <c r="R194"/>
  <c r="Q185"/>
  <c r="Q184"/>
  <c r="Q173"/>
  <c r="R163"/>
  <c r="R159"/>
  <c r="R151"/>
  <c r="R150"/>
  <c r="Q146"/>
  <c r="Q139"/>
  <c r="Q136"/>
  <c i="26" r="R166"/>
  <c r="Q164"/>
  <c r="R162"/>
  <c r="Q159"/>
  <c r="Q158"/>
  <c r="R156"/>
  <c r="Q150"/>
  <c r="R148"/>
  <c r="R135"/>
  <c r="Q124"/>
  <c i="25" r="R325"/>
  <c r="Q325"/>
  <c r="Q312"/>
  <c r="R309"/>
  <c r="R306"/>
  <c r="R303"/>
  <c r="R300"/>
  <c r="Q296"/>
  <c r="Q293"/>
  <c r="R290"/>
  <c r="R281"/>
  <c r="R278"/>
  <c r="Q272"/>
  <c r="R266"/>
  <c r="Q262"/>
  <c r="Q259"/>
  <c r="Q249"/>
  <c r="R246"/>
  <c r="R242"/>
  <c r="Q241"/>
  <c r="Q240"/>
  <c r="Q237"/>
  <c r="Q235"/>
  <c r="R232"/>
  <c r="Q231"/>
  <c r="Q230"/>
  <c r="R225"/>
  <c r="Q221"/>
  <c r="Q217"/>
  <c r="Q212"/>
  <c r="R209"/>
  <c r="Q197"/>
  <c r="R195"/>
  <c r="R189"/>
  <c r="R186"/>
  <c r="R185"/>
  <c r="R176"/>
  <c r="Q169"/>
  <c r="Q162"/>
  <c r="Q155"/>
  <c r="R152"/>
  <c r="R141"/>
  <c r="Q138"/>
  <c r="Q135"/>
  <c r="R130"/>
  <c i="24" r="R263"/>
  <c r="Q263"/>
  <c r="Q255"/>
  <c r="Q252"/>
  <c r="Q243"/>
  <c r="R242"/>
  <c r="R237"/>
  <c r="R235"/>
  <c r="Q229"/>
  <c r="Q227"/>
  <c r="R225"/>
  <c r="Q224"/>
  <c r="R223"/>
  <c r="Q221"/>
  <c r="Q220"/>
  <c r="R219"/>
  <c r="Q130"/>
  <c i="23" r="R127"/>
  <c r="R124"/>
  <c i="22" r="R165"/>
  <c r="R163"/>
  <c r="Q158"/>
  <c r="R150"/>
  <c r="Q147"/>
  <c r="R145"/>
  <c r="Q143"/>
  <c r="R136"/>
  <c r="R134"/>
  <c r="R132"/>
  <c r="R122"/>
  <c i="21" r="R351"/>
  <c r="Q351"/>
  <c r="Q345"/>
  <c r="R335"/>
  <c r="R331"/>
  <c r="R314"/>
  <c r="Q312"/>
  <c r="Q303"/>
  <c r="Q295"/>
  <c r="Q292"/>
  <c r="R291"/>
  <c r="R289"/>
  <c r="Q285"/>
  <c r="R283"/>
  <c r="R281"/>
  <c r="R279"/>
  <c r="Q275"/>
  <c r="R273"/>
  <c r="R269"/>
  <c r="R265"/>
  <c r="R263"/>
  <c r="R259"/>
  <c r="Q251"/>
  <c r="Q247"/>
  <c r="R245"/>
  <c r="Q243"/>
  <c r="R241"/>
  <c r="Q241"/>
  <c r="Q237"/>
  <c r="R235"/>
  <c r="Q231"/>
  <c r="R223"/>
  <c r="R221"/>
  <c r="R219"/>
  <c r="K217"/>
  <c r="R213"/>
  <c r="R207"/>
  <c r="R205"/>
  <c r="Q201"/>
  <c r="R197"/>
  <c r="R195"/>
  <c r="R191"/>
  <c r="Q187"/>
  <c r="R181"/>
  <c r="R177"/>
  <c r="Q175"/>
  <c r="Q171"/>
  <c r="K169"/>
  <c r="R167"/>
  <c r="Q165"/>
  <c r="Q161"/>
  <c r="R159"/>
  <c r="R157"/>
  <c r="R155"/>
  <c r="Q149"/>
  <c r="R139"/>
  <c r="R137"/>
  <c r="Q135"/>
  <c r="Q133"/>
  <c r="R129"/>
  <c r="R127"/>
  <c r="Q124"/>
  <c i="20" r="R197"/>
  <c r="Q195"/>
  <c r="R194"/>
  <c r="R190"/>
  <c r="R188"/>
  <c r="R186"/>
  <c r="R183"/>
  <c r="Q179"/>
  <c r="R173"/>
  <c r="R171"/>
  <c r="R169"/>
  <c r="Q167"/>
  <c r="Q157"/>
  <c r="Q155"/>
  <c r="R147"/>
  <c r="R145"/>
  <c r="R143"/>
  <c r="Q141"/>
  <c r="R138"/>
  <c r="R136"/>
  <c r="Q127"/>
  <c r="Q123"/>
  <c i="19" r="R221"/>
  <c r="Q221"/>
  <c r="Q219"/>
  <c r="R214"/>
  <c r="Q213"/>
  <c r="R212"/>
  <c r="Q211"/>
  <c r="Q209"/>
  <c r="R208"/>
  <c r="Q204"/>
  <c r="Q202"/>
  <c r="Q201"/>
  <c r="Q199"/>
  <c r="Q197"/>
  <c r="R196"/>
  <c r="Q194"/>
  <c r="Q193"/>
  <c r="Q192"/>
  <c r="R191"/>
  <c r="R186"/>
  <c r="R185"/>
  <c r="Q185"/>
  <c r="R183"/>
  <c r="Q172"/>
  <c r="R165"/>
  <c r="Q163"/>
  <c r="Q161"/>
  <c r="Q160"/>
  <c r="Q159"/>
  <c r="R156"/>
  <c r="Q155"/>
  <c r="Q151"/>
  <c r="R149"/>
  <c r="R144"/>
  <c r="R141"/>
  <c r="R140"/>
  <c r="Q139"/>
  <c r="Q138"/>
  <c r="R131"/>
  <c r="Q129"/>
  <c i="18" r="Q281"/>
  <c r="Q272"/>
  <c r="R269"/>
  <c r="Q263"/>
  <c r="R260"/>
  <c r="Q256"/>
  <c r="R253"/>
  <c r="Q244"/>
  <c r="Q241"/>
  <c r="R238"/>
  <c r="R233"/>
  <c r="Q223"/>
  <c r="R217"/>
  <c r="Q208"/>
  <c r="Q206"/>
  <c r="Q197"/>
  <c r="R194"/>
  <c r="Q185"/>
  <c r="R182"/>
  <c r="Q173"/>
  <c r="R163"/>
  <c r="Q152"/>
  <c r="R145"/>
  <c i="17" r="R251"/>
  <c r="R249"/>
  <c r="Q246"/>
  <c r="Q243"/>
  <c r="Q239"/>
  <c r="R236"/>
  <c r="R227"/>
  <c r="R224"/>
  <c r="Q221"/>
  <c r="Q215"/>
  <c r="R213"/>
  <c r="Q210"/>
  <c i="16" r="R365"/>
  <c r="Q365"/>
  <c r="Q362"/>
  <c r="Q347"/>
  <c r="R337"/>
  <c r="R333"/>
  <c r="R322"/>
  <c r="R309"/>
  <c r="R304"/>
  <c r="R302"/>
  <c r="Q300"/>
  <c r="Q297"/>
  <c r="R294"/>
  <c r="R291"/>
  <c r="Q259"/>
  <c r="Q257"/>
  <c r="R251"/>
  <c r="Q248"/>
  <c r="Q241"/>
  <c r="R235"/>
  <c r="Q231"/>
  <c r="Q222"/>
  <c r="R219"/>
  <c r="Q219"/>
  <c r="R213"/>
  <c r="R210"/>
  <c r="R187"/>
  <c r="Q182"/>
  <c r="R175"/>
  <c r="Q169"/>
  <c r="Q162"/>
  <c r="R151"/>
  <c r="Q146"/>
  <c r="Q139"/>
  <c r="R132"/>
  <c r="R130"/>
  <c i="15" r="R233"/>
  <c r="Q226"/>
  <c r="Q221"/>
  <c r="Q215"/>
  <c r="R213"/>
  <c r="Q209"/>
  <c r="R205"/>
  <c r="R194"/>
  <c r="Q177"/>
  <c r="Q174"/>
  <c r="Q159"/>
  <c r="R156"/>
  <c r="Q148"/>
  <c r="Q145"/>
  <c r="R142"/>
  <c r="R131"/>
  <c i="14" r="R129"/>
  <c i="13" r="R424"/>
  <c r="R404"/>
  <c r="Q401"/>
  <c r="Q392"/>
  <c r="R388"/>
  <c r="Q384"/>
  <c r="Q379"/>
  <c r="Q363"/>
  <c r="R357"/>
  <c r="R348"/>
  <c r="Q339"/>
  <c r="Q298"/>
  <c r="R291"/>
  <c r="Q265"/>
  <c r="Q258"/>
  <c r="Q249"/>
  <c r="Q218"/>
  <c r="Q214"/>
  <c r="Q208"/>
  <c r="Q206"/>
  <c r="Q196"/>
  <c r="R193"/>
  <c r="Q183"/>
  <c r="R171"/>
  <c r="R137"/>
  <c r="R133"/>
  <c i="12" r="Q446"/>
  <c r="Q432"/>
  <c r="Q426"/>
  <c r="R415"/>
  <c r="R412"/>
  <c r="R410"/>
  <c r="R408"/>
  <c r="Q390"/>
  <c r="R381"/>
  <c r="R371"/>
  <c r="R364"/>
  <c r="Q360"/>
  <c r="Q354"/>
  <c r="Q351"/>
  <c r="Q332"/>
  <c r="R319"/>
  <c r="Q305"/>
  <c r="Q293"/>
  <c r="R291"/>
  <c r="R288"/>
  <c r="R285"/>
  <c r="R281"/>
  <c r="R271"/>
  <c r="R237"/>
  <c r="Q231"/>
  <c r="R206"/>
  <c r="Q191"/>
  <c r="R188"/>
  <c r="R172"/>
  <c r="R170"/>
  <c r="Q142"/>
  <c r="Q132"/>
  <c i="11" r="Q461"/>
  <c r="R455"/>
  <c r="Q453"/>
  <c r="Q450"/>
  <c r="R447"/>
  <c r="Q434"/>
  <c r="R425"/>
  <c r="Q424"/>
  <c r="R420"/>
  <c r="Q414"/>
  <c r="R407"/>
  <c r="Q403"/>
  <c r="Q399"/>
  <c r="R390"/>
  <c r="R379"/>
  <c r="Q355"/>
  <c r="R351"/>
  <c r="Q340"/>
  <c r="Q320"/>
  <c r="Q312"/>
  <c r="Q309"/>
  <c r="Q306"/>
  <c r="Q301"/>
  <c r="R298"/>
  <c r="Q287"/>
  <c r="R283"/>
  <c r="R274"/>
  <c r="Q268"/>
  <c r="R264"/>
  <c r="R258"/>
  <c r="Q250"/>
  <c r="R242"/>
  <c r="Q238"/>
  <c r="R230"/>
  <c r="R130"/>
  <c i="10" r="Q795"/>
  <c r="Q790"/>
  <c r="Q784"/>
  <c r="Q781"/>
  <c r="Q773"/>
  <c r="R766"/>
  <c r="Q738"/>
  <c r="Q735"/>
  <c r="R732"/>
  <c r="R719"/>
  <c r="Q704"/>
  <c r="R691"/>
  <c r="R671"/>
  <c r="Q668"/>
  <c r="Q665"/>
  <c r="Q663"/>
  <c r="R657"/>
  <c r="R651"/>
  <c r="Q645"/>
  <c r="Q636"/>
  <c r="R634"/>
  <c r="Q630"/>
  <c r="R628"/>
  <c r="R608"/>
  <c r="R606"/>
  <c r="Q604"/>
  <c r="Q602"/>
  <c r="Q600"/>
  <c r="Q584"/>
  <c r="R582"/>
  <c r="Q577"/>
  <c r="Q568"/>
  <c r="Q562"/>
  <c r="Q558"/>
  <c r="Q547"/>
  <c r="Q541"/>
  <c r="R538"/>
  <c r="R535"/>
  <c r="Q531"/>
  <c r="Q529"/>
  <c r="R526"/>
  <c r="R524"/>
  <c r="Q520"/>
  <c r="Q513"/>
  <c r="Q504"/>
  <c r="R501"/>
  <c r="R499"/>
  <c r="R497"/>
  <c r="Q496"/>
  <c r="R494"/>
  <c r="R490"/>
  <c r="R486"/>
  <c r="Q483"/>
  <c r="R478"/>
  <c r="R476"/>
  <c r="R474"/>
  <c r="R472"/>
  <c r="Q467"/>
  <c r="R459"/>
  <c r="Q452"/>
  <c r="Q447"/>
  <c r="R441"/>
  <c r="R426"/>
  <c r="R413"/>
  <c r="R409"/>
  <c r="R394"/>
  <c r="R386"/>
  <c r="R382"/>
  <c r="Q379"/>
  <c r="R376"/>
  <c r="Q372"/>
  <c r="Q369"/>
  <c r="Q363"/>
  <c r="Q353"/>
  <c r="Q347"/>
  <c r="R343"/>
  <c r="Q335"/>
  <c r="Q323"/>
  <c r="R312"/>
  <c r="Q310"/>
  <c r="R303"/>
  <c r="Q284"/>
  <c r="R282"/>
  <c r="Q264"/>
  <c r="R258"/>
  <c r="R256"/>
  <c r="Q254"/>
  <c r="R249"/>
  <c r="Q240"/>
  <c r="Q233"/>
  <c r="Q205"/>
  <c r="Q200"/>
  <c r="R195"/>
  <c r="R188"/>
  <c r="Q180"/>
  <c r="R177"/>
  <c r="R171"/>
  <c r="R150"/>
  <c r="Q137"/>
  <c i="9" r="R155"/>
  <c r="Q148"/>
  <c r="R146"/>
  <c r="R144"/>
  <c r="Q137"/>
  <c r="R135"/>
  <c r="Q133"/>
  <c r="Q130"/>
  <c i="8" r="Q192"/>
  <c r="R187"/>
  <c r="R176"/>
  <c r="R172"/>
  <c r="Q162"/>
  <c r="R160"/>
  <c r="Q154"/>
  <c r="R143"/>
  <c r="R136"/>
  <c r="R133"/>
  <c r="R130"/>
  <c i="7" r="R241"/>
  <c r="Q241"/>
  <c r="Q232"/>
  <c r="Q231"/>
  <c r="R228"/>
  <c r="R224"/>
  <c r="Q221"/>
  <c r="R219"/>
  <c r="R213"/>
  <c r="Q208"/>
  <c r="Q207"/>
  <c r="Q192"/>
  <c r="Q189"/>
  <c r="R183"/>
  <c r="R181"/>
  <c r="Q175"/>
  <c r="R174"/>
  <c r="Q166"/>
  <c r="Q163"/>
  <c r="Q161"/>
  <c r="R146"/>
  <c r="R139"/>
  <c i="6" r="R165"/>
  <c r="R163"/>
  <c r="Q161"/>
  <c r="R158"/>
  <c r="R153"/>
  <c r="R146"/>
  <c r="Q143"/>
  <c r="R141"/>
  <c r="Q138"/>
  <c r="Q134"/>
  <c r="Q128"/>
  <c i="5" r="R219"/>
  <c r="Q214"/>
  <c r="K214"/>
  <c r="R210"/>
  <c r="Q205"/>
  <c r="Q203"/>
  <c r="R198"/>
  <c r="R193"/>
  <c r="R189"/>
  <c r="Q181"/>
  <c r="Q176"/>
  <c r="R172"/>
  <c r="R158"/>
  <c r="Q148"/>
  <c r="R144"/>
  <c r="Q130"/>
  <c r="R126"/>
  <c r="R123"/>
  <c i="4" r="Q162"/>
  <c r="R151"/>
  <c r="R142"/>
  <c r="R137"/>
  <c r="R122"/>
  <c i="3" r="Q301"/>
  <c r="R292"/>
  <c r="Q282"/>
  <c r="R278"/>
  <c r="R266"/>
  <c r="R251"/>
  <c r="R249"/>
  <c r="R247"/>
  <c r="Q245"/>
  <c r="R243"/>
  <c r="Q241"/>
  <c r="Q230"/>
  <c r="R226"/>
  <c r="R218"/>
  <c r="Q210"/>
  <c r="R208"/>
  <c r="R203"/>
  <c r="Q185"/>
  <c r="Q179"/>
  <c r="R175"/>
  <c r="Q167"/>
  <c r="R163"/>
  <c r="Q152"/>
  <c r="R150"/>
  <c r="R144"/>
  <c r="R142"/>
  <c r="Q140"/>
  <c r="Q137"/>
  <c r="R135"/>
  <c r="Q131"/>
  <c i="2" r="Q186"/>
  <c r="R184"/>
  <c r="Q182"/>
  <c r="R178"/>
  <c r="Q173"/>
  <c r="R171"/>
  <c r="R169"/>
  <c r="R166"/>
  <c r="Q164"/>
  <c r="R162"/>
  <c r="R160"/>
  <c r="Q157"/>
  <c r="R155"/>
  <c r="R152"/>
  <c r="K150"/>
  <c r="R146"/>
  <c r="Q144"/>
  <c r="Q138"/>
  <c r="R134"/>
  <c r="Q132"/>
  <c r="R128"/>
  <c r="R126"/>
  <c i="33" r="R227"/>
  <c r="Q224"/>
  <c r="R221"/>
  <c r="Q221"/>
  <c r="R218"/>
  <c r="R216"/>
  <c r="Q216"/>
  <c r="R213"/>
  <c r="Q213"/>
  <c r="Q212"/>
  <c r="R211"/>
  <c r="Q211"/>
  <c r="Q209"/>
  <c r="R208"/>
  <c r="Q204"/>
  <c r="R202"/>
  <c r="Q192"/>
  <c r="Q183"/>
  <c r="BK170"/>
  <c r="R145"/>
  <c r="Q140"/>
  <c r="Q137"/>
  <c r="Q124"/>
  <c i="32" r="R197"/>
  <c r="Q177"/>
  <c r="R167"/>
  <c r="R164"/>
  <c r="R161"/>
  <c r="R158"/>
  <c r="Q152"/>
  <c r="R149"/>
  <c r="Q146"/>
  <c r="Q143"/>
  <c r="Q131"/>
  <c r="R129"/>
  <c i="31" r="R259"/>
  <c r="BK259"/>
  <c r="Q258"/>
  <c r="Q256"/>
  <c r="R255"/>
  <c r="Q254"/>
  <c r="R253"/>
  <c r="R252"/>
  <c r="R251"/>
  <c r="R250"/>
  <c r="R249"/>
  <c r="K249"/>
  <c r="R247"/>
  <c r="Q245"/>
  <c r="Q243"/>
  <c r="R242"/>
  <c r="K242"/>
  <c r="R237"/>
  <c r="R236"/>
  <c r="Q235"/>
  <c r="Q234"/>
  <c r="K234"/>
  <c r="Q233"/>
  <c r="R232"/>
  <c r="Q231"/>
  <c r="Q230"/>
  <c r="R228"/>
  <c r="Q227"/>
  <c r="Q226"/>
  <c r="Q224"/>
  <c r="Q222"/>
  <c r="Q219"/>
  <c r="Q218"/>
  <c r="Q215"/>
  <c r="Q212"/>
  <c r="Q210"/>
  <c r="R206"/>
  <c r="R205"/>
  <c r="Q204"/>
  <c r="Q203"/>
  <c r="Q198"/>
  <c r="R197"/>
  <c r="Q195"/>
  <c r="Q194"/>
  <c r="R193"/>
  <c r="Q192"/>
  <c r="R190"/>
  <c r="Q189"/>
  <c r="R188"/>
  <c r="Q187"/>
  <c r="R185"/>
  <c r="R184"/>
  <c r="R183"/>
  <c r="Q182"/>
  <c r="R181"/>
  <c r="R180"/>
  <c r="R179"/>
  <c r="Q172"/>
  <c r="Q171"/>
  <c r="R170"/>
  <c r="Q169"/>
  <c r="Q166"/>
  <c r="Q164"/>
  <c r="Q161"/>
  <c r="Q157"/>
  <c r="R155"/>
  <c r="R153"/>
  <c r="Q152"/>
  <c r="R151"/>
  <c r="Q148"/>
  <c r="R147"/>
  <c r="Q146"/>
  <c r="R145"/>
  <c r="R141"/>
  <c r="Q139"/>
  <c r="R131"/>
  <c r="Q125"/>
  <c i="30" r="R162"/>
  <c r="Q160"/>
  <c r="R156"/>
  <c r="R154"/>
  <c r="Q152"/>
  <c r="Q141"/>
  <c r="Q137"/>
  <c r="Q129"/>
  <c i="29" r="R178"/>
  <c r="R176"/>
  <c r="R174"/>
  <c r="Q173"/>
  <c r="R171"/>
  <c r="Q170"/>
  <c r="Q168"/>
  <c r="R166"/>
  <c r="Q164"/>
  <c r="R162"/>
  <c r="Q161"/>
  <c r="Q159"/>
  <c r="Q154"/>
  <c r="R149"/>
  <c r="Q147"/>
  <c r="Q145"/>
  <c r="R143"/>
  <c r="Q141"/>
  <c r="Q136"/>
  <c r="Q134"/>
  <c r="R132"/>
  <c r="Q129"/>
  <c i="28" r="Q185"/>
  <c r="Q180"/>
  <c r="R176"/>
  <c r="R174"/>
  <c r="Q171"/>
  <c r="R166"/>
  <c r="R163"/>
  <c r="R157"/>
  <c r="R154"/>
  <c r="Q150"/>
  <c r="R136"/>
  <c r="R131"/>
  <c r="Q128"/>
  <c i="27" r="Q385"/>
  <c r="Q384"/>
  <c r="Q383"/>
  <c r="R374"/>
  <c r="R371"/>
  <c r="R368"/>
  <c r="Q367"/>
  <c r="R362"/>
  <c r="R359"/>
  <c r="R357"/>
  <c r="R356"/>
  <c r="Q351"/>
  <c r="R349"/>
  <c r="Q348"/>
  <c r="R343"/>
  <c r="Q339"/>
  <c r="R335"/>
  <c r="Q327"/>
  <c r="Q325"/>
  <c r="R321"/>
  <c r="Q315"/>
  <c r="R314"/>
  <c r="Q311"/>
  <c r="Q307"/>
  <c r="Q302"/>
  <c r="R296"/>
  <c r="R294"/>
  <c r="R291"/>
  <c r="R282"/>
  <c r="R278"/>
  <c r="Q275"/>
  <c r="BK275"/>
  <c r="Q271"/>
  <c r="R268"/>
  <c r="R265"/>
  <c r="R262"/>
  <c r="R259"/>
  <c r="R255"/>
  <c r="R254"/>
  <c r="R248"/>
  <c r="Q242"/>
  <c r="R238"/>
  <c r="Q229"/>
  <c r="Q226"/>
  <c r="R221"/>
  <c r="R218"/>
  <c r="K218"/>
  <c r="R211"/>
  <c r="Q199"/>
  <c r="Q194"/>
  <c r="Q193"/>
  <c r="R190"/>
  <c r="R187"/>
  <c r="R185"/>
  <c r="Q176"/>
  <c r="Q172"/>
  <c r="R169"/>
  <c r="R155"/>
  <c r="R146"/>
  <c r="Q144"/>
  <c r="Q141"/>
  <c i="26" r="R164"/>
  <c r="R161"/>
  <c r="R157"/>
  <c r="Q156"/>
  <c r="Q152"/>
  <c r="R146"/>
  <c r="Q144"/>
  <c r="R143"/>
  <c r="R140"/>
  <c r="Q135"/>
  <c r="R133"/>
  <c r="Q128"/>
  <c i="25" r="R319"/>
  <c r="R317"/>
  <c r="R314"/>
  <c r="Q309"/>
  <c r="R308"/>
  <c r="Q306"/>
  <c r="R296"/>
  <c r="Q284"/>
  <c r="Q270"/>
  <c r="Q266"/>
  <c r="R262"/>
  <c r="R259"/>
  <c r="Q252"/>
  <c r="Q250"/>
  <c r="R241"/>
  <c r="R240"/>
  <c r="R235"/>
  <c r="R230"/>
  <c r="R221"/>
  <c r="Q215"/>
  <c r="R208"/>
  <c r="R200"/>
  <c r="Q195"/>
  <c r="Q192"/>
  <c r="Q189"/>
  <c r="Q182"/>
  <c r="Q179"/>
  <c r="R166"/>
  <c r="Q144"/>
  <c r="R143"/>
  <c i="24" r="Q260"/>
  <c r="Q257"/>
  <c r="R255"/>
  <c r="R250"/>
  <c r="Q247"/>
  <c r="Q240"/>
  <c r="Q232"/>
  <c r="R227"/>
  <c r="R222"/>
  <c r="Q215"/>
  <c r="Q213"/>
  <c r="Q212"/>
  <c r="Q211"/>
  <c r="R210"/>
  <c r="Q210"/>
  <c r="R209"/>
  <c r="Q209"/>
  <c r="Q208"/>
  <c r="Q207"/>
  <c r="Q205"/>
  <c r="Q190"/>
  <c r="Q189"/>
  <c r="R185"/>
  <c r="Q183"/>
  <c r="Q181"/>
  <c r="Q179"/>
  <c r="Q177"/>
  <c r="R174"/>
  <c r="Q167"/>
  <c r="R165"/>
  <c r="Q163"/>
  <c r="Q159"/>
  <c r="Q153"/>
  <c r="R150"/>
  <c r="Q148"/>
  <c r="R142"/>
  <c r="Q135"/>
  <c r="R133"/>
  <c r="R130"/>
  <c r="R127"/>
  <c i="23" r="Q127"/>
  <c r="R122"/>
  <c r="Q120"/>
  <c i="22" r="Q163"/>
  <c r="Q160"/>
  <c r="R158"/>
  <c r="Q156"/>
  <c r="R152"/>
  <c r="R147"/>
  <c r="R140"/>
  <c r="R138"/>
  <c r="Q130"/>
  <c r="R128"/>
  <c r="R124"/>
  <c i="21" r="Q349"/>
  <c r="R343"/>
  <c r="Q341"/>
  <c r="R339"/>
  <c r="R326"/>
  <c r="R318"/>
  <c r="Q318"/>
  <c r="R316"/>
  <c r="Q316"/>
  <c r="R310"/>
  <c r="Q310"/>
  <c r="R308"/>
  <c r="R306"/>
  <c r="R303"/>
  <c r="R299"/>
  <c r="R295"/>
  <c r="R294"/>
  <c r="Q291"/>
  <c r="Q287"/>
  <c r="Q281"/>
  <c r="Q279"/>
  <c r="Q277"/>
  <c r="R275"/>
  <c r="Q267"/>
  <c r="Q265"/>
  <c r="Q261"/>
  <c r="R257"/>
  <c r="Q255"/>
  <c r="Q253"/>
  <c r="R251"/>
  <c r="Q249"/>
  <c r="Q245"/>
  <c r="R243"/>
  <c r="R239"/>
  <c r="Q235"/>
  <c r="Q233"/>
  <c r="Q225"/>
  <c r="Q223"/>
  <c r="Q219"/>
  <c r="Q217"/>
  <c r="R215"/>
  <c r="Q211"/>
  <c r="R201"/>
  <c r="R199"/>
  <c r="Q189"/>
  <c r="R183"/>
  <c r="Q181"/>
  <c r="R179"/>
  <c r="R175"/>
  <c r="R173"/>
  <c r="R169"/>
  <c r="Q163"/>
  <c r="Q159"/>
  <c r="Q157"/>
  <c r="R153"/>
  <c r="R149"/>
  <c r="R147"/>
  <c r="R143"/>
  <c r="Q141"/>
  <c r="R133"/>
  <c i="20" r="R199"/>
  <c r="Q198"/>
  <c r="Q197"/>
  <c r="R195"/>
  <c r="Q194"/>
  <c r="R192"/>
  <c r="R187"/>
  <c r="Q185"/>
  <c r="R181"/>
  <c r="R177"/>
  <c r="Q175"/>
  <c r="Q173"/>
  <c r="R167"/>
  <c r="Q165"/>
  <c r="Q163"/>
  <c r="R161"/>
  <c r="Q159"/>
  <c r="R157"/>
  <c r="Q153"/>
  <c r="Q151"/>
  <c r="R149"/>
  <c r="Q147"/>
  <c r="Q136"/>
  <c r="Q134"/>
  <c r="Q129"/>
  <c r="R127"/>
  <c r="Q121"/>
  <c i="19" r="Q216"/>
  <c r="Q214"/>
  <c r="R211"/>
  <c r="R206"/>
  <c r="Q205"/>
  <c r="R203"/>
  <c r="R202"/>
  <c r="Q200"/>
  <c r="R197"/>
  <c r="Q196"/>
  <c r="Q195"/>
  <c r="R194"/>
  <c r="R193"/>
  <c r="R192"/>
  <c r="R190"/>
  <c r="R189"/>
  <c r="Q188"/>
  <c r="Q187"/>
  <c r="Q186"/>
  <c r="Q184"/>
  <c r="Q182"/>
  <c r="Q181"/>
  <c r="R180"/>
  <c r="R179"/>
  <c r="R177"/>
  <c r="R176"/>
  <c r="Q173"/>
  <c r="R172"/>
  <c r="Q171"/>
  <c r="Q165"/>
  <c r="R164"/>
  <c r="R161"/>
  <c r="R160"/>
  <c r="Q158"/>
  <c r="Q156"/>
  <c r="R154"/>
  <c r="R153"/>
  <c r="Q152"/>
  <c r="R151"/>
  <c r="Q149"/>
  <c r="R148"/>
  <c r="Q145"/>
  <c r="Q143"/>
  <c r="R142"/>
  <c r="Q140"/>
  <c r="R138"/>
  <c r="Q135"/>
  <c r="R133"/>
  <c r="R130"/>
  <c i="18" r="R281"/>
  <c r="Q278"/>
  <c r="R275"/>
  <c r="R272"/>
  <c r="Q269"/>
  <c r="R266"/>
  <c r="Q260"/>
  <c r="R256"/>
  <c r="Q248"/>
  <c r="Q246"/>
  <c r="Q236"/>
  <c r="Q233"/>
  <c r="R230"/>
  <c r="R225"/>
  <c r="Q217"/>
  <c r="Q215"/>
  <c r="R213"/>
  <c r="R206"/>
  <c r="R204"/>
  <c r="Q201"/>
  <c r="Q194"/>
  <c r="Q182"/>
  <c r="R177"/>
  <c r="Q158"/>
  <c r="R155"/>
  <c r="Q150"/>
  <c r="R142"/>
  <c r="R130"/>
  <c i="17" r="R254"/>
  <c r="Q249"/>
  <c r="Q241"/>
  <c r="R239"/>
  <c r="Q234"/>
  <c r="Q232"/>
  <c r="Q218"/>
  <c r="Q213"/>
  <c r="R210"/>
  <c r="Q207"/>
  <c r="R195"/>
  <c r="R193"/>
  <c r="Q190"/>
  <c r="R186"/>
  <c r="K183"/>
  <c r="Q181"/>
  <c r="R173"/>
  <c r="Q170"/>
  <c r="R165"/>
  <c r="Q161"/>
  <c r="R153"/>
  <c r="R145"/>
  <c r="Q142"/>
  <c r="Q140"/>
  <c r="R137"/>
  <c r="R135"/>
  <c r="R130"/>
  <c i="16" r="R354"/>
  <c r="R330"/>
  <c r="Q328"/>
  <c r="Q316"/>
  <c r="Q306"/>
  <c r="Q304"/>
  <c r="R300"/>
  <c r="Q298"/>
  <c r="R297"/>
  <c r="Q291"/>
  <c r="R288"/>
  <c r="Q286"/>
  <c r="R276"/>
  <c r="R267"/>
  <c r="Q244"/>
  <c r="R237"/>
  <c r="Q235"/>
  <c r="Q217"/>
  <c r="Q213"/>
  <c r="R202"/>
  <c r="Q175"/>
  <c r="Q173"/>
  <c r="R162"/>
  <c r="R157"/>
  <c r="R154"/>
  <c r="Q148"/>
  <c r="Q143"/>
  <c r="R136"/>
  <c r="Q134"/>
  <c i="15" r="Q233"/>
  <c r="Q229"/>
  <c r="R221"/>
  <c r="R217"/>
  <c r="R211"/>
  <c r="R209"/>
  <c r="R186"/>
  <c r="Q182"/>
  <c r="Q164"/>
  <c r="Q161"/>
  <c r="R159"/>
  <c r="Q153"/>
  <c r="Q151"/>
  <c r="R148"/>
  <c r="R145"/>
  <c i="14" r="R127"/>
  <c r="Q122"/>
  <c i="13" r="R420"/>
  <c r="Q417"/>
  <c r="Q398"/>
  <c r="R392"/>
  <c r="Q381"/>
  <c r="R379"/>
  <c r="R377"/>
  <c r="R374"/>
  <c r="Q374"/>
  <c r="R366"/>
  <c r="Q366"/>
  <c r="Q359"/>
  <c r="R344"/>
  <c r="R334"/>
  <c r="R327"/>
  <c r="Q321"/>
  <c r="R316"/>
  <c r="Q302"/>
  <c r="R288"/>
  <c r="Q278"/>
  <c r="R268"/>
  <c r="Q262"/>
  <c r="R258"/>
  <c r="R218"/>
  <c r="R216"/>
  <c r="R214"/>
  <c r="R196"/>
  <c r="R183"/>
  <c r="R148"/>
  <c r="R139"/>
  <c r="Q135"/>
  <c r="Q131"/>
  <c r="Q129"/>
  <c i="12" r="R454"/>
  <c r="Q454"/>
  <c r="R446"/>
  <c r="R442"/>
  <c r="R426"/>
  <c r="R423"/>
  <c r="Q419"/>
  <c r="Q415"/>
  <c r="Q412"/>
  <c r="K410"/>
  <c r="Q404"/>
  <c r="Q395"/>
  <c r="R392"/>
  <c r="R388"/>
  <c r="R378"/>
  <c r="R360"/>
  <c r="R351"/>
  <c r="R346"/>
  <c r="R293"/>
  <c r="Q291"/>
  <c r="Q285"/>
  <c r="Q281"/>
  <c r="Q277"/>
  <c r="Q274"/>
  <c r="R264"/>
  <c r="Q260"/>
  <c r="Q246"/>
  <c r="Q237"/>
  <c r="Q234"/>
  <c r="Q201"/>
  <c r="R199"/>
  <c r="Q185"/>
  <c r="R175"/>
  <c r="R147"/>
  <c r="R136"/>
  <c i="11" r="R440"/>
  <c r="Q437"/>
  <c r="R434"/>
  <c r="R430"/>
  <c r="Q425"/>
  <c r="R424"/>
  <c r="Q417"/>
  <c r="R414"/>
  <c r="R411"/>
  <c r="R403"/>
  <c r="R395"/>
  <c r="Q386"/>
  <c r="Q379"/>
  <c r="Q376"/>
  <c r="Q373"/>
  <c r="Q365"/>
  <c r="R359"/>
  <c r="Q351"/>
  <c r="R340"/>
  <c r="R328"/>
  <c r="Q323"/>
  <c r="R317"/>
  <c r="R314"/>
  <c r="R303"/>
  <c r="Q293"/>
  <c r="Q272"/>
  <c r="Q264"/>
  <c r="R260"/>
  <c r="R254"/>
  <c r="Q246"/>
  <c r="R238"/>
  <c r="Q234"/>
  <c r="Q227"/>
  <c r="R222"/>
  <c r="R213"/>
  <c r="R209"/>
  <c r="R200"/>
  <c r="R196"/>
  <c r="R193"/>
  <c r="R187"/>
  <c r="Q184"/>
  <c r="Q181"/>
  <c r="R173"/>
  <c r="R163"/>
  <c r="R159"/>
  <c r="R156"/>
  <c r="Q153"/>
  <c r="R149"/>
  <c r="Q137"/>
  <c r="Q130"/>
  <c i="10" r="R790"/>
  <c r="Q787"/>
  <c r="R781"/>
  <c r="Q778"/>
  <c r="R755"/>
  <c r="R744"/>
  <c r="Q729"/>
  <c r="R726"/>
  <c r="Q719"/>
  <c r="Q713"/>
  <c r="R710"/>
  <c r="Q691"/>
  <c r="R688"/>
  <c r="R668"/>
  <c r="R665"/>
  <c r="Q660"/>
  <c r="R655"/>
  <c r="R648"/>
  <c r="R643"/>
  <c r="Q641"/>
  <c r="R632"/>
  <c r="R630"/>
  <c r="Q610"/>
  <c r="R602"/>
  <c r="Q593"/>
  <c r="Q591"/>
  <c r="R587"/>
  <c r="R577"/>
  <c r="R574"/>
  <c r="R560"/>
  <c r="R558"/>
  <c r="Q535"/>
  <c r="R533"/>
  <c r="R531"/>
  <c r="R529"/>
  <c r="Q524"/>
  <c r="R520"/>
  <c r="Q517"/>
  <c r="Q510"/>
  <c r="Q507"/>
  <c r="R504"/>
  <c r="Q501"/>
  <c r="Q499"/>
  <c r="R496"/>
  <c r="Q494"/>
  <c r="Q486"/>
  <c r="Q478"/>
  <c r="Q474"/>
  <c r="R470"/>
  <c r="Q459"/>
  <c r="Q435"/>
  <c r="Q431"/>
  <c r="Q426"/>
  <c r="Q423"/>
  <c r="Q413"/>
  <c r="R398"/>
  <c r="R396"/>
  <c r="Q394"/>
  <c r="R390"/>
  <c r="Q386"/>
  <c r="Q374"/>
  <c r="R372"/>
  <c r="Q366"/>
  <c r="R363"/>
  <c r="Q361"/>
  <c r="R353"/>
  <c r="Q337"/>
  <c r="R329"/>
  <c r="Q318"/>
  <c r="Q315"/>
  <c r="Q303"/>
  <c r="R297"/>
  <c r="R284"/>
  <c r="Q261"/>
  <c r="R254"/>
  <c r="Q251"/>
  <c r="R246"/>
  <c r="Q237"/>
  <c r="R235"/>
  <c r="R233"/>
  <c r="Q230"/>
  <c r="R225"/>
  <c r="R200"/>
  <c r="R197"/>
  <c r="R193"/>
  <c r="Q185"/>
  <c r="R180"/>
  <c r="R174"/>
  <c r="R158"/>
  <c r="Q150"/>
  <c r="Q147"/>
  <c r="Q145"/>
  <c r="R142"/>
  <c r="Q140"/>
  <c i="9" r="Q155"/>
  <c r="R153"/>
  <c r="R150"/>
  <c r="Q142"/>
  <c r="R140"/>
  <c r="R137"/>
  <c r="R133"/>
  <c r="R130"/>
  <c r="Q128"/>
  <c i="8" r="Q187"/>
  <c r="R185"/>
  <c r="R183"/>
  <c r="Q179"/>
  <c r="Q175"/>
  <c r="Q170"/>
  <c r="Q167"/>
  <c r="R162"/>
  <c r="R152"/>
  <c r="Q150"/>
  <c r="Q145"/>
  <c r="Q140"/>
  <c r="Q136"/>
  <c r="Q133"/>
  <c i="7" r="Q234"/>
  <c r="R231"/>
  <c r="R229"/>
  <c r="R226"/>
  <c r="R217"/>
  <c r="Q209"/>
  <c r="R208"/>
  <c r="R207"/>
  <c r="R204"/>
  <c r="R200"/>
  <c r="Q196"/>
  <c r="R192"/>
  <c r="R189"/>
  <c r="R186"/>
  <c r="R169"/>
  <c r="Q157"/>
  <c r="Q152"/>
  <c r="R149"/>
  <c r="Q146"/>
  <c r="R144"/>
  <c r="R136"/>
  <c i="6" r="Q173"/>
  <c r="Q169"/>
  <c r="Q165"/>
  <c r="Q158"/>
  <c r="R156"/>
  <c r="Q149"/>
  <c r="R136"/>
  <c r="Q132"/>
  <c r="Q130"/>
  <c i="5" r="Q198"/>
  <c r="Q193"/>
  <c r="R185"/>
  <c r="R176"/>
  <c r="Q172"/>
  <c r="R164"/>
  <c r="Q138"/>
  <c r="R134"/>
  <c r="R130"/>
  <c i="4" r="Q147"/>
  <c r="R133"/>
  <c r="Q122"/>
  <c i="3" r="R313"/>
  <c r="Q313"/>
  <c r="Q278"/>
  <c r="Q270"/>
  <c r="Q258"/>
  <c r="R255"/>
  <c r="R253"/>
  <c r="Q249"/>
  <c r="R239"/>
  <c r="Q224"/>
  <c r="R220"/>
  <c r="R215"/>
  <c r="Q212"/>
  <c r="Q203"/>
  <c r="R197"/>
  <c r="Q195"/>
  <c r="Q191"/>
  <c r="R189"/>
  <c r="R183"/>
  <c r="R181"/>
  <c r="Q175"/>
  <c r="Q172"/>
  <c r="R170"/>
  <c r="R165"/>
  <c r="Q160"/>
  <c r="R140"/>
  <c r="R139"/>
  <c r="Q135"/>
  <c r="R133"/>
  <c r="Q129"/>
  <c r="R128"/>
  <c i="2" r="Q178"/>
  <c r="R164"/>
  <c r="Q160"/>
  <c r="R159"/>
  <c r="R150"/>
  <c r="Q146"/>
  <c r="R144"/>
  <c r="Q142"/>
  <c r="R139"/>
  <c r="R130"/>
  <c r="R124"/>
  <c i="1" r="AU119"/>
  <c i="33" r="R206"/>
  <c r="Q205"/>
  <c r="R204"/>
  <c r="R192"/>
  <c r="R170"/>
  <c r="Q142"/>
  <c r="R140"/>
  <c r="R124"/>
  <c i="32" r="Q197"/>
  <c r="R194"/>
  <c r="Q189"/>
  <c r="Q186"/>
  <c r="Q182"/>
  <c r="R177"/>
  <c r="R170"/>
  <c r="Q167"/>
  <c r="Q158"/>
  <c r="R154"/>
  <c r="R146"/>
  <c r="R142"/>
  <c r="Q137"/>
  <c r="Q133"/>
  <c i="31" r="Q257"/>
  <c r="R256"/>
  <c r="Q251"/>
  <c r="Q250"/>
  <c r="R248"/>
  <c r="Q247"/>
  <c r="R246"/>
  <c r="R244"/>
  <c r="Q241"/>
  <c r="Q240"/>
  <c r="Q239"/>
  <c r="R238"/>
  <c r="R234"/>
  <c r="R233"/>
  <c r="Q232"/>
  <c r="R231"/>
  <c r="Q229"/>
  <c r="Q228"/>
  <c r="R227"/>
  <c r="R225"/>
  <c r="Q223"/>
  <c r="R222"/>
  <c r="Q220"/>
  <c r="R218"/>
  <c r="R217"/>
  <c r="R215"/>
  <c r="Q214"/>
  <c r="R213"/>
  <c r="R212"/>
  <c r="R211"/>
  <c r="R209"/>
  <c r="Q208"/>
  <c r="R204"/>
  <c r="R202"/>
  <c r="Q201"/>
  <c r="R200"/>
  <c r="Q200"/>
  <c r="R199"/>
  <c r="Q197"/>
  <c r="R196"/>
  <c r="R195"/>
  <c r="R194"/>
  <c r="R191"/>
  <c r="R189"/>
  <c r="Q188"/>
  <c r="R187"/>
  <c r="R186"/>
  <c r="K186"/>
  <c r="Q184"/>
  <c r="R182"/>
  <c r="Q181"/>
  <c r="Q180"/>
  <c r="Q176"/>
  <c r="Q170"/>
  <c r="R168"/>
  <c r="R167"/>
  <c r="R164"/>
  <c r="R159"/>
  <c r="R157"/>
  <c r="R152"/>
  <c r="Q151"/>
  <c r="R148"/>
  <c r="R146"/>
  <c r="R144"/>
  <c r="R133"/>
  <c r="R129"/>
  <c r="R127"/>
  <c i="30" r="R160"/>
  <c r="Q154"/>
  <c r="R150"/>
  <c r="Q148"/>
  <c r="R146"/>
  <c r="Q144"/>
  <c r="R141"/>
  <c r="Q134"/>
  <c i="29" r="Q171"/>
  <c r="R170"/>
  <c r="R169"/>
  <c r="R164"/>
  <c r="R163"/>
  <c r="Q160"/>
  <c r="R158"/>
  <c r="R154"/>
  <c r="Q150"/>
  <c r="Q143"/>
  <c r="R138"/>
  <c r="Q132"/>
  <c r="R130"/>
  <c r="Q127"/>
  <c r="Q125"/>
  <c i="28" r="R185"/>
  <c r="R183"/>
  <c r="R181"/>
  <c r="Q179"/>
  <c r="Q177"/>
  <c r="Q174"/>
  <c r="R173"/>
  <c r="R170"/>
  <c r="Q163"/>
  <c r="Q160"/>
  <c r="Q154"/>
  <c r="R150"/>
  <c r="R146"/>
  <c r="Q143"/>
  <c r="R140"/>
  <c r="R135"/>
  <c r="Q131"/>
  <c r="R128"/>
  <c i="27" r="R391"/>
  <c r="Q391"/>
  <c r="R389"/>
  <c r="Q389"/>
  <c r="Q387"/>
  <c r="R386"/>
  <c r="R385"/>
  <c r="R384"/>
  <c r="R379"/>
  <c r="R377"/>
  <c r="Q368"/>
  <c r="R367"/>
  <c r="Q365"/>
  <c r="Q362"/>
  <c r="R350"/>
  <c r="R348"/>
  <c r="Q346"/>
  <c r="R344"/>
  <c r="Q343"/>
  <c r="R341"/>
  <c r="R339"/>
  <c r="Q333"/>
  <c r="Q331"/>
  <c r="R329"/>
  <c r="R326"/>
  <c r="R325"/>
  <c r="Q323"/>
  <c r="R322"/>
  <c r="R310"/>
  <c r="R303"/>
  <c r="R299"/>
  <c r="Q296"/>
  <c r="R288"/>
  <c r="R285"/>
  <c r="R274"/>
  <c r="R271"/>
  <c r="Q265"/>
  <c r="Q262"/>
  <c r="Q259"/>
  <c r="Q255"/>
  <c r="Q251"/>
  <c r="Q241"/>
  <c r="Q238"/>
  <c r="R235"/>
  <c r="R229"/>
  <c r="R226"/>
  <c r="Q223"/>
  <c r="R222"/>
  <c r="Q222"/>
  <c r="Q215"/>
  <c r="Q211"/>
  <c r="Q207"/>
  <c r="Q196"/>
  <c r="Q187"/>
  <c r="R184"/>
  <c r="Q180"/>
  <c r="R176"/>
  <c r="R172"/>
  <c r="Q166"/>
  <c r="Q155"/>
  <c r="Q151"/>
  <c r="Q150"/>
  <c r="R139"/>
  <c r="R136"/>
  <c i="26" r="R168"/>
  <c r="R167"/>
  <c r="Q166"/>
  <c r="R160"/>
  <c r="R154"/>
  <c r="R152"/>
  <c r="R150"/>
  <c r="Q146"/>
  <c r="Q142"/>
  <c r="Q140"/>
  <c r="R137"/>
  <c r="Q133"/>
  <c r="Q131"/>
  <c r="Q129"/>
  <c r="Q126"/>
  <c r="R124"/>
  <c i="25" r="R321"/>
  <c r="R320"/>
  <c r="Q314"/>
  <c r="R312"/>
  <c r="Q299"/>
  <c r="R293"/>
  <c r="Q287"/>
  <c r="Q275"/>
  <c r="Q265"/>
  <c r="R256"/>
  <c r="R252"/>
  <c r="Q251"/>
  <c r="R250"/>
  <c r="R249"/>
  <c r="Q243"/>
  <c r="Q242"/>
  <c r="R237"/>
  <c r="Q226"/>
  <c r="R217"/>
  <c r="R215"/>
  <c r="R212"/>
  <c r="R204"/>
  <c r="Q200"/>
  <c r="R197"/>
  <c r="R192"/>
  <c r="Q186"/>
  <c r="Q176"/>
  <c r="R173"/>
  <c r="Q166"/>
  <c r="R165"/>
  <c r="R162"/>
  <c r="R159"/>
  <c r="R155"/>
  <c r="Q152"/>
  <c r="R148"/>
  <c r="Q143"/>
  <c r="R138"/>
  <c r="Q133"/>
  <c r="Q130"/>
  <c i="24" r="R252"/>
  <c r="Q250"/>
  <c r="R243"/>
  <c r="Q242"/>
  <c r="R240"/>
  <c r="R229"/>
  <c r="Q226"/>
  <c r="Q225"/>
  <c r="Q223"/>
  <c r="R221"/>
  <c r="Q219"/>
  <c r="R217"/>
  <c r="R215"/>
  <c r="R213"/>
  <c r="R208"/>
  <c r="Q206"/>
  <c r="R204"/>
  <c r="Q203"/>
  <c r="R190"/>
  <c r="Q188"/>
  <c r="R183"/>
  <c r="R177"/>
  <c r="R175"/>
  <c r="Q174"/>
  <c r="R172"/>
  <c r="Q171"/>
  <c r="Q169"/>
  <c r="Q165"/>
  <c r="R163"/>
  <c r="R151"/>
  <c r="Q150"/>
  <c r="R148"/>
  <c r="Q145"/>
  <c r="R139"/>
  <c r="R137"/>
  <c r="Q133"/>
  <c r="Q127"/>
  <c r="Q124"/>
  <c i="23" r="Q124"/>
  <c r="Q122"/>
  <c i="22" r="R160"/>
  <c r="R156"/>
  <c r="R154"/>
  <c r="Q150"/>
  <c r="R143"/>
  <c r="Q132"/>
  <c r="R130"/>
  <c r="Q128"/>
  <c r="Q126"/>
  <c r="Q122"/>
  <c i="21" r="R349"/>
  <c r="Q347"/>
  <c r="R345"/>
  <c r="Q339"/>
  <c r="Q337"/>
  <c r="Q335"/>
  <c r="Q333"/>
  <c r="Q331"/>
  <c r="Q326"/>
  <c r="Q324"/>
  <c r="R320"/>
  <c r="Q320"/>
  <c r="Q314"/>
  <c r="R312"/>
  <c r="Q306"/>
  <c r="Q305"/>
  <c r="R301"/>
  <c r="Q297"/>
  <c r="Q294"/>
  <c r="R285"/>
  <c r="R277"/>
  <c r="Q273"/>
  <c r="R271"/>
  <c r="Q269"/>
  <c r="Q263"/>
  <c r="Q259"/>
  <c r="R255"/>
  <c r="R249"/>
  <c r="R247"/>
  <c r="R233"/>
  <c r="Q229"/>
  <c r="R227"/>
  <c r="BK227"/>
  <c r="Q221"/>
  <c r="K221"/>
  <c r="R217"/>
  <c r="Q213"/>
  <c r="BK213"/>
  <c r="Q209"/>
  <c r="Q205"/>
  <c r="R203"/>
  <c r="Q197"/>
  <c r="Q193"/>
  <c r="R189"/>
  <c r="Q185"/>
  <c r="Q177"/>
  <c r="Q173"/>
  <c r="R171"/>
  <c r="R165"/>
  <c r="R163"/>
  <c r="Q147"/>
  <c r="Q139"/>
  <c r="R135"/>
  <c r="Q131"/>
  <c r="Q129"/>
  <c r="BK124"/>
  <c i="20" r="Q201"/>
  <c r="Q199"/>
  <c r="Q192"/>
  <c r="Q187"/>
  <c r="Q186"/>
  <c r="R185"/>
  <c r="Q171"/>
  <c r="Q169"/>
  <c r="R155"/>
  <c r="R151"/>
  <c r="Q149"/>
  <c r="Q143"/>
  <c r="R141"/>
  <c r="Q138"/>
  <c r="R132"/>
  <c r="Q130"/>
  <c r="R129"/>
  <c r="Q125"/>
  <c i="19" r="R213"/>
  <c r="R209"/>
  <c r="Q208"/>
  <c r="Q206"/>
  <c r="R205"/>
  <c r="R204"/>
  <c r="Q203"/>
  <c r="R201"/>
  <c r="R200"/>
  <c r="R199"/>
  <c r="R195"/>
  <c r="Q191"/>
  <c r="Q190"/>
  <c r="Q189"/>
  <c r="R188"/>
  <c r="R187"/>
  <c r="R184"/>
  <c r="Q183"/>
  <c r="R182"/>
  <c r="R181"/>
  <c r="Q180"/>
  <c r="Q178"/>
  <c r="R174"/>
  <c r="R173"/>
  <c r="R170"/>
  <c r="R169"/>
  <c r="R168"/>
  <c r="Q167"/>
  <c r="Q164"/>
  <c r="R163"/>
  <c r="R162"/>
  <c r="R159"/>
  <c r="R158"/>
  <c r="R155"/>
  <c r="Q153"/>
  <c r="R152"/>
  <c r="Q148"/>
  <c r="R147"/>
  <c r="Q146"/>
  <c r="R145"/>
  <c r="Q144"/>
  <c r="R143"/>
  <c r="R135"/>
  <c r="Q131"/>
  <c r="R129"/>
  <c i="18" r="R278"/>
  <c r="Q275"/>
  <c r="Q266"/>
  <c r="Q251"/>
  <c r="R248"/>
  <c r="Q230"/>
  <c r="Q228"/>
  <c r="R220"/>
  <c r="R215"/>
  <c r="Q213"/>
  <c r="R210"/>
  <c r="Q204"/>
  <c r="R197"/>
  <c r="Q191"/>
  <c r="R190"/>
  <c r="R185"/>
  <c r="Q160"/>
  <c r="Q155"/>
  <c r="R152"/>
  <c r="R150"/>
  <c r="Q147"/>
  <c r="Q145"/>
  <c r="Q142"/>
  <c r="Q130"/>
  <c r="R128"/>
  <c i="17" r="R246"/>
  <c r="R241"/>
  <c r="Q236"/>
  <c r="R232"/>
  <c r="R230"/>
  <c r="Q227"/>
  <c r="Q224"/>
  <c r="R218"/>
  <c r="R207"/>
  <c r="R204"/>
  <c r="Q204"/>
  <c r="R201"/>
  <c r="Q201"/>
  <c r="Q198"/>
  <c r="R190"/>
  <c r="Q186"/>
  <c r="Q183"/>
  <c r="R181"/>
  <c r="Q178"/>
  <c r="R161"/>
  <c r="Q153"/>
  <c r="R150"/>
  <c r="R148"/>
  <c r="Q137"/>
  <c r="Q135"/>
  <c r="Q132"/>
  <c r="Q128"/>
  <c i="16" r="R347"/>
  <c r="R340"/>
  <c r="Q337"/>
  <c r="Q333"/>
  <c r="Q330"/>
  <c r="R319"/>
  <c r="R314"/>
  <c r="Q311"/>
  <c r="Q294"/>
  <c r="Q288"/>
  <c r="Q281"/>
  <c r="R271"/>
  <c r="R259"/>
  <c r="R257"/>
  <c r="Q251"/>
  <c r="R248"/>
  <c r="R244"/>
  <c r="Q239"/>
  <c r="Q237"/>
  <c r="Q234"/>
  <c r="R231"/>
  <c r="Q224"/>
  <c r="R195"/>
  <c r="R182"/>
  <c r="R173"/>
  <c r="Q160"/>
  <c r="Q157"/>
  <c r="Q151"/>
  <c r="R148"/>
  <c r="R143"/>
  <c r="Q130"/>
  <c i="15" r="R229"/>
  <c r="R226"/>
  <c r="Q224"/>
  <c r="R215"/>
  <c r="Q205"/>
  <c r="Q198"/>
  <c r="Q194"/>
  <c r="R182"/>
  <c r="R174"/>
  <c r="R153"/>
  <c r="Q142"/>
  <c r="Q131"/>
  <c r="R129"/>
  <c i="14" r="Q127"/>
  <c r="R124"/>
  <c r="R122"/>
  <c i="13" r="Q410"/>
  <c r="Q395"/>
  <c r="Q388"/>
  <c r="R381"/>
  <c r="Q377"/>
  <c r="R359"/>
  <c r="R355"/>
  <c r="Q346"/>
  <c r="Q344"/>
  <c r="Q334"/>
  <c r="Q332"/>
  <c r="Q325"/>
  <c r="R321"/>
  <c r="Q316"/>
  <c r="R302"/>
  <c r="Q294"/>
  <c r="Q291"/>
  <c r="Q288"/>
  <c r="R278"/>
  <c r="R262"/>
  <c r="Q221"/>
  <c r="Q216"/>
  <c r="R211"/>
  <c r="R206"/>
  <c r="Q180"/>
  <c r="Q148"/>
  <c r="Q143"/>
  <c r="R135"/>
  <c r="Q133"/>
  <c r="R129"/>
  <c i="12" r="Q449"/>
  <c r="Q435"/>
  <c r="R432"/>
  <c r="Q408"/>
  <c r="R401"/>
  <c r="R390"/>
  <c r="Q381"/>
  <c r="Q378"/>
  <c r="Q371"/>
  <c r="R368"/>
  <c r="R354"/>
  <c r="R305"/>
  <c r="R301"/>
  <c r="R296"/>
  <c r="Q288"/>
  <c r="R277"/>
  <c r="Q264"/>
  <c r="R260"/>
  <c r="Q244"/>
  <c r="R234"/>
  <c r="R231"/>
  <c r="R203"/>
  <c r="Q199"/>
  <c r="Q196"/>
  <c r="Q193"/>
  <c r="R191"/>
  <c r="Q188"/>
  <c r="R185"/>
  <c r="Q172"/>
  <c r="Q170"/>
  <c r="R134"/>
  <c r="R132"/>
  <c i="11" r="Q458"/>
  <c r="Q455"/>
  <c r="R453"/>
  <c r="Q447"/>
  <c r="R444"/>
  <c r="Q420"/>
  <c r="R417"/>
  <c r="R399"/>
  <c r="Q395"/>
  <c r="Q390"/>
  <c r="R369"/>
  <c r="Q359"/>
  <c r="R355"/>
  <c r="Q332"/>
  <c r="Q328"/>
  <c r="R323"/>
  <c r="Q314"/>
  <c r="R312"/>
  <c r="R306"/>
  <c r="R301"/>
  <c r="R295"/>
  <c r="R293"/>
  <c r="Q290"/>
  <c r="R287"/>
  <c r="Q278"/>
  <c r="R272"/>
  <c r="Q260"/>
  <c r="Q258"/>
  <c r="R246"/>
  <c r="Q242"/>
  <c r="R234"/>
  <c r="Q230"/>
  <c r="R227"/>
  <c r="Q218"/>
  <c r="Q209"/>
  <c r="Q200"/>
  <c r="Q193"/>
  <c r="R190"/>
  <c r="R184"/>
  <c r="R181"/>
  <c r="R177"/>
  <c r="Q167"/>
  <c r="Q163"/>
  <c r="Q159"/>
  <c r="Q156"/>
  <c r="Q149"/>
  <c r="R139"/>
  <c r="R137"/>
  <c i="10" r="R803"/>
  <c r="Q803"/>
  <c r="R801"/>
  <c r="Q801"/>
  <c r="R798"/>
  <c r="Q798"/>
  <c r="R795"/>
  <c r="R787"/>
  <c r="R784"/>
  <c r="R778"/>
  <c r="Q766"/>
  <c r="Q760"/>
  <c r="Q750"/>
  <c r="R738"/>
  <c r="R735"/>
  <c r="R729"/>
  <c r="Q726"/>
  <c r="Q723"/>
  <c r="Q707"/>
  <c r="R675"/>
  <c r="Q671"/>
  <c r="Q653"/>
  <c r="Q651"/>
  <c r="Q643"/>
  <c r="Q628"/>
  <c r="R623"/>
  <c r="Q606"/>
  <c r="R604"/>
  <c r="Q598"/>
  <c r="R591"/>
  <c r="Q589"/>
  <c r="Q587"/>
  <c r="Q582"/>
  <c r="R562"/>
  <c r="Q560"/>
  <c r="Q555"/>
  <c r="R553"/>
  <c r="R547"/>
  <c r="R541"/>
  <c r="Q538"/>
  <c r="Q533"/>
  <c r="Q526"/>
  <c r="R517"/>
  <c r="R513"/>
  <c r="R510"/>
  <c r="R507"/>
  <c r="Q497"/>
  <c r="Q490"/>
  <c r="R483"/>
  <c r="Q476"/>
  <c r="Q472"/>
  <c r="Q470"/>
  <c r="R447"/>
  <c r="Q441"/>
  <c r="R435"/>
  <c r="Q417"/>
  <c r="R401"/>
  <c r="Q390"/>
  <c r="Q382"/>
  <c r="Q376"/>
  <c r="R374"/>
  <c r="R369"/>
  <c r="R361"/>
  <c r="R359"/>
  <c r="Q343"/>
  <c r="R335"/>
  <c r="R323"/>
  <c r="R318"/>
  <c r="R315"/>
  <c r="Q312"/>
  <c r="R310"/>
  <c r="Q297"/>
  <c r="R289"/>
  <c r="R273"/>
  <c r="R264"/>
  <c r="R261"/>
  <c r="Q256"/>
  <c r="R251"/>
  <c r="Q249"/>
  <c r="Q243"/>
  <c r="Q235"/>
  <c r="Q222"/>
  <c r="Q217"/>
  <c r="Q211"/>
  <c r="R208"/>
  <c r="R202"/>
  <c r="Q195"/>
  <c r="R185"/>
  <c r="Q177"/>
  <c r="Q174"/>
  <c r="Q171"/>
  <c r="R159"/>
  <c r="Q158"/>
  <c r="R145"/>
  <c r="R140"/>
  <c r="R137"/>
  <c i="9" r="Q159"/>
  <c r="Q151"/>
  <c r="R148"/>
  <c r="Q135"/>
  <c r="R128"/>
  <c i="8" r="Q189"/>
  <c r="Q183"/>
  <c r="R181"/>
  <c r="Q181"/>
  <c r="R179"/>
  <c r="BK179"/>
  <c r="Q176"/>
  <c r="R175"/>
  <c r="Q172"/>
  <c r="R169"/>
  <c r="Q160"/>
  <c r="R156"/>
  <c r="R150"/>
  <c r="R148"/>
  <c r="R145"/>
  <c r="Q143"/>
  <c r="Q130"/>
  <c i="7" r="R238"/>
  <c r="R234"/>
  <c r="R232"/>
  <c r="Q230"/>
  <c r="Q229"/>
  <c r="Q228"/>
  <c r="Q219"/>
  <c r="Q217"/>
  <c r="Q215"/>
  <c r="Q213"/>
  <c r="Q212"/>
  <c r="R209"/>
  <c r="Q179"/>
  <c r="R178"/>
  <c r="R166"/>
  <c r="R163"/>
  <c r="Q154"/>
  <c r="R152"/>
  <c r="Q149"/>
  <c r="Q144"/>
  <c r="Q130"/>
  <c i="6" r="R173"/>
  <c r="Q156"/>
  <c r="Q153"/>
  <c r="Q151"/>
  <c r="R149"/>
  <c r="Q141"/>
  <c r="R139"/>
  <c r="R138"/>
  <c r="Q136"/>
  <c r="R134"/>
  <c r="R132"/>
  <c r="R130"/>
  <c r="R128"/>
  <c i="5" r="Q219"/>
  <c r="R214"/>
  <c r="Q210"/>
  <c r="R203"/>
  <c r="Q189"/>
  <c r="Q185"/>
  <c r="R168"/>
  <c r="Q164"/>
  <c r="Q154"/>
  <c r="R138"/>
  <c i="4" r="R162"/>
  <c r="Q157"/>
  <c r="Q142"/>
  <c r="Q137"/>
  <c r="Q126"/>
  <c i="3" r="Q311"/>
  <c r="Q295"/>
  <c r="R282"/>
  <c r="R270"/>
  <c r="Q255"/>
  <c r="Q251"/>
  <c r="R245"/>
  <c r="Q243"/>
  <c r="R241"/>
  <c r="R230"/>
  <c r="Q226"/>
  <c r="R224"/>
  <c r="R221"/>
  <c r="Q215"/>
  <c r="R212"/>
  <c r="R210"/>
  <c r="R206"/>
  <c r="Q197"/>
  <c r="R193"/>
  <c r="R191"/>
  <c r="Q189"/>
  <c r="Q187"/>
  <c r="R185"/>
  <c r="R179"/>
  <c r="Q165"/>
  <c r="Q157"/>
  <c r="R152"/>
  <c r="Q150"/>
  <c r="R147"/>
  <c r="Q142"/>
  <c r="R129"/>
  <c r="Q128"/>
  <c r="R126"/>
  <c i="2" r="R180"/>
  <c r="R175"/>
  <c r="R173"/>
  <c r="Q166"/>
  <c r="Q162"/>
  <c r="R157"/>
  <c r="Q154"/>
  <c r="Q148"/>
  <c r="Q136"/>
  <c r="R132"/>
  <c r="Q130"/>
  <c r="Q128"/>
  <c r="Q126"/>
  <c i="31" r="R226"/>
  <c r="Q225"/>
  <c r="R224"/>
  <c r="R223"/>
  <c r="R221"/>
  <c r="R219"/>
  <c r="R216"/>
  <c r="R214"/>
  <c r="Q213"/>
  <c r="Q209"/>
  <c r="R208"/>
  <c r="R207"/>
  <c r="Q205"/>
  <c r="R203"/>
  <c r="Q202"/>
  <c r="Q178"/>
  <c r="Q177"/>
  <c r="R176"/>
  <c r="R175"/>
  <c r="Q174"/>
  <c r="R173"/>
  <c r="R169"/>
  <c r="Q168"/>
  <c r="R166"/>
  <c r="R165"/>
  <c r="Q162"/>
  <c r="R160"/>
  <c r="Q159"/>
  <c r="Q156"/>
  <c r="R154"/>
  <c r="Q153"/>
  <c r="Q150"/>
  <c r="R149"/>
  <c r="Q147"/>
  <c r="Q145"/>
  <c r="Q141"/>
  <c r="Q137"/>
  <c r="R136"/>
  <c r="Q135"/>
  <c r="BK131"/>
  <c r="Q127"/>
  <c r="R123"/>
  <c i="30" r="Q168"/>
  <c r="R166"/>
  <c r="Q156"/>
  <c r="R152"/>
  <c r="R148"/>
  <c r="R137"/>
  <c r="R134"/>
  <c r="R132"/>
  <c r="Q127"/>
  <c i="29" r="R180"/>
  <c r="Q178"/>
  <c r="Q176"/>
  <c r="Q169"/>
  <c r="Q166"/>
  <c r="Q162"/>
  <c r="R160"/>
  <c r="R156"/>
  <c r="R152"/>
  <c r="R150"/>
  <c r="R147"/>
  <c r="R145"/>
  <c r="Q138"/>
  <c r="R134"/>
  <c r="R125"/>
  <c i="28" r="Q183"/>
  <c r="R182"/>
  <c r="R179"/>
  <c r="R178"/>
  <c r="Q176"/>
  <c r="R175"/>
  <c r="Q173"/>
  <c r="R172"/>
  <c r="Q166"/>
  <c r="R160"/>
  <c r="Q146"/>
  <c r="Q140"/>
  <c r="Q136"/>
  <c r="Q133"/>
  <c i="27" r="R388"/>
  <c r="R387"/>
  <c r="R383"/>
  <c r="Q382"/>
  <c r="R381"/>
  <c r="R380"/>
  <c r="Q379"/>
  <c r="Q377"/>
  <c r="Q374"/>
  <c r="Q357"/>
  <c r="Q355"/>
  <c r="R353"/>
  <c r="Q350"/>
  <c r="Q349"/>
  <c r="Q344"/>
  <c r="Q337"/>
  <c r="Q335"/>
  <c r="R331"/>
  <c r="Q326"/>
  <c r="R323"/>
  <c r="R320"/>
  <c r="Q318"/>
  <c r="R315"/>
  <c r="Q310"/>
  <c r="Q306"/>
  <c r="Q303"/>
  <c r="R302"/>
  <c r="Q291"/>
  <c r="Q288"/>
  <c r="Q279"/>
  <c r="Q278"/>
  <c r="R275"/>
  <c r="Q274"/>
  <c r="Q268"/>
  <c r="Q254"/>
  <c r="R251"/>
  <c r="Q248"/>
  <c r="R246"/>
  <c r="Q246"/>
  <c r="R242"/>
  <c r="R241"/>
  <c r="Q235"/>
  <c r="R232"/>
  <c r="Q232"/>
  <c r="R223"/>
  <c r="Q221"/>
  <c r="Q218"/>
  <c r="R215"/>
  <c r="Q208"/>
  <c r="R207"/>
  <c r="Q206"/>
  <c r="Q203"/>
  <c r="Q202"/>
  <c r="R199"/>
  <c r="R193"/>
  <c r="Q190"/>
  <c r="R180"/>
  <c r="R173"/>
  <c r="Q169"/>
  <c r="R166"/>
  <c r="Q163"/>
  <c r="Q159"/>
  <c r="R144"/>
  <c r="R141"/>
  <c i="26" r="Q168"/>
  <c r="Q167"/>
  <c r="Q162"/>
  <c r="Q161"/>
  <c r="Q160"/>
  <c r="R159"/>
  <c r="R158"/>
  <c r="Q157"/>
  <c r="Q154"/>
  <c r="Q148"/>
  <c r="R144"/>
  <c r="Q143"/>
  <c r="R142"/>
  <c r="Q137"/>
  <c r="R131"/>
  <c r="R129"/>
  <c r="R128"/>
  <c r="R126"/>
  <c i="25" r="Q321"/>
  <c r="Q320"/>
  <c r="Q319"/>
  <c r="Q317"/>
  <c r="Q308"/>
  <c r="Q303"/>
  <c r="Q300"/>
  <c r="R299"/>
  <c r="Q290"/>
  <c r="R287"/>
  <c r="R284"/>
  <c r="Q281"/>
  <c r="Q278"/>
  <c r="R275"/>
  <c r="R272"/>
  <c r="R270"/>
  <c r="R265"/>
  <c r="Q256"/>
  <c r="R251"/>
  <c r="Q246"/>
  <c r="R243"/>
  <c r="Q232"/>
  <c r="R231"/>
  <c r="R226"/>
  <c r="Q225"/>
  <c r="Q209"/>
  <c r="Q208"/>
  <c r="Q204"/>
  <c r="Q185"/>
  <c r="R182"/>
  <c r="R179"/>
  <c r="Q173"/>
  <c r="R169"/>
  <c r="Q165"/>
  <c r="Q159"/>
  <c r="Q148"/>
  <c r="R144"/>
  <c r="Q141"/>
  <c r="R135"/>
  <c r="R133"/>
  <c i="24" r="R260"/>
  <c r="R257"/>
  <c r="R247"/>
  <c r="Q237"/>
  <c r="Q235"/>
  <c r="R232"/>
  <c r="R226"/>
  <c r="R224"/>
  <c r="Q222"/>
  <c r="R220"/>
  <c r="Q217"/>
  <c r="R212"/>
  <c r="R211"/>
  <c r="R207"/>
  <c r="R206"/>
  <c r="R205"/>
  <c r="Q204"/>
  <c r="R203"/>
  <c r="R189"/>
  <c r="R188"/>
  <c r="Q185"/>
  <c r="K185"/>
  <c r="R181"/>
  <c r="R179"/>
  <c r="Q175"/>
  <c r="K175"/>
  <c r="Q172"/>
  <c r="R171"/>
  <c r="R169"/>
  <c r="R167"/>
  <c r="R159"/>
  <c r="R153"/>
  <c r="Q151"/>
  <c r="K150"/>
  <c r="R145"/>
  <c r="Q142"/>
  <c r="Q139"/>
  <c r="Q137"/>
  <c r="R135"/>
  <c r="R124"/>
  <c i="23" r="R120"/>
  <c i="22" r="Q165"/>
  <c r="Q154"/>
  <c r="Q152"/>
  <c r="Q145"/>
  <c r="Q140"/>
  <c r="Q138"/>
  <c r="Q136"/>
  <c r="Q134"/>
  <c r="R126"/>
  <c r="Q124"/>
  <c i="21" r="R347"/>
  <c r="Q343"/>
  <c r="R341"/>
  <c r="R337"/>
  <c r="R333"/>
  <c r="R324"/>
  <c r="Q308"/>
  <c r="R305"/>
  <c r="Q301"/>
  <c r="Q299"/>
  <c r="R297"/>
  <c r="R292"/>
  <c r="Q289"/>
  <c r="R287"/>
  <c r="Q283"/>
  <c r="Q271"/>
  <c r="R267"/>
  <c r="R261"/>
  <c r="Q257"/>
  <c r="R253"/>
  <c r="Q239"/>
  <c r="R237"/>
  <c r="R231"/>
  <c r="R229"/>
  <c r="Q227"/>
  <c r="R225"/>
  <c r="BK217"/>
  <c r="Q215"/>
  <c r="R211"/>
  <c r="R209"/>
  <c r="Q207"/>
  <c r="Q203"/>
  <c r="Q199"/>
  <c r="Q195"/>
  <c r="R193"/>
  <c r="Q191"/>
  <c r="R187"/>
  <c r="R185"/>
  <c r="Q183"/>
  <c r="Q179"/>
  <c r="K175"/>
  <c r="Q169"/>
  <c r="Q167"/>
  <c r="R161"/>
  <c r="Q155"/>
  <c r="Q153"/>
  <c r="Q143"/>
  <c r="R141"/>
  <c r="K141"/>
  <c r="Q137"/>
  <c r="R131"/>
  <c r="BK131"/>
  <c r="Q127"/>
  <c r="R124"/>
  <c i="20" r="R201"/>
  <c r="R198"/>
  <c r="Q190"/>
  <c r="Q188"/>
  <c r="Q183"/>
  <c r="Q181"/>
  <c r="R179"/>
  <c r="Q177"/>
  <c r="R175"/>
  <c r="R165"/>
  <c r="R163"/>
  <c r="Q161"/>
  <c r="R159"/>
  <c r="K157"/>
  <c r="R153"/>
  <c r="Q145"/>
  <c r="R134"/>
  <c r="Q132"/>
  <c r="R130"/>
  <c r="R125"/>
  <c r="R123"/>
  <c r="R121"/>
  <c i="19" r="R219"/>
  <c r="R216"/>
  <c r="Q212"/>
  <c r="Q179"/>
  <c r="R178"/>
  <c r="Q177"/>
  <c r="Q176"/>
  <c r="Q174"/>
  <c r="R171"/>
  <c r="Q170"/>
  <c r="Q169"/>
  <c r="Q168"/>
  <c r="R167"/>
  <c r="Q162"/>
  <c r="Q154"/>
  <c r="Q147"/>
  <c r="R146"/>
  <c r="Q142"/>
  <c r="Q141"/>
  <c r="R139"/>
  <c r="Q133"/>
  <c r="Q130"/>
  <c i="18" r="R286"/>
  <c r="Q286"/>
  <c r="R263"/>
  <c r="Q253"/>
  <c r="R251"/>
  <c r="R246"/>
  <c r="R244"/>
  <c r="R241"/>
  <c r="Q238"/>
  <c r="R236"/>
  <c r="R228"/>
  <c r="Q225"/>
  <c r="R223"/>
  <c r="Q220"/>
  <c r="Q210"/>
  <c r="R208"/>
  <c r="R201"/>
  <c r="R191"/>
  <c r="Q190"/>
  <c r="Q177"/>
  <c r="R173"/>
  <c r="Q163"/>
  <c r="R160"/>
  <c r="R158"/>
  <c r="R147"/>
  <c r="Q128"/>
  <c i="17" r="R262"/>
  <c r="Q262"/>
  <c r="R257"/>
  <c r="Q257"/>
  <c r="Q254"/>
  <c r="Q251"/>
  <c r="R243"/>
  <c r="R234"/>
  <c r="Q230"/>
  <c r="R221"/>
  <c r="R215"/>
  <c r="R198"/>
  <c r="Q195"/>
  <c r="Q193"/>
  <c r="R183"/>
  <c r="R178"/>
  <c r="Q173"/>
  <c r="R170"/>
  <c r="Q165"/>
  <c r="Q150"/>
  <c r="Q148"/>
  <c r="Q145"/>
  <c r="R142"/>
  <c r="R140"/>
  <c r="R132"/>
  <c r="Q130"/>
  <c r="R128"/>
  <c i="16" r="R362"/>
  <c r="Q354"/>
  <c r="Q340"/>
  <c r="R328"/>
  <c r="Q322"/>
  <c r="Q319"/>
  <c r="R316"/>
  <c r="Q314"/>
  <c r="R311"/>
  <c r="Q309"/>
  <c r="R306"/>
  <c r="Q302"/>
  <c r="R298"/>
  <c r="R286"/>
  <c r="R281"/>
  <c r="Q276"/>
  <c r="Q271"/>
  <c r="Q267"/>
  <c r="R241"/>
  <c r="R239"/>
  <c r="R234"/>
  <c r="R224"/>
  <c r="R222"/>
  <c r="R217"/>
  <c r="Q210"/>
  <c r="Q202"/>
  <c r="Q195"/>
  <c r="Q187"/>
  <c r="R169"/>
  <c r="R160"/>
  <c r="Q154"/>
  <c r="R146"/>
  <c r="R139"/>
  <c r="Q136"/>
  <c r="R134"/>
  <c r="Q132"/>
  <c i="15" r="R224"/>
  <c r="Q217"/>
  <c r="Q213"/>
  <c r="Q211"/>
  <c r="R198"/>
  <c r="Q186"/>
  <c r="R177"/>
  <c r="R164"/>
  <c r="R161"/>
  <c r="Q156"/>
  <c r="R151"/>
  <c r="Q129"/>
  <c i="14" r="Q129"/>
  <c r="Q124"/>
  <c i="13" r="Q424"/>
  <c r="Q420"/>
  <c r="R417"/>
  <c r="R410"/>
  <c r="Q404"/>
  <c r="R401"/>
  <c r="R398"/>
  <c r="R395"/>
  <c r="R384"/>
  <c r="R363"/>
  <c r="Q357"/>
  <c r="Q355"/>
  <c r="Q348"/>
  <c r="R346"/>
  <c r="R339"/>
  <c r="R332"/>
  <c r="Q327"/>
  <c r="R325"/>
  <c r="R298"/>
  <c r="R294"/>
  <c r="Q268"/>
  <c r="R265"/>
  <c r="R249"/>
  <c r="R221"/>
  <c r="Q211"/>
  <c r="R208"/>
  <c r="Q193"/>
  <c r="R180"/>
  <c r="Q171"/>
  <c r="R143"/>
  <c r="Q139"/>
  <c r="Q137"/>
  <c r="R131"/>
  <c i="12" r="R449"/>
  <c r="Q442"/>
  <c r="R435"/>
  <c r="Q423"/>
  <c r="R419"/>
  <c r="Q410"/>
  <c r="R404"/>
  <c r="Q401"/>
  <c r="R395"/>
  <c r="Q392"/>
  <c r="Q388"/>
  <c r="Q368"/>
  <c r="Q364"/>
  <c r="Q346"/>
  <c r="R332"/>
  <c r="Q319"/>
  <c r="Q301"/>
  <c r="Q296"/>
  <c r="R274"/>
  <c r="Q271"/>
  <c r="R246"/>
  <c r="R244"/>
  <c r="Q206"/>
  <c r="Q203"/>
  <c r="R201"/>
  <c r="R196"/>
  <c r="R193"/>
  <c r="Q175"/>
  <c r="Q147"/>
  <c r="R142"/>
  <c r="Q136"/>
  <c r="Q134"/>
  <c i="11" r="R463"/>
  <c r="Q463"/>
  <c r="R461"/>
  <c r="R458"/>
  <c r="R450"/>
  <c r="Q444"/>
  <c r="Q440"/>
  <c r="R437"/>
  <c r="Q430"/>
  <c r="Q411"/>
  <c r="Q407"/>
  <c r="R386"/>
  <c r="R376"/>
  <c r="R373"/>
  <c r="Q369"/>
  <c r="R365"/>
  <c r="R332"/>
  <c r="R320"/>
  <c r="Q317"/>
  <c r="R309"/>
  <c r="Q303"/>
  <c r="Q298"/>
  <c r="Q295"/>
  <c r="R290"/>
  <c r="Q283"/>
  <c r="R278"/>
  <c r="Q274"/>
  <c r="R268"/>
  <c r="Q254"/>
  <c r="R250"/>
  <c r="Q222"/>
  <c r="R218"/>
  <c r="Q213"/>
  <c r="Q196"/>
  <c r="Q190"/>
  <c r="Q187"/>
  <c r="Q177"/>
  <c r="Q173"/>
  <c r="R167"/>
  <c r="R153"/>
  <c r="R146"/>
  <c r="Q146"/>
  <c r="R141"/>
  <c r="Q141"/>
  <c r="Q139"/>
  <c i="10" r="R773"/>
  <c r="R760"/>
  <c r="Q755"/>
  <c r="R750"/>
  <c r="Q744"/>
  <c r="Q732"/>
  <c r="R723"/>
  <c r="R713"/>
  <c r="Q710"/>
  <c r="R707"/>
  <c r="R704"/>
  <c r="Q688"/>
  <c r="Q675"/>
  <c r="R663"/>
  <c r="R660"/>
  <c r="Q657"/>
  <c r="Q655"/>
  <c r="R653"/>
  <c r="Q648"/>
  <c r="R645"/>
  <c r="R641"/>
  <c r="R636"/>
  <c r="Q634"/>
  <c r="Q632"/>
  <c r="Q623"/>
  <c r="R610"/>
  <c r="Q608"/>
  <c r="R600"/>
  <c r="R598"/>
  <c r="R593"/>
  <c r="R589"/>
  <c r="R584"/>
  <c r="Q574"/>
  <c r="R568"/>
  <c r="R555"/>
  <c r="Q553"/>
  <c r="R467"/>
  <c r="R452"/>
  <c r="R431"/>
  <c r="R423"/>
  <c r="R417"/>
  <c r="Q409"/>
  <c r="Q401"/>
  <c r="Q398"/>
  <c r="Q396"/>
  <c r="R379"/>
  <c r="R366"/>
  <c r="Q359"/>
  <c r="R347"/>
  <c r="R337"/>
  <c r="Q329"/>
  <c r="Q289"/>
  <c r="Q282"/>
  <c r="Q273"/>
  <c r="Q258"/>
  <c r="Q246"/>
  <c r="R243"/>
  <c r="R240"/>
  <c r="R237"/>
  <c r="R230"/>
  <c r="Q225"/>
  <c r="R222"/>
  <c r="R217"/>
  <c r="R211"/>
  <c r="Q208"/>
  <c r="R205"/>
  <c r="Q202"/>
  <c r="Q197"/>
  <c r="Q193"/>
  <c r="Q188"/>
  <c r="Q159"/>
  <c r="R147"/>
  <c r="Q142"/>
  <c i="9" r="R159"/>
  <c r="Q153"/>
  <c r="R151"/>
  <c r="Q150"/>
  <c r="Q146"/>
  <c r="Q144"/>
  <c r="R142"/>
  <c r="Q140"/>
  <c i="8" r="R192"/>
  <c r="R189"/>
  <c r="Q185"/>
  <c r="R170"/>
  <c r="Q169"/>
  <c r="R167"/>
  <c r="Q156"/>
  <c r="R154"/>
  <c r="Q152"/>
  <c r="Q148"/>
  <c r="R140"/>
  <c i="7" r="Q238"/>
  <c r="R230"/>
  <c r="Q226"/>
  <c r="Q224"/>
  <c r="R221"/>
  <c r="R215"/>
  <c r="R212"/>
  <c r="Q204"/>
  <c r="Q200"/>
  <c r="R196"/>
  <c r="Q186"/>
  <c r="Q183"/>
  <c r="Q181"/>
  <c r="R179"/>
  <c r="Q178"/>
  <c r="R175"/>
  <c r="Q174"/>
  <c r="Q169"/>
  <c r="R161"/>
  <c r="R157"/>
  <c r="R154"/>
  <c r="Q139"/>
  <c r="Q136"/>
  <c r="R130"/>
  <c i="6" r="R169"/>
  <c r="Q163"/>
  <c r="R161"/>
  <c r="R151"/>
  <c r="Q146"/>
  <c r="R143"/>
  <c r="Q139"/>
  <c i="5" r="BK214"/>
  <c r="R205"/>
  <c r="R181"/>
  <c r="Q168"/>
  <c r="Q158"/>
  <c r="R154"/>
  <c r="R148"/>
  <c r="Q144"/>
  <c r="Q134"/>
  <c r="Q126"/>
  <c r="Q123"/>
  <c i="4" r="R157"/>
  <c r="Q151"/>
  <c r="R147"/>
  <c r="Q133"/>
  <c r="R126"/>
  <c i="3" r="R311"/>
  <c r="R301"/>
  <c r="R295"/>
  <c r="Q292"/>
  <c r="Q266"/>
  <c r="R258"/>
  <c r="Q253"/>
  <c r="Q247"/>
  <c r="Q239"/>
  <c r="Q221"/>
  <c r="Q220"/>
  <c r="Q218"/>
  <c r="Q208"/>
  <c r="Q206"/>
  <c r="R195"/>
  <c r="Q193"/>
  <c r="R187"/>
  <c r="Q183"/>
  <c r="Q181"/>
  <c r="R172"/>
  <c r="Q170"/>
  <c r="R167"/>
  <c r="Q163"/>
  <c r="R160"/>
  <c r="R157"/>
  <c r="Q147"/>
  <c r="Q144"/>
  <c r="Q139"/>
  <c r="R137"/>
  <c r="Q133"/>
  <c r="R131"/>
  <c r="Q126"/>
  <c i="2" r="R186"/>
  <c r="Q184"/>
  <c r="R182"/>
  <c r="Q180"/>
  <c r="Q175"/>
  <c r="Q171"/>
  <c r="Q169"/>
  <c r="Q159"/>
  <c r="Q155"/>
  <c r="R154"/>
  <c r="Q152"/>
  <c r="Q150"/>
  <c r="R148"/>
  <c r="R142"/>
  <c r="Q139"/>
  <c r="R138"/>
  <c r="R136"/>
  <c r="Q134"/>
  <c r="Q124"/>
  <c i="1" r="AU127"/>
  <c r="AU122"/>
  <c r="AU100"/>
  <c i="33" r="K214"/>
  <c r="BE214"/>
  <c r="K211"/>
  <c r="BE211"/>
  <c r="BK202"/>
  <c r="BK183"/>
  <c r="K137"/>
  <c r="BE137"/>
  <c i="32" r="BK164"/>
  <c r="BK158"/>
  <c r="BK149"/>
  <c r="K142"/>
  <c r="BE142"/>
  <c i="31" r="K258"/>
  <c r="BE258"/>
  <c r="BK253"/>
  <c r="K247"/>
  <c r="BE247"/>
  <c r="K241"/>
  <c r="BE241"/>
  <c r="BK238"/>
  <c r="BK236"/>
  <c r="K233"/>
  <c r="BE233"/>
  <c r="BK230"/>
  <c r="K226"/>
  <c r="BE226"/>
  <c r="BK222"/>
  <c r="BK220"/>
  <c r="BK216"/>
  <c r="K214"/>
  <c r="BE214"/>
  <c r="BK212"/>
  <c r="K210"/>
  <c r="BE210"/>
  <c r="BK202"/>
  <c r="BK199"/>
  <c r="K193"/>
  <c r="BE193"/>
  <c r="BK184"/>
  <c r="BK182"/>
  <c r="BK178"/>
  <c r="BK173"/>
  <c r="BK166"/>
  <c r="BK161"/>
  <c r="K156"/>
  <c r="BE156"/>
  <c r="K152"/>
  <c r="BE152"/>
  <c r="K147"/>
  <c r="BE147"/>
  <c r="K137"/>
  <c r="BE137"/>
  <c r="K135"/>
  <c r="BE135"/>
  <c r="BK133"/>
  <c r="K129"/>
  <c r="BE129"/>
  <c i="30" r="K168"/>
  <c r="BE168"/>
  <c r="BK162"/>
  <c r="BK154"/>
  <c r="BK150"/>
  <c r="BK144"/>
  <c r="BK129"/>
  <c i="29" r="BK176"/>
  <c r="BK168"/>
  <c r="BK164"/>
  <c r="K156"/>
  <c r="BE156"/>
  <c r="K143"/>
  <c r="BE143"/>
  <c r="K138"/>
  <c r="BE138"/>
  <c r="K134"/>
  <c r="BE134"/>
  <c r="BK127"/>
  <c i="28" r="BK182"/>
  <c r="K178"/>
  <c r="BE178"/>
  <c r="K176"/>
  <c r="BE176"/>
  <c r="K173"/>
  <c r="BE173"/>
  <c r="BK170"/>
  <c r="K163"/>
  <c r="BE163"/>
  <c r="K143"/>
  <c r="BE143"/>
  <c i="27" r="K388"/>
  <c r="BE388"/>
  <c r="K384"/>
  <c r="BE384"/>
  <c r="K383"/>
  <c r="BE383"/>
  <c r="K382"/>
  <c r="BE382"/>
  <c r="K380"/>
  <c r="BE380"/>
  <c r="K368"/>
  <c r="BE368"/>
  <c r="BK365"/>
  <c r="BK355"/>
  <c r="K349"/>
  <c r="BE349"/>
  <c r="K348"/>
  <c r="BE348"/>
  <c r="BK331"/>
  <c r="K325"/>
  <c r="BE325"/>
  <c r="BK322"/>
  <c r="BK318"/>
  <c r="K314"/>
  <c r="BE314"/>
  <c r="BK311"/>
  <c r="BK306"/>
  <c r="K299"/>
  <c r="BE299"/>
  <c r="BK291"/>
  <c r="K288"/>
  <c r="BE288"/>
  <c r="BK271"/>
  <c r="BK251"/>
  <c r="BK242"/>
  <c r="BK215"/>
  <c r="K207"/>
  <c r="BE207"/>
  <c r="BK203"/>
  <c r="BK196"/>
  <c r="K190"/>
  <c r="BE190"/>
  <c r="BK185"/>
  <c r="BK173"/>
  <c r="BK166"/>
  <c r="K159"/>
  <c r="BE159"/>
  <c r="K151"/>
  <c r="BE151"/>
  <c r="K146"/>
  <c r="BE146"/>
  <c r="BK139"/>
  <c r="BK136"/>
  <c i="26" r="BK164"/>
  <c r="BK161"/>
  <c r="K157"/>
  <c r="BE157"/>
  <c r="BK148"/>
  <c r="BK143"/>
  <c r="BK135"/>
  <c r="BK126"/>
  <c i="25" r="K321"/>
  <c r="BE321"/>
  <c r="K317"/>
  <c r="BE317"/>
  <c r="BK312"/>
  <c r="BK309"/>
  <c r="K300"/>
  <c r="BE300"/>
  <c r="BK296"/>
  <c r="BK290"/>
  <c r="K284"/>
  <c r="BE284"/>
  <c r="K278"/>
  <c r="BE278"/>
  <c r="BK243"/>
  <c r="BK240"/>
  <c r="BK235"/>
  <c r="K226"/>
  <c r="BE226"/>
  <c r="BK217"/>
  <c r="K192"/>
  <c r="BE192"/>
  <c r="BK176"/>
  <c r="K162"/>
  <c r="BE162"/>
  <c r="K159"/>
  <c r="BE159"/>
  <c r="BK135"/>
  <c r="BK130"/>
  <c i="24" r="BK263"/>
  <c r="BK262"/>
  <c r="K262"/>
  <c r="K101"/>
  <c r="K242"/>
  <c r="BE242"/>
  <c r="K235"/>
  <c r="BE235"/>
  <c r="BK224"/>
  <c r="BK215"/>
  <c r="BK213"/>
  <c r="K205"/>
  <c r="BE205"/>
  <c r="BK188"/>
  <c r="BK169"/>
  <c r="BK165"/>
  <c r="BK163"/>
  <c r="K137"/>
  <c r="BE137"/>
  <c i="23" r="BK127"/>
  <c r="BK126"/>
  <c r="K126"/>
  <c r="K98"/>
  <c r="BK124"/>
  <c i="22" r="BK160"/>
  <c r="BK156"/>
  <c r="BK145"/>
  <c r="K134"/>
  <c r="BE134"/>
  <c r="BK124"/>
  <c i="21" r="K347"/>
  <c r="BE347"/>
  <c r="K341"/>
  <c r="BE341"/>
  <c r="K337"/>
  <c r="BE337"/>
  <c r="K335"/>
  <c r="BE335"/>
  <c r="BK331"/>
  <c r="K326"/>
  <c r="BE326"/>
  <c r="BK320"/>
  <c r="BK312"/>
  <c r="BK305"/>
  <c r="K297"/>
  <c r="BE297"/>
  <c r="BK291"/>
  <c r="BK273"/>
  <c r="BK261"/>
  <c r="BK249"/>
  <c r="BK235"/>
  <c r="BK231"/>
  <c r="K211"/>
  <c r="BE211"/>
  <c r="K199"/>
  <c r="BE199"/>
  <c r="K191"/>
  <c r="BE191"/>
  <c r="K171"/>
  <c r="BE171"/>
  <c r="K163"/>
  <c r="BE163"/>
  <c r="K157"/>
  <c r="BE157"/>
  <c r="BK149"/>
  <c r="K124"/>
  <c r="BE124"/>
  <c i="20" r="BK199"/>
  <c r="BK187"/>
  <c r="BK181"/>
  <c r="K169"/>
  <c r="BE169"/>
  <c r="K163"/>
  <c r="BE163"/>
  <c r="K151"/>
  <c r="BE151"/>
  <c r="BK143"/>
  <c r="K134"/>
  <c r="BE134"/>
  <c r="K130"/>
  <c r="BE130"/>
  <c i="19" r="BK219"/>
  <c r="K214"/>
  <c r="BE214"/>
  <c r="BK211"/>
  <c r="BK208"/>
  <c r="BK203"/>
  <c r="K193"/>
  <c r="BE193"/>
  <c r="K187"/>
  <c r="BE187"/>
  <c r="K183"/>
  <c r="BE183"/>
  <c r="K181"/>
  <c r="BE181"/>
  <c r="K178"/>
  <c r="BE178"/>
  <c r="BK174"/>
  <c r="K171"/>
  <c r="BE171"/>
  <c r="K168"/>
  <c r="BE168"/>
  <c r="BK165"/>
  <c r="BK159"/>
  <c r="BK156"/>
  <c r="BK154"/>
  <c r="K152"/>
  <c r="BE152"/>
  <c r="K148"/>
  <c r="BE148"/>
  <c r="K146"/>
  <c r="BE146"/>
  <c r="BK143"/>
  <c r="BK135"/>
  <c r="BK129"/>
  <c i="18" r="K281"/>
  <c r="BE281"/>
  <c r="BK275"/>
  <c r="K256"/>
  <c r="BE256"/>
  <c r="BK241"/>
  <c r="BK236"/>
  <c r="K228"/>
  <c r="BE228"/>
  <c r="K220"/>
  <c r="BE220"/>
  <c r="BK206"/>
  <c r="K194"/>
  <c r="BE194"/>
  <c r="BK177"/>
  <c r="K142"/>
  <c r="BE142"/>
  <c i="17" r="BK257"/>
  <c r="BK256"/>
  <c r="BK255"/>
  <c r="K255"/>
  <c r="K102"/>
  <c r="BK241"/>
  <c r="BK234"/>
  <c r="K230"/>
  <c r="BE230"/>
  <c r="K224"/>
  <c r="BE224"/>
  <c r="BK215"/>
  <c r="BK207"/>
  <c r="BK195"/>
  <c r="K186"/>
  <c r="BE186"/>
  <c r="BK183"/>
  <c r="K161"/>
  <c r="BE161"/>
  <c r="BK150"/>
  <c r="BK140"/>
  <c r="BK132"/>
  <c i="16" r="K362"/>
  <c r="BE362"/>
  <c r="BK347"/>
  <c r="BK328"/>
  <c r="K319"/>
  <c r="BE319"/>
  <c r="K311"/>
  <c r="BE311"/>
  <c r="BK306"/>
  <c r="K302"/>
  <c r="BE302"/>
  <c r="BK281"/>
  <c r="K259"/>
  <c r="BE259"/>
  <c r="K239"/>
  <c r="BE239"/>
  <c r="K231"/>
  <c r="BE231"/>
  <c r="K217"/>
  <c r="BE217"/>
  <c r="K157"/>
  <c r="BE157"/>
  <c r="K148"/>
  <c r="BE148"/>
  <c r="BK130"/>
  <c i="15" r="BK226"/>
  <c r="BK217"/>
  <c r="BK205"/>
  <c r="K186"/>
  <c r="BE186"/>
  <c r="BK145"/>
  <c r="K129"/>
  <c r="BE129"/>
  <c i="14" r="BK129"/>
  <c r="K122"/>
  <c r="BE122"/>
  <c i="13" r="K424"/>
  <c r="BE424"/>
  <c r="K404"/>
  <c r="BE404"/>
  <c r="BK398"/>
  <c r="K388"/>
  <c r="BE388"/>
  <c r="K366"/>
  <c r="BE366"/>
  <c r="BK357"/>
  <c r="K346"/>
  <c r="BE346"/>
  <c r="BK294"/>
  <c r="BK278"/>
  <c r="K268"/>
  <c r="BE268"/>
  <c r="K218"/>
  <c r="BE218"/>
  <c r="K211"/>
  <c r="BE211"/>
  <c r="K193"/>
  <c r="BE193"/>
  <c r="K171"/>
  <c r="BE171"/>
  <c r="K137"/>
  <c r="BE137"/>
  <c r="BK131"/>
  <c i="12" r="K442"/>
  <c r="BE442"/>
  <c r="BK426"/>
  <c r="K415"/>
  <c r="BE415"/>
  <c r="K404"/>
  <c r="BE404"/>
  <c r="K392"/>
  <c r="BE392"/>
  <c r="K364"/>
  <c r="BE364"/>
  <c r="BK351"/>
  <c r="BK305"/>
  <c r="K293"/>
  <c r="BE293"/>
  <c r="K274"/>
  <c r="BE274"/>
  <c r="BK237"/>
  <c r="K206"/>
  <c r="BE206"/>
  <c r="K201"/>
  <c r="BE201"/>
  <c r="BK191"/>
  <c r="K147"/>
  <c r="BE147"/>
  <c r="K134"/>
  <c r="BE134"/>
  <c i="11" r="BK430"/>
  <c r="K414"/>
  <c r="BE414"/>
  <c r="BK395"/>
  <c r="K390"/>
  <c r="BE390"/>
  <c r="K373"/>
  <c r="BE373"/>
  <c r="K365"/>
  <c r="BE365"/>
  <c r="BK340"/>
  <c r="BK320"/>
  <c r="K314"/>
  <c r="BE314"/>
  <c r="K293"/>
  <c r="BE293"/>
  <c r="BK274"/>
  <c r="BK258"/>
  <c r="BK246"/>
  <c r="BK238"/>
  <c r="K218"/>
  <c r="BE218"/>
  <c r="K200"/>
  <c r="BE200"/>
  <c r="BK184"/>
  <c r="BK167"/>
  <c r="BK159"/>
  <c r="BK139"/>
  <c i="10" r="K787"/>
  <c r="BE787"/>
  <c r="K784"/>
  <c r="BE784"/>
  <c r="BK760"/>
  <c r="BK744"/>
  <c r="K732"/>
  <c r="BE732"/>
  <c r="K726"/>
  <c r="BE726"/>
  <c r="K707"/>
  <c r="BE707"/>
  <c r="BK691"/>
  <c r="K675"/>
  <c r="BE675"/>
  <c r="K668"/>
  <c r="BE668"/>
  <c r="BK665"/>
  <c r="BK660"/>
  <c r="BK653"/>
  <c r="K648"/>
  <c r="BE648"/>
  <c r="BK628"/>
  <c r="K623"/>
  <c r="BE623"/>
  <c r="BK606"/>
  <c r="K600"/>
  <c r="BE600"/>
  <c r="BK587"/>
  <c r="K574"/>
  <c r="BE574"/>
  <c r="BK555"/>
  <c r="BK538"/>
  <c r="K531"/>
  <c r="BE531"/>
  <c r="K513"/>
  <c r="BE513"/>
  <c r="BK504"/>
  <c r="K499"/>
  <c r="BE499"/>
  <c r="K496"/>
  <c r="BE496"/>
  <c r="K483"/>
  <c r="BE483"/>
  <c r="BK472"/>
  <c r="K431"/>
  <c r="BE431"/>
  <c r="K401"/>
  <c r="BE401"/>
  <c r="K390"/>
  <c r="BE390"/>
  <c r="BK369"/>
  <c r="K361"/>
  <c r="BE361"/>
  <c r="BK343"/>
  <c r="BK318"/>
  <c r="K297"/>
  <c r="BE297"/>
  <c r="K273"/>
  <c r="BE273"/>
  <c r="K256"/>
  <c r="BE256"/>
  <c r="BK251"/>
  <c r="K246"/>
  <c r="BE246"/>
  <c r="BK233"/>
  <c r="K217"/>
  <c r="BE217"/>
  <c r="K205"/>
  <c r="BE205"/>
  <c r="BK195"/>
  <c r="BK185"/>
  <c r="K174"/>
  <c r="BE174"/>
  <c r="BK150"/>
  <c i="9" r="K155"/>
  <c r="BE155"/>
  <c r="K150"/>
  <c r="BE150"/>
  <c r="K135"/>
  <c r="BE135"/>
  <c i="8" r="BK189"/>
  <c r="BK183"/>
  <c r="K176"/>
  <c r="BE176"/>
  <c r="BK167"/>
  <c r="K156"/>
  <c r="BE156"/>
  <c r="K150"/>
  <c r="BE150"/>
  <c r="K148"/>
  <c r="BE148"/>
  <c r="K145"/>
  <c r="BE145"/>
  <c r="K133"/>
  <c r="BE133"/>
  <c r="BK130"/>
  <c i="7" r="BK238"/>
  <c r="BK230"/>
  <c r="BK228"/>
  <c r="BK219"/>
  <c r="K213"/>
  <c r="BE213"/>
  <c r="K212"/>
  <c r="BE212"/>
  <c r="K208"/>
  <c r="BE208"/>
  <c r="K207"/>
  <c r="BE207"/>
  <c r="BK196"/>
  <c r="K179"/>
  <c r="BE179"/>
  <c r="K174"/>
  <c r="BE174"/>
  <c r="K163"/>
  <c r="BE163"/>
  <c r="BK154"/>
  <c r="K146"/>
  <c r="BE146"/>
  <c r="K136"/>
  <c r="BE136"/>
  <c i="6" r="BK173"/>
  <c r="BK172"/>
  <c r="K172"/>
  <c r="K105"/>
  <c r="BK169"/>
  <c r="BK168"/>
  <c r="K168"/>
  <c r="K103"/>
  <c r="BK163"/>
  <c r="BK158"/>
  <c r="BK149"/>
  <c r="K146"/>
  <c r="BE146"/>
  <c r="BK143"/>
  <c r="K141"/>
  <c r="BE141"/>
  <c r="BK139"/>
  <c r="K136"/>
  <c r="BE136"/>
  <c r="K134"/>
  <c r="BE134"/>
  <c r="K132"/>
  <c r="BE132"/>
  <c i="5" r="BK210"/>
  <c r="BK203"/>
  <c r="BK193"/>
  <c r="K185"/>
  <c r="BE185"/>
  <c r="BK176"/>
  <c r="BK172"/>
  <c r="K168"/>
  <c r="BE168"/>
  <c r="K158"/>
  <c r="BE158"/>
  <c r="BK148"/>
  <c i="4" r="K142"/>
  <c r="BE142"/>
  <c r="BK137"/>
  <c r="K133"/>
  <c r="BE133"/>
  <c r="BK126"/>
  <c r="BK122"/>
  <c i="3" r="K295"/>
  <c r="BE295"/>
  <c r="K270"/>
  <c r="BE270"/>
  <c r="K258"/>
  <c r="BE258"/>
  <c r="BK251"/>
  <c r="BK245"/>
  <c r="K224"/>
  <c r="BE224"/>
  <c r="BK218"/>
  <c r="K203"/>
  <c r="BE203"/>
  <c r="K193"/>
  <c r="BE193"/>
  <c r="K181"/>
  <c r="BE181"/>
  <c r="BK175"/>
  <c r="K170"/>
  <c r="BE170"/>
  <c r="K157"/>
  <c r="BE157"/>
  <c r="BK126"/>
  <c i="2" r="K186"/>
  <c r="BE186"/>
  <c r="BK180"/>
  <c r="BK173"/>
  <c r="K164"/>
  <c r="BE164"/>
  <c r="K159"/>
  <c r="BE159"/>
  <c r="K152"/>
  <c r="BE152"/>
  <c r="BK150"/>
  <c r="K144"/>
  <c r="BE144"/>
  <c r="K136"/>
  <c r="BE136"/>
  <c i="33" r="BK227"/>
  <c r="BK226"/>
  <c r="K226"/>
  <c r="K101"/>
  <c r="BK223"/>
  <c r="K220"/>
  <c r="BE220"/>
  <c r="BK212"/>
  <c r="BK208"/>
  <c r="BK205"/>
  <c r="BK192"/>
  <c r="BK145"/>
  <c i="32" r="BK189"/>
  <c r="BK182"/>
  <c r="BK170"/>
  <c r="BK169"/>
  <c r="K169"/>
  <c r="K101"/>
  <c r="K167"/>
  <c r="BE167"/>
  <c r="BK146"/>
  <c r="K143"/>
  <c r="BE143"/>
  <c r="K137"/>
  <c r="BE137"/>
  <c r="BK129"/>
  <c i="31" r="K256"/>
  <c r="BE256"/>
  <c r="BK251"/>
  <c r="K248"/>
  <c r="BE248"/>
  <c r="K244"/>
  <c r="BE244"/>
  <c r="K240"/>
  <c r="BE240"/>
  <c r="BK235"/>
  <c r="BK231"/>
  <c r="K228"/>
  <c r="BE228"/>
  <c r="K225"/>
  <c r="BE225"/>
  <c r="K218"/>
  <c r="BE218"/>
  <c r="BK215"/>
  <c r="BK211"/>
  <c r="K203"/>
  <c r="BE203"/>
  <c r="K201"/>
  <c r="BE201"/>
  <c r="BK198"/>
  <c r="K197"/>
  <c r="BE197"/>
  <c r="BK191"/>
  <c r="K187"/>
  <c r="BE187"/>
  <c r="BK181"/>
  <c r="K176"/>
  <c r="BE176"/>
  <c r="BK172"/>
  <c r="BK168"/>
  <c r="K162"/>
  <c r="BE162"/>
  <c r="BK160"/>
  <c r="K159"/>
  <c r="BE159"/>
  <c r="K154"/>
  <c r="BE154"/>
  <c r="BK153"/>
  <c r="BK150"/>
  <c r="BK146"/>
  <c r="BK141"/>
  <c r="BK140"/>
  <c r="K140"/>
  <c r="K98"/>
  <c r="BK136"/>
  <c r="K131"/>
  <c r="BE131"/>
  <c r="BK127"/>
  <c r="K123"/>
  <c r="BE123"/>
  <c i="30" r="K156"/>
  <c r="BE156"/>
  <c r="K148"/>
  <c r="BE148"/>
  <c r="K141"/>
  <c r="BE141"/>
  <c r="K134"/>
  <c r="BE134"/>
  <c i="29" r="K180"/>
  <c r="BE180"/>
  <c r="BK174"/>
  <c r="K169"/>
  <c r="BE169"/>
  <c r="K166"/>
  <c r="BE166"/>
  <c r="K163"/>
  <c r="BE163"/>
  <c r="K158"/>
  <c r="BE158"/>
  <c r="BK147"/>
  <c r="BK141"/>
  <c r="K129"/>
  <c r="BE129"/>
  <c r="K125"/>
  <c r="BE125"/>
  <c i="28" r="K183"/>
  <c r="BE183"/>
  <c r="BK181"/>
  <c r="K177"/>
  <c r="BE177"/>
  <c r="BK171"/>
  <c r="K160"/>
  <c r="BE160"/>
  <c r="K146"/>
  <c r="BE146"/>
  <c r="K140"/>
  <c r="BE140"/>
  <c r="K133"/>
  <c r="BE133"/>
  <c i="27" r="K389"/>
  <c r="BE389"/>
  <c r="K386"/>
  <c r="BE386"/>
  <c r="K381"/>
  <c r="BE381"/>
  <c r="BK377"/>
  <c r="BK371"/>
  <c r="BK367"/>
  <c r="K362"/>
  <c r="BE362"/>
  <c r="BK353"/>
  <c r="BK351"/>
  <c r="K337"/>
  <c r="BE337"/>
  <c r="BK326"/>
  <c r="K321"/>
  <c r="BE321"/>
  <c r="K315"/>
  <c r="BE315"/>
  <c r="BK307"/>
  <c r="K302"/>
  <c r="BE302"/>
  <c r="K278"/>
  <c r="BE278"/>
  <c r="BK241"/>
  <c r="BK226"/>
  <c r="BK223"/>
  <c r="BK206"/>
  <c r="K202"/>
  <c r="BE202"/>
  <c r="BK194"/>
  <c r="BK172"/>
  <c i="26" r="BK154"/>
  <c r="BK150"/>
  <c r="BK144"/>
  <c r="BK137"/>
  <c r="K129"/>
  <c r="BE129"/>
  <c i="25" r="K320"/>
  <c r="BE320"/>
  <c r="K314"/>
  <c r="BE314"/>
  <c r="BK306"/>
  <c r="BK270"/>
  <c r="BK269"/>
  <c r="K269"/>
  <c r="K103"/>
  <c r="BK251"/>
  <c r="K249"/>
  <c r="BE249"/>
  <c r="K231"/>
  <c r="BE231"/>
  <c r="BK221"/>
  <c r="K209"/>
  <c r="BE209"/>
  <c r="K200"/>
  <c r="BE200"/>
  <c r="BK189"/>
  <c r="BK148"/>
  <c r="K141"/>
  <c r="BE141"/>
  <c r="BK133"/>
  <c i="24" r="K260"/>
  <c r="BE260"/>
  <c r="K250"/>
  <c r="BE250"/>
  <c r="BK243"/>
  <c r="BK240"/>
  <c r="BK227"/>
  <c r="BK223"/>
  <c r="BK217"/>
  <c r="K211"/>
  <c r="BE211"/>
  <c r="BK210"/>
  <c r="K208"/>
  <c r="BE208"/>
  <c r="BK206"/>
  <c r="BK189"/>
  <c r="K181"/>
  <c r="BE181"/>
  <c r="K177"/>
  <c r="BE177"/>
  <c r="BK175"/>
  <c r="K171"/>
  <c r="BE171"/>
  <c r="K153"/>
  <c r="BE153"/>
  <c r="K142"/>
  <c r="BE142"/>
  <c r="BK133"/>
  <c i="23" r="K120"/>
  <c r="BE120"/>
  <c i="22" r="K165"/>
  <c r="BE165"/>
  <c r="K152"/>
  <c r="BE152"/>
  <c r="K140"/>
  <c r="BE140"/>
  <c r="BK138"/>
  <c r="K128"/>
  <c r="BE128"/>
  <c i="21" r="BK351"/>
  <c r="BK316"/>
  <c r="K314"/>
  <c r="BE314"/>
  <c r="K310"/>
  <c r="BE310"/>
  <c r="BK306"/>
  <c r="BK303"/>
  <c r="K301"/>
  <c r="BE301"/>
  <c r="BK294"/>
  <c r="BK289"/>
  <c r="K285"/>
  <c r="BE285"/>
  <c r="K279"/>
  <c r="BE279"/>
  <c r="BK275"/>
  <c r="BK253"/>
  <c r="BK243"/>
  <c r="BK237"/>
  <c r="K233"/>
  <c r="BE233"/>
  <c r="K219"/>
  <c r="BE219"/>
  <c r="K207"/>
  <c r="BE207"/>
  <c r="K201"/>
  <c r="BE201"/>
  <c r="K185"/>
  <c r="BE185"/>
  <c r="BK173"/>
  <c r="BK169"/>
  <c r="K165"/>
  <c r="BE165"/>
  <c r="BK161"/>
  <c r="K153"/>
  <c r="BE153"/>
  <c r="K143"/>
  <c r="BE143"/>
  <c r="BK141"/>
  <c r="K137"/>
  <c r="BE137"/>
  <c r="K127"/>
  <c r="BE127"/>
  <c i="20" r="BK197"/>
  <c r="K194"/>
  <c r="BE194"/>
  <c r="BK188"/>
  <c r="BK171"/>
  <c r="BK165"/>
  <c r="BK157"/>
  <c r="BK153"/>
  <c r="BK147"/>
  <c r="BK136"/>
  <c r="BK127"/>
  <c r="BK123"/>
  <c i="19" r="K212"/>
  <c r="BE212"/>
  <c r="BK202"/>
  <c r="K200"/>
  <c r="BE200"/>
  <c r="BK197"/>
  <c r="BK194"/>
  <c r="K191"/>
  <c r="BE191"/>
  <c r="BK188"/>
  <c r="K184"/>
  <c r="BE184"/>
  <c r="BK179"/>
  <c r="K170"/>
  <c r="BE170"/>
  <c r="K167"/>
  <c r="BE167"/>
  <c r="K162"/>
  <c r="BE162"/>
  <c r="BK155"/>
  <c r="BK151"/>
  <c r="BK147"/>
  <c r="K141"/>
  <c r="BE141"/>
  <c r="K133"/>
  <c r="BE133"/>
  <c i="18" r="K286"/>
  <c r="BE286"/>
  <c r="K269"/>
  <c r="BE269"/>
  <c r="K253"/>
  <c r="BE253"/>
  <c r="K246"/>
  <c r="BE246"/>
  <c r="K230"/>
  <c r="BE230"/>
  <c r="K225"/>
  <c r="BE225"/>
  <c r="K215"/>
  <c r="BE215"/>
  <c r="K210"/>
  <c r="BE210"/>
  <c r="K191"/>
  <c r="BE191"/>
  <c r="BK173"/>
  <c r="K158"/>
  <c r="BE158"/>
  <c r="BK150"/>
  <c r="K130"/>
  <c r="BE130"/>
  <c i="17" r="K262"/>
  <c r="BE262"/>
  <c r="BK251"/>
  <c r="K243"/>
  <c r="BE243"/>
  <c r="BK232"/>
  <c r="K221"/>
  <c r="BE221"/>
  <c r="BK210"/>
  <c r="K173"/>
  <c r="BE173"/>
  <c r="BK165"/>
  <c r="BK148"/>
  <c r="BK135"/>
  <c r="K128"/>
  <c r="BE128"/>
  <c i="16" r="K340"/>
  <c r="BE340"/>
  <c r="K314"/>
  <c r="BE314"/>
  <c r="BK291"/>
  <c r="BK267"/>
  <c r="BK257"/>
  <c r="K244"/>
  <c r="BE244"/>
  <c r="K237"/>
  <c r="BE237"/>
  <c r="K234"/>
  <c r="BE234"/>
  <c r="K222"/>
  <c r="BE222"/>
  <c r="K210"/>
  <c r="BE210"/>
  <c r="BK173"/>
  <c r="K160"/>
  <c r="BE160"/>
  <c r="BK146"/>
  <c r="K134"/>
  <c r="BE134"/>
  <c i="15" r="K211"/>
  <c r="BE211"/>
  <c r="K177"/>
  <c r="BE177"/>
  <c r="K161"/>
  <c r="BE161"/>
  <c r="BK148"/>
  <c r="BK131"/>
  <c i="13" r="BK417"/>
  <c r="K395"/>
  <c r="BE395"/>
  <c r="K379"/>
  <c r="BE379"/>
  <c r="BK374"/>
  <c r="BK359"/>
  <c r="K355"/>
  <c r="BE355"/>
  <c r="BK321"/>
  <c r="BK316"/>
  <c r="BK315"/>
  <c r="K315"/>
  <c r="K102"/>
  <c r="K298"/>
  <c r="BE298"/>
  <c r="K262"/>
  <c r="BE262"/>
  <c r="BK249"/>
  <c r="K196"/>
  <c r="BE196"/>
  <c r="BK135"/>
  <c i="12" r="BK454"/>
  <c r="BK453"/>
  <c r="K453"/>
  <c r="K109"/>
  <c r="BK423"/>
  <c r="BK395"/>
  <c r="K381"/>
  <c r="BE381"/>
  <c r="K368"/>
  <c r="BE368"/>
  <c r="K288"/>
  <c r="BE288"/>
  <c r="BK277"/>
  <c r="BK264"/>
  <c r="BK246"/>
  <c r="K234"/>
  <c r="BE234"/>
  <c r="K203"/>
  <c r="BE203"/>
  <c r="K193"/>
  <c r="BE193"/>
  <c r="BK185"/>
  <c r="K172"/>
  <c r="BE172"/>
  <c i="11" r="BK463"/>
  <c r="K458"/>
  <c r="BE458"/>
  <c r="K447"/>
  <c r="BE447"/>
  <c r="BK434"/>
  <c r="BK420"/>
  <c r="K407"/>
  <c r="BE407"/>
  <c r="K386"/>
  <c r="BE386"/>
  <c r="K376"/>
  <c r="BE376"/>
  <c r="BK355"/>
  <c r="K323"/>
  <c r="BE323"/>
  <c r="K312"/>
  <c r="BE312"/>
  <c r="BK303"/>
  <c r="BK290"/>
  <c r="K283"/>
  <c r="BE283"/>
  <c r="K260"/>
  <c r="BE260"/>
  <c r="K254"/>
  <c r="BE254"/>
  <c r="BK242"/>
  <c r="BK234"/>
  <c r="BK209"/>
  <c r="K193"/>
  <c r="BE193"/>
  <c r="K177"/>
  <c r="BE177"/>
  <c r="BK156"/>
  <c r="K141"/>
  <c r="BE141"/>
  <c i="10" r="BK798"/>
  <c r="BK778"/>
  <c r="BK773"/>
  <c r="K750"/>
  <c r="BE750"/>
  <c r="K723"/>
  <c r="BE723"/>
  <c r="K710"/>
  <c r="BE710"/>
  <c r="BK688"/>
  <c r="BK671"/>
  <c r="BK670"/>
  <c r="K670"/>
  <c r="K107"/>
  <c r="K655"/>
  <c r="BE655"/>
  <c r="BK651"/>
  <c r="BK643"/>
  <c r="BK630"/>
  <c r="BK608"/>
  <c r="K598"/>
  <c r="BE598"/>
  <c r="K589"/>
  <c r="BE589"/>
  <c r="K568"/>
  <c r="BE568"/>
  <c r="BK553"/>
  <c r="BK541"/>
  <c r="K533"/>
  <c r="BE533"/>
  <c r="BK526"/>
  <c r="K517"/>
  <c r="BE517"/>
  <c r="K510"/>
  <c r="BE510"/>
  <c r="K497"/>
  <c r="BE497"/>
  <c r="BK494"/>
  <c r="BK486"/>
  <c r="K470"/>
  <c r="BE470"/>
  <c r="BK452"/>
  <c r="K441"/>
  <c r="BE441"/>
  <c r="K435"/>
  <c r="BE435"/>
  <c r="BK423"/>
  <c r="BK413"/>
  <c r="K398"/>
  <c r="BE398"/>
  <c r="BK386"/>
  <c r="K376"/>
  <c r="BE376"/>
  <c r="BK366"/>
  <c r="K359"/>
  <c r="BE359"/>
  <c r="BK347"/>
  <c r="K329"/>
  <c r="BE329"/>
  <c r="BK315"/>
  <c r="BK310"/>
  <c r="K289"/>
  <c r="BE289"/>
  <c r="BK261"/>
  <c r="BK243"/>
  <c r="K235"/>
  <c r="BE235"/>
  <c r="K222"/>
  <c r="BE222"/>
  <c r="K202"/>
  <c r="BE202"/>
  <c r="BK197"/>
  <c r="BK188"/>
  <c r="BK180"/>
  <c r="K159"/>
  <c r="BE159"/>
  <c r="K145"/>
  <c r="BE145"/>
  <c r="K140"/>
  <c r="BE140"/>
  <c r="BK137"/>
  <c i="9" r="K159"/>
  <c r="BE159"/>
  <c r="K146"/>
  <c r="BE146"/>
  <c r="K140"/>
  <c r="BE140"/>
  <c r="BK130"/>
  <c i="8" r="K187"/>
  <c r="BE187"/>
  <c r="K175"/>
  <c r="BE175"/>
  <c r="K169"/>
  <c r="BE169"/>
  <c r="K154"/>
  <c r="BE154"/>
  <c r="K143"/>
  <c r="BE143"/>
  <c r="K140"/>
  <c r="BE140"/>
  <c r="K136"/>
  <c r="BE136"/>
  <c i="7" r="K234"/>
  <c r="BE234"/>
  <c r="K232"/>
  <c r="BE232"/>
  <c r="BK231"/>
  <c r="K229"/>
  <c r="BE229"/>
  <c r="K226"/>
  <c r="BE226"/>
  <c r="K221"/>
  <c r="BE221"/>
  <c r="BK215"/>
  <c r="BK209"/>
  <c r="K204"/>
  <c r="BE204"/>
  <c r="BK192"/>
  <c r="K186"/>
  <c r="BE186"/>
  <c r="K181"/>
  <c r="BE181"/>
  <c r="BK175"/>
  <c r="K169"/>
  <c r="BE169"/>
  <c r="K161"/>
  <c r="BE161"/>
  <c r="BK152"/>
  <c r="BK130"/>
  <c i="6" r="K165"/>
  <c r="BE165"/>
  <c r="BK156"/>
  <c r="K151"/>
  <c r="BE151"/>
  <c r="K138"/>
  <c r="BE138"/>
  <c r="K130"/>
  <c r="BE130"/>
  <c r="BK128"/>
  <c i="5" r="K205"/>
  <c r="BE205"/>
  <c r="K198"/>
  <c r="BE198"/>
  <c r="BK181"/>
  <c r="BK164"/>
  <c r="K154"/>
  <c r="BE154"/>
  <c i="4" r="BK157"/>
  <c i="3" r="BK301"/>
  <c r="K278"/>
  <c r="BE278"/>
  <c r="K230"/>
  <c r="BE230"/>
  <c r="K221"/>
  <c r="BE221"/>
  <c r="BK210"/>
  <c r="K191"/>
  <c r="BE191"/>
  <c r="BK183"/>
  <c r="K167"/>
  <c r="BE167"/>
  <c r="BK160"/>
  <c r="BK152"/>
  <c r="K147"/>
  <c r="BE147"/>
  <c r="BK137"/>
  <c r="BK131"/>
  <c r="K128"/>
  <c r="BE128"/>
  <c i="2" r="K178"/>
  <c r="BE178"/>
  <c r="K169"/>
  <c r="BE169"/>
  <c r="K157"/>
  <c r="BE157"/>
  <c r="K154"/>
  <c r="BE154"/>
  <c r="K142"/>
  <c r="BE142"/>
  <c r="K138"/>
  <c r="BE138"/>
  <c r="BK128"/>
  <c i="33" r="BK225"/>
  <c r="K217"/>
  <c r="BE217"/>
  <c r="K209"/>
  <c r="BE209"/>
  <c r="K206"/>
  <c r="BE206"/>
  <c r="BK204"/>
  <c r="BK156"/>
  <c r="K142"/>
  <c r="BE142"/>
  <c i="32" r="BK197"/>
  <c r="BK186"/>
  <c r="K177"/>
  <c r="BE177"/>
  <c r="K152"/>
  <c r="BE152"/>
  <c r="BK131"/>
  <c i="31" r="K259"/>
  <c r="BE259"/>
  <c r="K255"/>
  <c r="BE255"/>
  <c r="K252"/>
  <c r="BE252"/>
  <c r="K245"/>
  <c r="BE245"/>
  <c r="K237"/>
  <c r="BE237"/>
  <c r="BK234"/>
  <c r="BK227"/>
  <c r="BK223"/>
  <c r="K219"/>
  <c r="BE219"/>
  <c r="BK217"/>
  <c r="K209"/>
  <c r="BE209"/>
  <c r="BK206"/>
  <c r="BK204"/>
  <c r="K195"/>
  <c r="BE195"/>
  <c r="BK194"/>
  <c r="K192"/>
  <c r="BE192"/>
  <c r="BK190"/>
  <c r="BK189"/>
  <c r="K185"/>
  <c r="BE185"/>
  <c r="K179"/>
  <c r="BE179"/>
  <c r="BK175"/>
  <c r="BK170"/>
  <c r="BK167"/>
  <c r="K164"/>
  <c r="BE164"/>
  <c r="K157"/>
  <c r="BE157"/>
  <c r="BK151"/>
  <c r="BK148"/>
  <c r="BK145"/>
  <c r="K139"/>
  <c r="BE139"/>
  <c i="30" r="BK160"/>
  <c r="BK146"/>
  <c r="K137"/>
  <c r="BE137"/>
  <c r="BK127"/>
  <c i="29" r="K173"/>
  <c r="BE173"/>
  <c r="BK171"/>
  <c r="BK161"/>
  <c r="BK159"/>
  <c r="K154"/>
  <c r="BE154"/>
  <c r="BK152"/>
  <c r="K149"/>
  <c r="BE149"/>
  <c r="K136"/>
  <c r="BE136"/>
  <c r="BK130"/>
  <c i="28" r="K185"/>
  <c r="BE185"/>
  <c r="K179"/>
  <c r="BE179"/>
  <c r="BK174"/>
  <c r="K172"/>
  <c r="BE172"/>
  <c r="K154"/>
  <c r="BE154"/>
  <c r="K150"/>
  <c r="BE150"/>
  <c r="K136"/>
  <c r="BE136"/>
  <c r="K131"/>
  <c r="BE131"/>
  <c i="27" r="BK391"/>
  <c r="BK390"/>
  <c r="K390"/>
  <c r="K113"/>
  <c r="K387"/>
  <c r="BE387"/>
  <c r="K385"/>
  <c r="BE385"/>
  <c r="K379"/>
  <c r="BE379"/>
  <c r="BK357"/>
  <c r="K356"/>
  <c r="BE356"/>
  <c r="K350"/>
  <c r="BE350"/>
  <c r="BK346"/>
  <c r="BK343"/>
  <c r="BK339"/>
  <c r="K335"/>
  <c r="BE335"/>
  <c r="BK327"/>
  <c r="K323"/>
  <c r="BE323"/>
  <c r="BK320"/>
  <c r="BK310"/>
  <c r="BK296"/>
  <c r="BK285"/>
  <c r="K282"/>
  <c r="BE282"/>
  <c r="K279"/>
  <c r="BE279"/>
  <c r="BK268"/>
  <c r="BK265"/>
  <c r="BK262"/>
  <c r="K259"/>
  <c r="BE259"/>
  <c r="K248"/>
  <c r="BE248"/>
  <c r="BK238"/>
  <c r="K235"/>
  <c r="BE235"/>
  <c r="K232"/>
  <c r="BE232"/>
  <c r="K229"/>
  <c r="BE229"/>
  <c r="BK222"/>
  <c r="K211"/>
  <c r="BE211"/>
  <c r="K208"/>
  <c r="BE208"/>
  <c r="BK199"/>
  <c r="BK187"/>
  <c r="BK176"/>
  <c r="K150"/>
  <c r="BE150"/>
  <c r="K144"/>
  <c r="BE144"/>
  <c i="26" r="BK168"/>
  <c r="K166"/>
  <c r="BE166"/>
  <c r="K162"/>
  <c r="BE162"/>
  <c r="K159"/>
  <c r="BE159"/>
  <c r="K158"/>
  <c r="BE158"/>
  <c r="K156"/>
  <c r="BE156"/>
  <c r="K146"/>
  <c r="BE146"/>
  <c r="BK142"/>
  <c r="K131"/>
  <c r="BE131"/>
  <c r="K128"/>
  <c r="BE128"/>
  <c i="25" r="BK325"/>
  <c r="BK324"/>
  <c r="K324"/>
  <c r="K108"/>
  <c r="BK308"/>
  <c r="BK293"/>
  <c r="K281"/>
  <c r="BE281"/>
  <c r="BK275"/>
  <c r="BK262"/>
  <c r="K259"/>
  <c r="BE259"/>
  <c r="K256"/>
  <c r="BE256"/>
  <c r="K241"/>
  <c r="BE241"/>
  <c r="BK237"/>
  <c r="BK230"/>
  <c r="BK212"/>
  <c r="BK208"/>
  <c r="K197"/>
  <c r="BE197"/>
  <c r="BK186"/>
  <c r="K182"/>
  <c r="BE182"/>
  <c r="K173"/>
  <c r="BE173"/>
  <c r="K152"/>
  <c r="BE152"/>
  <c r="K143"/>
  <c r="BE143"/>
  <c r="K138"/>
  <c r="BE138"/>
  <c i="24" r="K257"/>
  <c r="BE257"/>
  <c r="K252"/>
  <c r="BE252"/>
  <c r="BK247"/>
  <c r="K232"/>
  <c r="BE232"/>
  <c r="BK226"/>
  <c r="BK225"/>
  <c r="K221"/>
  <c r="BE221"/>
  <c r="K219"/>
  <c r="BE219"/>
  <c r="BK204"/>
  <c r="K203"/>
  <c r="BE203"/>
  <c r="BK185"/>
  <c r="K179"/>
  <c r="BE179"/>
  <c r="BK174"/>
  <c r="K167"/>
  <c r="BE167"/>
  <c r="BK151"/>
  <c r="K145"/>
  <c r="BE145"/>
  <c r="BK139"/>
  <c i="22" r="BK143"/>
  <c r="BK130"/>
  <c i="21" r="K349"/>
  <c r="BE349"/>
  <c r="BK345"/>
  <c r="K333"/>
  <c r="BE333"/>
  <c r="K324"/>
  <c r="BE324"/>
  <c r="K308"/>
  <c r="BE308"/>
  <c r="K299"/>
  <c r="BE299"/>
  <c r="BK283"/>
  <c r="BK277"/>
  <c r="BK271"/>
  <c r="BK265"/>
  <c r="K259"/>
  <c r="BE259"/>
  <c r="BK255"/>
  <c r="BK247"/>
  <c r="K241"/>
  <c r="BE241"/>
  <c r="K225"/>
  <c r="BE225"/>
  <c r="BK221"/>
  <c r="K209"/>
  <c r="BE209"/>
  <c r="BK203"/>
  <c r="BK195"/>
  <c r="K193"/>
  <c r="BE193"/>
  <c r="BK187"/>
  <c r="BK183"/>
  <c r="BK181"/>
  <c r="BK177"/>
  <c r="BK159"/>
  <c r="K147"/>
  <c r="BE147"/>
  <c r="K139"/>
  <c r="BE139"/>
  <c r="BK133"/>
  <c r="K131"/>
  <c r="BE131"/>
  <c i="20" r="K201"/>
  <c r="BE201"/>
  <c r="BK198"/>
  <c r="BK192"/>
  <c r="BK186"/>
  <c r="K183"/>
  <c r="BE183"/>
  <c r="K175"/>
  <c r="BE175"/>
  <c r="K161"/>
  <c r="BE161"/>
  <c r="BK155"/>
  <c r="BK149"/>
  <c r="K141"/>
  <c r="BE141"/>
  <c r="K132"/>
  <c r="BE132"/>
  <c r="BK121"/>
  <c i="19" r="BK216"/>
  <c r="K206"/>
  <c r="BE206"/>
  <c r="BK204"/>
  <c r="K199"/>
  <c r="BE199"/>
  <c r="K196"/>
  <c r="BE196"/>
  <c r="BK192"/>
  <c r="K189"/>
  <c r="BE189"/>
  <c r="BK185"/>
  <c r="BK180"/>
  <c r="BK176"/>
  <c r="K173"/>
  <c r="BE173"/>
  <c r="K169"/>
  <c r="BE169"/>
  <c r="K163"/>
  <c r="BE163"/>
  <c r="BK160"/>
  <c r="BK158"/>
  <c r="BK153"/>
  <c r="K149"/>
  <c r="BE149"/>
  <c r="BK145"/>
  <c r="BK142"/>
  <c r="K140"/>
  <c r="BE140"/>
  <c r="BK138"/>
  <c r="K131"/>
  <c r="BE131"/>
  <c i="18" r="K278"/>
  <c r="BE278"/>
  <c r="BK266"/>
  <c r="BK260"/>
  <c r="BK251"/>
  <c r="BK244"/>
  <c r="BK238"/>
  <c r="BK217"/>
  <c r="BK208"/>
  <c r="BK204"/>
  <c r="K197"/>
  <c r="BE197"/>
  <c r="K190"/>
  <c r="BE190"/>
  <c r="BK182"/>
  <c r="BK160"/>
  <c r="K152"/>
  <c r="BE152"/>
  <c r="K145"/>
  <c r="BE145"/>
  <c r="K128"/>
  <c r="BE128"/>
  <c i="17" r="K249"/>
  <c r="BE249"/>
  <c r="BK236"/>
  <c r="BK213"/>
  <c r="BK204"/>
  <c r="K201"/>
  <c r="BE201"/>
  <c r="BK190"/>
  <c r="K181"/>
  <c r="BE181"/>
  <c r="BK145"/>
  <c i="16" r="BK365"/>
  <c r="BK364"/>
  <c r="K364"/>
  <c r="K107"/>
  <c r="BK354"/>
  <c r="BK353"/>
  <c r="K353"/>
  <c r="K104"/>
  <c r="K337"/>
  <c r="BE337"/>
  <c r="K330"/>
  <c r="BE330"/>
  <c r="K316"/>
  <c r="BE316"/>
  <c r="BK304"/>
  <c r="K300"/>
  <c r="BE300"/>
  <c r="K294"/>
  <c r="BE294"/>
  <c r="K286"/>
  <c r="BE286"/>
  <c r="BK271"/>
  <c r="K248"/>
  <c r="BE248"/>
  <c r="BK219"/>
  <c r="K187"/>
  <c r="BE187"/>
  <c r="BK182"/>
  <c r="BK181"/>
  <c r="K181"/>
  <c r="K99"/>
  <c r="BK175"/>
  <c r="BK169"/>
  <c r="K154"/>
  <c r="BE154"/>
  <c r="BK139"/>
  <c r="BK132"/>
  <c i="15" r="BK233"/>
  <c r="BK232"/>
  <c r="K232"/>
  <c r="K105"/>
  <c r="K224"/>
  <c r="BE224"/>
  <c r="BK215"/>
  <c r="K209"/>
  <c r="BE209"/>
  <c r="BK198"/>
  <c r="BK197"/>
  <c r="K197"/>
  <c r="K101"/>
  <c r="K164"/>
  <c r="BE164"/>
  <c r="K156"/>
  <c r="BE156"/>
  <c r="BK151"/>
  <c i="14" r="K127"/>
  <c r="BE127"/>
  <c i="13" r="BK410"/>
  <c r="BK401"/>
  <c r="BK392"/>
  <c r="BK381"/>
  <c r="BK377"/>
  <c r="K363"/>
  <c r="BE363"/>
  <c r="K348"/>
  <c r="BE348"/>
  <c r="BK344"/>
  <c r="K334"/>
  <c r="BE334"/>
  <c r="K327"/>
  <c r="BE327"/>
  <c r="BK325"/>
  <c r="K302"/>
  <c r="BE302"/>
  <c r="K291"/>
  <c r="BE291"/>
  <c r="BK258"/>
  <c r="K216"/>
  <c r="BE216"/>
  <c r="K208"/>
  <c r="BE208"/>
  <c r="K180"/>
  <c r="BE180"/>
  <c r="K148"/>
  <c r="BE148"/>
  <c r="BK139"/>
  <c r="K133"/>
  <c r="BE133"/>
  <c i="12" r="K449"/>
  <c r="BE449"/>
  <c r="BK446"/>
  <c r="BK445"/>
  <c r="K445"/>
  <c r="K105"/>
  <c r="K432"/>
  <c r="BE432"/>
  <c r="BK412"/>
  <c r="BK410"/>
  <c r="K401"/>
  <c r="BE401"/>
  <c r="BK388"/>
  <c r="BK378"/>
  <c r="BK301"/>
  <c r="K291"/>
  <c r="BE291"/>
  <c r="BK281"/>
  <c r="K271"/>
  <c r="BE271"/>
  <c r="BK244"/>
  <c r="K231"/>
  <c r="BE231"/>
  <c r="BK196"/>
  <c r="BK188"/>
  <c r="BK142"/>
  <c r="K132"/>
  <c r="BE132"/>
  <c i="11" r="K461"/>
  <c r="BE461"/>
  <c r="BK453"/>
  <c r="BK450"/>
  <c r="BK444"/>
  <c r="BK437"/>
  <c r="BK436"/>
  <c r="K436"/>
  <c r="K105"/>
  <c r="BK425"/>
  <c r="BK411"/>
  <c r="BK399"/>
  <c r="K379"/>
  <c r="BE379"/>
  <c r="K369"/>
  <c r="BE369"/>
  <c r="BK332"/>
  <c r="K298"/>
  <c r="BE298"/>
  <c r="K287"/>
  <c r="BE287"/>
  <c r="K278"/>
  <c r="BE278"/>
  <c r="K268"/>
  <c r="BE268"/>
  <c r="K230"/>
  <c r="BE230"/>
  <c r="K222"/>
  <c r="BE222"/>
  <c r="BK213"/>
  <c r="BK187"/>
  <c r="K181"/>
  <c r="BE181"/>
  <c r="K173"/>
  <c r="BE173"/>
  <c r="BK153"/>
  <c r="BK146"/>
  <c r="BK137"/>
  <c i="10" r="BK801"/>
  <c r="K795"/>
  <c r="BE795"/>
  <c r="BK781"/>
  <c r="K766"/>
  <c r="BE766"/>
  <c r="K755"/>
  <c r="BE755"/>
  <c r="BK738"/>
  <c r="BK729"/>
  <c r="K713"/>
  <c r="BE713"/>
  <c r="BK657"/>
  <c r="BK636"/>
  <c r="K632"/>
  <c r="BE632"/>
  <c r="BK604"/>
  <c r="BK591"/>
  <c r="K582"/>
  <c r="BE582"/>
  <c r="BK562"/>
  <c r="BK558"/>
  <c r="K524"/>
  <c r="BE524"/>
  <c r="BK490"/>
  <c r="BK478"/>
  <c r="BK474"/>
  <c r="BK467"/>
  <c r="K447"/>
  <c r="BE447"/>
  <c r="BK426"/>
  <c r="K417"/>
  <c r="BE417"/>
  <c r="BK394"/>
  <c r="K379"/>
  <c r="BE379"/>
  <c r="BK372"/>
  <c r="BK353"/>
  <c r="K335"/>
  <c r="BE335"/>
  <c r="BK303"/>
  <c r="BK284"/>
  <c r="BK258"/>
  <c r="BK254"/>
  <c r="BK237"/>
  <c r="BK230"/>
  <c r="BK211"/>
  <c r="K193"/>
  <c r="BE193"/>
  <c r="K171"/>
  <c r="BE171"/>
  <c r="K147"/>
  <c r="BE147"/>
  <c i="9" r="K151"/>
  <c r="BE151"/>
  <c r="K148"/>
  <c r="BE148"/>
  <c r="K144"/>
  <c r="BE144"/>
  <c r="BK133"/>
  <c i="8" r="K181"/>
  <c r="BE181"/>
  <c r="K179"/>
  <c r="BE179"/>
  <c r="K172"/>
  <c r="BE172"/>
  <c r="BK160"/>
  <c i="7" r="K241"/>
  <c r="BE241"/>
  <c r="K224"/>
  <c r="BE224"/>
  <c r="BK217"/>
  <c r="K200"/>
  <c r="BE200"/>
  <c r="BK189"/>
  <c r="BK183"/>
  <c r="BK178"/>
  <c r="K166"/>
  <c r="BE166"/>
  <c r="BK157"/>
  <c r="K149"/>
  <c r="BE149"/>
  <c r="K144"/>
  <c r="BE144"/>
  <c r="BK139"/>
  <c i="6" r="BK161"/>
  <c r="BK153"/>
  <c i="5" r="BK219"/>
  <c r="BK189"/>
  <c r="BK138"/>
  <c r="BK130"/>
  <c r="BK123"/>
  <c i="4" r="K151"/>
  <c r="BE151"/>
  <c i="3" r="BK311"/>
  <c r="K292"/>
  <c r="BE292"/>
  <c r="K266"/>
  <c r="BE266"/>
  <c r="K253"/>
  <c r="BE253"/>
  <c r="K247"/>
  <c r="BE247"/>
  <c r="BK241"/>
  <c r="BK226"/>
  <c r="BK215"/>
  <c r="BK208"/>
  <c r="BK197"/>
  <c r="K187"/>
  <c r="BE187"/>
  <c r="BK179"/>
  <c r="K163"/>
  <c r="BE163"/>
  <c r="BK150"/>
  <c r="K140"/>
  <c r="BE140"/>
  <c r="BK135"/>
  <c r="BK129"/>
  <c i="2" r="BK182"/>
  <c r="BK175"/>
  <c r="K171"/>
  <c r="BE171"/>
  <c r="K166"/>
  <c r="BE166"/>
  <c r="BK160"/>
  <c r="K148"/>
  <c r="BE148"/>
  <c r="K132"/>
  <c r="BE132"/>
  <c r="K126"/>
  <c r="BE126"/>
  <c i="33" r="BK224"/>
  <c r="BK221"/>
  <c r="BK218"/>
  <c r="BK216"/>
  <c r="BK213"/>
  <c r="BK140"/>
  <c r="K124"/>
  <c r="BE124"/>
  <c i="32" r="K194"/>
  <c r="BE194"/>
  <c r="BK161"/>
  <c r="K154"/>
  <c r="BE154"/>
  <c r="BK133"/>
  <c i="31" r="K257"/>
  <c r="BE257"/>
  <c r="BK254"/>
  <c r="BK250"/>
  <c r="BK249"/>
  <c r="BK246"/>
  <c r="BK243"/>
  <c r="BK242"/>
  <c r="BK239"/>
  <c r="BK232"/>
  <c r="BK229"/>
  <c r="BK224"/>
  <c r="K221"/>
  <c r="BE221"/>
  <c r="K213"/>
  <c r="BE213"/>
  <c r="K208"/>
  <c r="BE208"/>
  <c r="BK207"/>
  <c r="BK205"/>
  <c r="BK200"/>
  <c r="BK196"/>
  <c r="BK188"/>
  <c r="BK186"/>
  <c r="BK183"/>
  <c r="K180"/>
  <c r="BE180"/>
  <c r="K177"/>
  <c r="BE177"/>
  <c r="K174"/>
  <c r="BE174"/>
  <c r="BK171"/>
  <c r="BK169"/>
  <c r="K165"/>
  <c r="BE165"/>
  <c r="BK155"/>
  <c r="BK149"/>
  <c r="BK144"/>
  <c r="BK125"/>
  <c i="30" r="BK166"/>
  <c r="BK152"/>
  <c r="BK132"/>
  <c i="29" r="K178"/>
  <c r="BE178"/>
  <c r="K170"/>
  <c r="BE170"/>
  <c r="BK162"/>
  <c r="BK160"/>
  <c r="BK150"/>
  <c r="K145"/>
  <c r="BE145"/>
  <c r="BK132"/>
  <c i="28" r="K180"/>
  <c r="BE180"/>
  <c r="BK175"/>
  <c r="BK166"/>
  <c r="BK157"/>
  <c r="BK135"/>
  <c r="BK128"/>
  <c i="27" r="BK374"/>
  <c r="K359"/>
  <c r="BE359"/>
  <c r="K344"/>
  <c r="BE344"/>
  <c r="K341"/>
  <c r="BE341"/>
  <c r="BK333"/>
  <c r="K329"/>
  <c r="BE329"/>
  <c r="BK303"/>
  <c r="BK294"/>
  <c r="BK274"/>
  <c r="BK255"/>
  <c r="K254"/>
  <c r="BE254"/>
  <c r="K246"/>
  <c r="BE246"/>
  <c r="BK221"/>
  <c r="BK218"/>
  <c r="K193"/>
  <c r="BE193"/>
  <c r="BK184"/>
  <c r="K180"/>
  <c r="BE180"/>
  <c r="K169"/>
  <c r="BE169"/>
  <c r="K163"/>
  <c r="BE163"/>
  <c r="BK155"/>
  <c r="K141"/>
  <c r="BE141"/>
  <c i="26" r="BK167"/>
  <c r="K160"/>
  <c r="BE160"/>
  <c r="BK152"/>
  <c r="BK140"/>
  <c r="K133"/>
  <c r="BE133"/>
  <c r="K124"/>
  <c r="BE124"/>
  <c i="25" r="K319"/>
  <c r="BE319"/>
  <c r="BK303"/>
  <c r="K299"/>
  <c r="BE299"/>
  <c r="K287"/>
  <c r="BE287"/>
  <c r="K272"/>
  <c r="BE272"/>
  <c r="BK266"/>
  <c r="K265"/>
  <c r="BE265"/>
  <c r="K252"/>
  <c r="BE252"/>
  <c r="K250"/>
  <c r="BE250"/>
  <c r="K246"/>
  <c r="BE246"/>
  <c r="K242"/>
  <c r="BE242"/>
  <c r="K232"/>
  <c r="BE232"/>
  <c r="BK225"/>
  <c r="K215"/>
  <c r="BE215"/>
  <c r="K204"/>
  <c r="BE204"/>
  <c r="BK195"/>
  <c r="K185"/>
  <c r="BE185"/>
  <c r="K179"/>
  <c r="BE179"/>
  <c r="BK169"/>
  <c r="BK166"/>
  <c r="K165"/>
  <c r="BE165"/>
  <c r="BK155"/>
  <c r="BK144"/>
  <c i="24" r="BK255"/>
  <c r="BK237"/>
  <c r="BK229"/>
  <c r="K222"/>
  <c r="BE222"/>
  <c r="K220"/>
  <c r="BE220"/>
  <c r="BK212"/>
  <c r="BK209"/>
  <c r="K207"/>
  <c r="BE207"/>
  <c r="K190"/>
  <c r="BE190"/>
  <c r="K183"/>
  <c r="BE183"/>
  <c r="BK172"/>
  <c r="K159"/>
  <c r="BE159"/>
  <c r="BK150"/>
  <c r="K148"/>
  <c r="BE148"/>
  <c r="K135"/>
  <c r="BE135"/>
  <c r="BK130"/>
  <c r="K127"/>
  <c r="BE127"/>
  <c r="K124"/>
  <c r="BE124"/>
  <c i="23" r="K122"/>
  <c r="BE122"/>
  <c i="22" r="K163"/>
  <c r="BE163"/>
  <c r="K158"/>
  <c r="BE158"/>
  <c r="BK154"/>
  <c r="BK150"/>
  <c r="K147"/>
  <c r="BE147"/>
  <c r="K136"/>
  <c r="BE136"/>
  <c r="K132"/>
  <c r="BE132"/>
  <c r="BK126"/>
  <c r="K122"/>
  <c r="BE122"/>
  <c i="21" r="BK343"/>
  <c r="K339"/>
  <c r="BE339"/>
  <c r="BK318"/>
  <c r="K295"/>
  <c r="BE295"/>
  <c r="BK292"/>
  <c r="K287"/>
  <c r="BE287"/>
  <c r="BK281"/>
  <c r="BK269"/>
  <c r="K267"/>
  <c r="BE267"/>
  <c r="BK263"/>
  <c r="K257"/>
  <c r="BE257"/>
  <c r="BK251"/>
  <c r="BK245"/>
  <c r="K239"/>
  <c r="BE239"/>
  <c r="BK229"/>
  <c r="K227"/>
  <c r="BE227"/>
  <c r="BK223"/>
  <c r="BK215"/>
  <c r="K213"/>
  <c r="BE213"/>
  <c r="BK205"/>
  <c r="BK197"/>
  <c r="K189"/>
  <c r="BE189"/>
  <c r="BK179"/>
  <c r="BK175"/>
  <c r="BK167"/>
  <c r="K155"/>
  <c r="BE155"/>
  <c r="BK135"/>
  <c r="BK129"/>
  <c i="20" r="BK195"/>
  <c r="K190"/>
  <c r="BE190"/>
  <c r="BK185"/>
  <c r="K179"/>
  <c r="BE179"/>
  <c r="BK177"/>
  <c r="BK173"/>
  <c r="K167"/>
  <c r="BE167"/>
  <c r="K159"/>
  <c r="BE159"/>
  <c r="BK145"/>
  <c r="BK138"/>
  <c r="K129"/>
  <c r="BE129"/>
  <c r="K125"/>
  <c r="BE125"/>
  <c i="19" r="BK221"/>
  <c r="K213"/>
  <c r="BE213"/>
  <c r="BK209"/>
  <c r="BK205"/>
  <c r="K201"/>
  <c r="BE201"/>
  <c r="K195"/>
  <c r="BE195"/>
  <c r="K190"/>
  <c r="BE190"/>
  <c r="K186"/>
  <c r="BE186"/>
  <c r="BK182"/>
  <c r="BK177"/>
  <c r="K172"/>
  <c r="BE172"/>
  <c r="K164"/>
  <c r="BE164"/>
  <c r="BK161"/>
  <c r="K144"/>
  <c r="BE144"/>
  <c r="BK139"/>
  <c r="BK130"/>
  <c i="18" r="K272"/>
  <c r="BE272"/>
  <c r="K263"/>
  <c r="BE263"/>
  <c r="K248"/>
  <c r="BE248"/>
  <c r="K233"/>
  <c r="BE233"/>
  <c r="BK223"/>
  <c r="K213"/>
  <c r="BE213"/>
  <c r="K201"/>
  <c r="BE201"/>
  <c r="K185"/>
  <c r="BE185"/>
  <c r="K163"/>
  <c r="BE163"/>
  <c r="K155"/>
  <c r="BE155"/>
  <c r="BK147"/>
  <c i="17" r="K254"/>
  <c r="BE254"/>
  <c r="K246"/>
  <c r="BE246"/>
  <c r="BK239"/>
  <c r="BK227"/>
  <c r="BK218"/>
  <c r="BK198"/>
  <c r="BK193"/>
  <c r="BK178"/>
  <c r="K170"/>
  <c r="BE170"/>
  <c r="K153"/>
  <c r="BE153"/>
  <c r="BK142"/>
  <c r="BK137"/>
  <c r="BK130"/>
  <c i="16" r="K333"/>
  <c r="BE333"/>
  <c r="K322"/>
  <c r="BE322"/>
  <c r="K309"/>
  <c r="BE309"/>
  <c r="K298"/>
  <c r="BE298"/>
  <c r="K297"/>
  <c r="BE297"/>
  <c r="BK288"/>
  <c r="K276"/>
  <c r="BE276"/>
  <c r="BK251"/>
  <c r="BK241"/>
  <c r="BK235"/>
  <c r="K224"/>
  <c r="BE224"/>
  <c r="K213"/>
  <c r="BE213"/>
  <c r="BK202"/>
  <c r="K195"/>
  <c r="BE195"/>
  <c r="K162"/>
  <c r="BE162"/>
  <c r="BK151"/>
  <c r="K143"/>
  <c r="BE143"/>
  <c r="K136"/>
  <c r="BE136"/>
  <c i="15" r="K229"/>
  <c r="BE229"/>
  <c r="BK221"/>
  <c r="K213"/>
  <c r="BE213"/>
  <c r="K194"/>
  <c r="BE194"/>
  <c r="K182"/>
  <c r="BE182"/>
  <c r="K174"/>
  <c r="BE174"/>
  <c r="BK159"/>
  <c r="K153"/>
  <c r="BE153"/>
  <c r="BK142"/>
  <c i="14" r="K124"/>
  <c r="BE124"/>
  <c i="13" r="BK420"/>
  <c r="K384"/>
  <c r="BE384"/>
  <c r="K339"/>
  <c r="BE339"/>
  <c r="BK332"/>
  <c r="BK288"/>
  <c r="K265"/>
  <c r="BE265"/>
  <c r="BK221"/>
  <c r="K214"/>
  <c r="BE214"/>
  <c r="BK206"/>
  <c r="K183"/>
  <c r="BE183"/>
  <c r="K143"/>
  <c r="BE143"/>
  <c r="BK129"/>
  <c i="12" r="K435"/>
  <c r="BE435"/>
  <c r="BK419"/>
  <c r="K408"/>
  <c r="BE408"/>
  <c r="K390"/>
  <c r="BE390"/>
  <c r="BK371"/>
  <c r="BK360"/>
  <c r="K354"/>
  <c r="BE354"/>
  <c r="K346"/>
  <c r="BE346"/>
  <c r="K332"/>
  <c r="BE332"/>
  <c r="BK319"/>
  <c r="BK296"/>
  <c r="K285"/>
  <c r="BE285"/>
  <c r="BK260"/>
  <c r="BK199"/>
  <c r="K175"/>
  <c r="BE175"/>
  <c r="BK170"/>
  <c r="BK136"/>
  <c i="11" r="BK455"/>
  <c r="K440"/>
  <c r="BE440"/>
  <c r="BK424"/>
  <c r="BK417"/>
  <c r="BK403"/>
  <c r="K359"/>
  <c r="BE359"/>
  <c r="BK351"/>
  <c r="K328"/>
  <c r="BE328"/>
  <c r="K317"/>
  <c r="BE317"/>
  <c r="BK309"/>
  <c r="BK306"/>
  <c r="BK301"/>
  <c r="K295"/>
  <c r="BE295"/>
  <c r="K272"/>
  <c r="BE272"/>
  <c r="BK264"/>
  <c r="K250"/>
  <c r="BE250"/>
  <c r="BK227"/>
  <c r="BK196"/>
  <c r="K190"/>
  <c r="BE190"/>
  <c r="K163"/>
  <c r="BE163"/>
  <c r="BK149"/>
  <c r="BK130"/>
  <c i="10" r="BK803"/>
  <c r="BK790"/>
  <c r="K735"/>
  <c r="BE735"/>
  <c r="BK719"/>
  <c r="K704"/>
  <c r="BE704"/>
  <c r="K663"/>
  <c r="BE663"/>
  <c r="K645"/>
  <c r="BE645"/>
  <c r="K641"/>
  <c r="BE641"/>
  <c r="K634"/>
  <c r="BE634"/>
  <c r="K610"/>
  <c r="BE610"/>
  <c r="BK602"/>
  <c r="BK593"/>
  <c r="BK584"/>
  <c r="BK577"/>
  <c r="K560"/>
  <c r="BE560"/>
  <c r="K547"/>
  <c r="BE547"/>
  <c r="K535"/>
  <c r="BE535"/>
  <c r="BK529"/>
  <c r="BK520"/>
  <c r="BK507"/>
  <c r="K501"/>
  <c r="BE501"/>
  <c r="BK476"/>
  <c r="BK459"/>
  <c r="BK409"/>
  <c r="BK396"/>
  <c r="K382"/>
  <c r="BE382"/>
  <c r="K374"/>
  <c r="BE374"/>
  <c r="BK363"/>
  <c r="K337"/>
  <c r="BE337"/>
  <c r="BK323"/>
  <c r="K312"/>
  <c r="BE312"/>
  <c r="K282"/>
  <c r="BE282"/>
  <c r="BK264"/>
  <c r="K249"/>
  <c r="BE249"/>
  <c r="K240"/>
  <c r="BE240"/>
  <c r="BK225"/>
  <c r="K208"/>
  <c r="BE208"/>
  <c r="BK200"/>
  <c r="K177"/>
  <c r="BE177"/>
  <c r="K158"/>
  <c r="BE158"/>
  <c r="BK142"/>
  <c i="9" r="BK153"/>
  <c r="K142"/>
  <c r="BE142"/>
  <c r="K137"/>
  <c r="BE137"/>
  <c r="K128"/>
  <c r="BE128"/>
  <c i="8" r="BK192"/>
  <c r="BK191"/>
  <c r="K191"/>
  <c r="K105"/>
  <c r="BK185"/>
  <c r="K170"/>
  <c r="BE170"/>
  <c r="K162"/>
  <c r="BE162"/>
  <c r="K152"/>
  <c r="BE152"/>
  <c i="5" r="BK144"/>
  <c r="BK134"/>
  <c r="BK126"/>
  <c i="4" r="K162"/>
  <c r="BE162"/>
  <c r="BK147"/>
  <c i="3" r="BK313"/>
  <c r="K282"/>
  <c r="BE282"/>
  <c r="K255"/>
  <c r="BE255"/>
  <c r="BK249"/>
  <c r="K243"/>
  <c r="BE243"/>
  <c r="K239"/>
  <c r="BE239"/>
  <c r="BK220"/>
  <c r="K212"/>
  <c r="BE212"/>
  <c r="K206"/>
  <c r="BE206"/>
  <c r="K195"/>
  <c r="BE195"/>
  <c r="K189"/>
  <c r="BE189"/>
  <c r="BK185"/>
  <c r="BK172"/>
  <c r="BK165"/>
  <c r="BK144"/>
  <c r="BK142"/>
  <c r="BK139"/>
  <c r="BK133"/>
  <c i="2" r="K184"/>
  <c r="BE184"/>
  <c r="K162"/>
  <c r="BE162"/>
  <c r="BK155"/>
  <c r="BK146"/>
  <c r="K139"/>
  <c r="BE139"/>
  <c r="K134"/>
  <c r="BE134"/>
  <c r="BK130"/>
  <c r="K124"/>
  <c r="BE124"/>
  <c l="1" r="V123"/>
  <c r="R123"/>
  <c r="Q141"/>
  <c r="I99"/>
  <c r="V168"/>
  <c r="V177"/>
  <c i="3" r="Q125"/>
  <c r="I98"/>
  <c r="V214"/>
  <c r="Q257"/>
  <c r="I101"/>
  <c r="R310"/>
  <c r="J103"/>
  <c i="4" r="Q121"/>
  <c r="Q141"/>
  <c r="I99"/>
  <c i="5" r="T122"/>
  <c r="Q122"/>
  <c r="V163"/>
  <c r="V197"/>
  <c i="6" r="Q127"/>
  <c r="Q148"/>
  <c r="I100"/>
  <c r="V155"/>
  <c i="7" r="V129"/>
  <c r="X185"/>
  <c r="T223"/>
  <c r="Q223"/>
  <c r="I103"/>
  <c r="X227"/>
  <c i="8" r="Q129"/>
  <c r="I100"/>
  <c r="T159"/>
  <c r="R159"/>
  <c r="J101"/>
  <c r="X166"/>
  <c r="T174"/>
  <c r="Q174"/>
  <c r="I103"/>
  <c r="X186"/>
  <c i="9" r="V127"/>
  <c r="T139"/>
  <c r="X139"/>
  <c i="10" r="V136"/>
  <c r="Q242"/>
  <c r="I99"/>
  <c r="V346"/>
  <c r="Q434"/>
  <c r="I102"/>
  <c r="X523"/>
  <c r="X528"/>
  <c r="R528"/>
  <c r="J104"/>
  <c r="V537"/>
  <c r="X662"/>
  <c r="T674"/>
  <c r="R674"/>
  <c r="X722"/>
  <c r="Q722"/>
  <c r="I110"/>
  <c r="X731"/>
  <c r="T780"/>
  <c r="Q780"/>
  <c r="I112"/>
  <c r="T794"/>
  <c r="T793"/>
  <c r="R794"/>
  <c r="R793"/>
  <c r="J113"/>
  <c i="11" r="X129"/>
  <c r="T245"/>
  <c r="Q245"/>
  <c r="I99"/>
  <c r="V289"/>
  <c r="Q289"/>
  <c r="I100"/>
  <c r="Q331"/>
  <c r="I101"/>
  <c r="T385"/>
  <c r="R385"/>
  <c r="J102"/>
  <c r="V394"/>
  <c r="BK423"/>
  <c r="K423"/>
  <c r="K104"/>
  <c r="X423"/>
  <c r="R439"/>
  <c r="J107"/>
  <c i="12" r="V131"/>
  <c r="X259"/>
  <c r="T284"/>
  <c r="R284"/>
  <c r="J100"/>
  <c r="K300"/>
  <c r="K101"/>
  <c r="V345"/>
  <c r="V422"/>
  <c i="13" r="X128"/>
  <c r="Q287"/>
  <c r="I100"/>
  <c r="T297"/>
  <c r="Q320"/>
  <c r="I104"/>
  <c r="V400"/>
  <c i="14" r="X123"/>
  <c r="X120"/>
  <c r="X119"/>
  <c i="15" r="X128"/>
  <c r="V204"/>
  <c i="16" r="R129"/>
  <c r="J98"/>
  <c r="V209"/>
  <c r="Q209"/>
  <c r="I102"/>
  <c r="T336"/>
  <c r="X336"/>
  <c i="17" r="T127"/>
  <c r="R127"/>
  <c r="T169"/>
  <c r="X169"/>
  <c r="R169"/>
  <c r="J99"/>
  <c r="X177"/>
  <c i="18" r="X127"/>
  <c r="T189"/>
  <c r="V189"/>
  <c i="19" r="T128"/>
  <c r="R128"/>
  <c r="V137"/>
  <c r="Q150"/>
  <c r="I99"/>
  <c r="T157"/>
  <c r="R157"/>
  <c r="J100"/>
  <c r="X166"/>
  <c r="Q166"/>
  <c r="I101"/>
  <c r="X175"/>
  <c r="T198"/>
  <c r="X198"/>
  <c r="T207"/>
  <c r="V210"/>
  <c r="R218"/>
  <c r="R217"/>
  <c r="J106"/>
  <c i="20" r="V120"/>
  <c r="Q120"/>
  <c r="I97"/>
  <c r="V140"/>
  <c r="R196"/>
  <c r="J99"/>
  <c i="21" r="T126"/>
  <c r="T122"/>
  <c i="1" r="AW115"/>
  <c i="21" r="Q126"/>
  <c r="I98"/>
  <c r="V146"/>
  <c r="V145"/>
  <c r="X146"/>
  <c r="X145"/>
  <c r="R146"/>
  <c r="J100"/>
  <c r="X152"/>
  <c r="T293"/>
  <c r="X293"/>
  <c i="22" r="X121"/>
  <c r="T142"/>
  <c r="Q142"/>
  <c r="I98"/>
  <c r="X149"/>
  <c r="T162"/>
  <c r="R162"/>
  <c r="J100"/>
  <c i="23" r="T119"/>
  <c r="T118"/>
  <c i="1" r="AW117"/>
  <c i="23" r="R119"/>
  <c i="24" r="Q123"/>
  <c i="25" r="X129"/>
  <c r="T158"/>
  <c r="X158"/>
  <c r="T196"/>
  <c r="Q216"/>
  <c r="I100"/>
  <c r="V236"/>
  <c r="Q255"/>
  <c r="I102"/>
  <c r="V271"/>
  <c r="BK307"/>
  <c r="K307"/>
  <c r="K105"/>
  <c r="Q307"/>
  <c r="I105"/>
  <c r="T313"/>
  <c r="Q318"/>
  <c r="I107"/>
  <c i="26" r="X139"/>
  <c i="27" r="R135"/>
  <c r="V162"/>
  <c r="Q186"/>
  <c r="I100"/>
  <c r="V195"/>
  <c r="Q214"/>
  <c r="I102"/>
  <c r="V245"/>
  <c r="V261"/>
  <c r="Q295"/>
  <c r="I107"/>
  <c r="T319"/>
  <c r="X319"/>
  <c r="R319"/>
  <c r="J108"/>
  <c r="R324"/>
  <c r="J109"/>
  <c r="T366"/>
  <c r="R366"/>
  <c r="J111"/>
  <c r="T378"/>
  <c r="X378"/>
  <c r="R378"/>
  <c r="J112"/>
  <c i="28" r="T127"/>
  <c r="R127"/>
  <c r="T153"/>
  <c r="X153"/>
  <c i="29" r="X124"/>
  <c r="T140"/>
  <c r="R140"/>
  <c r="J100"/>
  <c r="Q172"/>
  <c r="I101"/>
  <c i="30" r="V126"/>
  <c r="Q140"/>
  <c r="I99"/>
  <c r="Q149"/>
  <c r="I100"/>
  <c r="T159"/>
  <c r="T158"/>
  <c r="R159"/>
  <c r="R158"/>
  <c r="J101"/>
  <c r="X165"/>
  <c r="X164"/>
  <c i="31" r="X122"/>
  <c r="X163"/>
  <c i="2" r="T123"/>
  <c r="X141"/>
  <c r="T168"/>
  <c r="R168"/>
  <c r="J100"/>
  <c r="X177"/>
  <c i="3" r="X125"/>
  <c r="T214"/>
  <c r="Q214"/>
  <c r="I99"/>
  <c r="V223"/>
  <c r="R223"/>
  <c r="J100"/>
  <c r="X257"/>
  <c r="V310"/>
  <c r="V309"/>
  <c i="4" r="X121"/>
  <c r="R121"/>
  <c r="R141"/>
  <c r="J99"/>
  <c i="5" r="R122"/>
  <c r="X163"/>
  <c r="T197"/>
  <c r="Q197"/>
  <c r="I100"/>
  <c i="6" r="V127"/>
  <c r="T148"/>
  <c r="X155"/>
  <c i="7" r="R129"/>
  <c r="X173"/>
  <c r="R173"/>
  <c r="J101"/>
  <c r="R185"/>
  <c r="J102"/>
  <c r="R227"/>
  <c r="J104"/>
  <c i="8" r="V129"/>
  <c r="Q159"/>
  <c r="I101"/>
  <c r="V166"/>
  <c r="R166"/>
  <c r="J102"/>
  <c r="X174"/>
  <c r="R186"/>
  <c r="J104"/>
  <c i="9" r="X127"/>
  <c r="X126"/>
  <c r="X125"/>
  <c r="V139"/>
  <c i="10" r="X136"/>
  <c r="T242"/>
  <c r="R242"/>
  <c r="J99"/>
  <c r="X346"/>
  <c r="T400"/>
  <c r="T434"/>
  <c r="R434"/>
  <c r="J102"/>
  <c r="V523"/>
  <c r="R523"/>
  <c r="J103"/>
  <c r="T528"/>
  <c r="V528"/>
  <c r="Q528"/>
  <c r="I104"/>
  <c r="R537"/>
  <c r="J105"/>
  <c r="Q662"/>
  <c r="I106"/>
  <c r="Q674"/>
  <c r="I109"/>
  <c r="Q731"/>
  <c r="I111"/>
  <c r="R780"/>
  <c r="J112"/>
  <c r="V794"/>
  <c r="V793"/>
  <c r="X794"/>
  <c r="X793"/>
  <c i="11" r="V129"/>
  <c r="X245"/>
  <c r="T289"/>
  <c r="T331"/>
  <c r="X331"/>
  <c r="V385"/>
  <c r="Q385"/>
  <c r="I102"/>
  <c r="X394"/>
  <c r="T423"/>
  <c r="R423"/>
  <c r="J104"/>
  <c r="X439"/>
  <c r="X438"/>
  <c i="12" r="R131"/>
  <c r="R259"/>
  <c r="J99"/>
  <c r="V284"/>
  <c r="T345"/>
  <c r="Q345"/>
  <c r="I103"/>
  <c r="R422"/>
  <c r="J104"/>
  <c i="13" r="T128"/>
  <c r="Q128"/>
  <c r="I98"/>
  <c r="X287"/>
  <c r="V297"/>
  <c r="R297"/>
  <c r="J101"/>
  <c r="X320"/>
  <c r="T400"/>
  <c r="R400"/>
  <c r="J105"/>
  <c i="14" r="V123"/>
  <c r="V120"/>
  <c r="V119"/>
  <c i="15" r="T128"/>
  <c r="Q128"/>
  <c r="T204"/>
  <c r="X204"/>
  <c i="16" r="V129"/>
  <c r="T209"/>
  <c r="R209"/>
  <c r="J102"/>
  <c r="V336"/>
  <c r="R336"/>
  <c r="J103"/>
  <c i="17" r="X127"/>
  <c r="X126"/>
  <c r="X125"/>
  <c r="T177"/>
  <c r="Q177"/>
  <c r="I100"/>
  <c i="18" r="T127"/>
  <c r="T126"/>
  <c r="T125"/>
  <c i="1" r="AW112"/>
  <c i="18" r="R127"/>
  <c r="T181"/>
  <c r="X181"/>
  <c r="R181"/>
  <c r="J99"/>
  <c r="Q189"/>
  <c r="I100"/>
  <c i="19" r="V128"/>
  <c r="X137"/>
  <c r="T150"/>
  <c r="R150"/>
  <c r="J99"/>
  <c r="Q157"/>
  <c r="I100"/>
  <c r="Q175"/>
  <c r="I102"/>
  <c r="V198"/>
  <c r="BK207"/>
  <c r="K207"/>
  <c r="K104"/>
  <c r="Q207"/>
  <c r="I104"/>
  <c r="R210"/>
  <c r="J105"/>
  <c r="BK218"/>
  <c r="K218"/>
  <c r="K107"/>
  <c r="Q218"/>
  <c r="I107"/>
  <c i="20" r="R140"/>
  <c r="J98"/>
  <c r="X196"/>
  <c i="21" r="X126"/>
  <c r="X122"/>
  <c r="T152"/>
  <c r="R152"/>
  <c r="J101"/>
  <c r="Q293"/>
  <c r="I102"/>
  <c i="22" r="T121"/>
  <c r="R121"/>
  <c r="J97"/>
  <c r="Q149"/>
  <c r="I99"/>
  <c r="X162"/>
  <c i="23" r="Q119"/>
  <c i="24" r="X123"/>
  <c r="X122"/>
  <c r="X121"/>
  <c i="25" r="Q158"/>
  <c r="I98"/>
  <c r="V196"/>
  <c r="R196"/>
  <c r="J99"/>
  <c r="X216"/>
  <c r="T236"/>
  <c r="R236"/>
  <c r="J101"/>
  <c r="X255"/>
  <c r="T271"/>
  <c r="Q271"/>
  <c r="I104"/>
  <c r="V307"/>
  <c r="X313"/>
  <c r="T318"/>
  <c r="R318"/>
  <c r="J107"/>
  <c i="26" r="X123"/>
  <c r="X122"/>
  <c r="R123"/>
  <c r="R139"/>
  <c r="J100"/>
  <c i="27" r="X135"/>
  <c r="T162"/>
  <c r="R162"/>
  <c r="J99"/>
  <c r="R186"/>
  <c r="J100"/>
  <c r="R195"/>
  <c r="J101"/>
  <c r="V214"/>
  <c r="Q245"/>
  <c r="I103"/>
  <c r="R261"/>
  <c r="X295"/>
  <c r="V324"/>
  <c r="X358"/>
  <c r="Q378"/>
  <c r="I112"/>
  <c i="28" r="V127"/>
  <c r="Q153"/>
  <c r="I102"/>
  <c i="29" r="Q140"/>
  <c r="I100"/>
  <c r="V172"/>
  <c i="30" r="T126"/>
  <c r="X126"/>
  <c r="V140"/>
  <c r="R140"/>
  <c r="J99"/>
  <c r="R149"/>
  <c r="J100"/>
  <c r="BK159"/>
  <c r="K159"/>
  <c r="K102"/>
  <c r="X159"/>
  <c r="X158"/>
  <c r="V165"/>
  <c r="V164"/>
  <c i="31" r="R122"/>
  <c r="V143"/>
  <c r="Q143"/>
  <c r="I99"/>
  <c r="V158"/>
  <c r="Q158"/>
  <c r="I100"/>
  <c r="V163"/>
  <c i="32" r="Q128"/>
  <c r="I100"/>
  <c r="Q176"/>
  <c r="I102"/>
  <c r="T185"/>
  <c r="X193"/>
  <c i="33" r="V123"/>
  <c i="2" r="X123"/>
  <c r="T141"/>
  <c r="R141"/>
  <c r="J99"/>
  <c r="Q168"/>
  <c r="I100"/>
  <c r="R177"/>
  <c r="J101"/>
  <c i="3" r="V125"/>
  <c r="V124"/>
  <c r="V123"/>
  <c r="R214"/>
  <c r="J99"/>
  <c r="X223"/>
  <c r="T257"/>
  <c r="V257"/>
  <c r="BK310"/>
  <c r="BK309"/>
  <c r="K309"/>
  <c r="K102"/>
  <c r="Q310"/>
  <c r="Q309"/>
  <c r="I102"/>
  <c i="4" r="V121"/>
  <c r="V120"/>
  <c r="V119"/>
  <c r="T141"/>
  <c r="V141"/>
  <c i="5" r="X122"/>
  <c r="T163"/>
  <c r="Q163"/>
  <c r="I99"/>
  <c r="X197"/>
  <c i="6" r="T127"/>
  <c r="X127"/>
  <c r="X148"/>
  <c r="R148"/>
  <c r="J100"/>
  <c r="R155"/>
  <c r="J101"/>
  <c i="7" r="T129"/>
  <c r="Q129"/>
  <c r="V173"/>
  <c r="Q173"/>
  <c r="I101"/>
  <c r="V185"/>
  <c r="X223"/>
  <c r="R223"/>
  <c r="J103"/>
  <c r="Q227"/>
  <c r="I104"/>
  <c i="8" r="T129"/>
  <c r="R129"/>
  <c r="J100"/>
  <c r="X159"/>
  <c r="T166"/>
  <c r="Q166"/>
  <c r="I102"/>
  <c r="V174"/>
  <c r="T186"/>
  <c r="Q186"/>
  <c r="I104"/>
  <c i="9" r="T127"/>
  <c r="T126"/>
  <c r="T125"/>
  <c i="1" r="AW103"/>
  <c i="9" r="R127"/>
  <c r="J100"/>
  <c r="R139"/>
  <c r="J101"/>
  <c i="10" r="T136"/>
  <c r="R136"/>
  <c r="J98"/>
  <c r="X242"/>
  <c r="T346"/>
  <c r="R346"/>
  <c r="J100"/>
  <c r="X400"/>
  <c r="R400"/>
  <c r="J101"/>
  <c r="X434"/>
  <c r="T523"/>
  <c r="Q537"/>
  <c r="I105"/>
  <c r="V662"/>
  <c r="X674"/>
  <c r="T722"/>
  <c r="T731"/>
  <c r="R731"/>
  <c r="J111"/>
  <c r="V780"/>
  <c i="11" r="T129"/>
  <c r="R129"/>
  <c r="J98"/>
  <c r="V245"/>
  <c r="R331"/>
  <c r="J101"/>
  <c r="X385"/>
  <c r="T394"/>
  <c r="R394"/>
  <c r="J103"/>
  <c r="V423"/>
  <c r="T439"/>
  <c r="T438"/>
  <c r="V439"/>
  <c r="V438"/>
  <c i="12" r="T131"/>
  <c r="Q131"/>
  <c r="I98"/>
  <c r="V259"/>
  <c r="X284"/>
  <c r="X345"/>
  <c r="T422"/>
  <c r="X422"/>
  <c i="13" r="V128"/>
  <c r="T287"/>
  <c r="R287"/>
  <c r="J100"/>
  <c r="X297"/>
  <c r="V320"/>
  <c r="X400"/>
  <c i="14" r="T123"/>
  <c r="T120"/>
  <c r="T119"/>
  <c i="1" r="AW108"/>
  <c i="14" r="R123"/>
  <c r="J99"/>
  <c i="15" r="V128"/>
  <c r="V127"/>
  <c r="V126"/>
  <c r="Q204"/>
  <c r="I103"/>
  <c i="16" r="T129"/>
  <c r="T128"/>
  <c r="T127"/>
  <c i="1" r="AW110"/>
  <c i="16" r="X129"/>
  <c r="X209"/>
  <c r="Q336"/>
  <c r="I103"/>
  <c i="17" r="V127"/>
  <c r="V177"/>
  <c i="18" r="Q127"/>
  <c r="I98"/>
  <c r="V181"/>
  <c r="Q181"/>
  <c r="I99"/>
  <c r="R189"/>
  <c r="J100"/>
  <c i="19" r="Q128"/>
  <c r="Q137"/>
  <c r="I98"/>
  <c r="V150"/>
  <c r="X157"/>
  <c r="T166"/>
  <c r="T175"/>
  <c r="R175"/>
  <c r="J102"/>
  <c r="R198"/>
  <c r="J103"/>
  <c r="X207"/>
  <c r="R207"/>
  <c r="J104"/>
  <c r="Q210"/>
  <c r="I105"/>
  <c r="V218"/>
  <c r="V217"/>
  <c i="20" r="T120"/>
  <c r="T140"/>
  <c r="Q140"/>
  <c r="I98"/>
  <c r="V196"/>
  <c i="21" r="V126"/>
  <c r="V122"/>
  <c r="R126"/>
  <c r="J98"/>
  <c r="T146"/>
  <c r="T145"/>
  <c r="Q146"/>
  <c r="I100"/>
  <c r="V152"/>
  <c r="V293"/>
  <c i="22" r="Q121"/>
  <c r="I97"/>
  <c r="V142"/>
  <c r="R142"/>
  <c r="J98"/>
  <c r="V149"/>
  <c r="Q162"/>
  <c r="I100"/>
  <c i="23" r="X119"/>
  <c r="X118"/>
  <c i="24" r="V123"/>
  <c r="V122"/>
  <c r="V121"/>
  <c i="25" r="V129"/>
  <c r="Q129"/>
  <c r="V158"/>
  <c r="Q196"/>
  <c r="I99"/>
  <c r="V216"/>
  <c r="Q236"/>
  <c r="I101"/>
  <c r="V255"/>
  <c r="R271"/>
  <c r="J104"/>
  <c r="X307"/>
  <c r="V313"/>
  <c r="R313"/>
  <c r="J106"/>
  <c r="V318"/>
  <c i="26" r="V123"/>
  <c r="Q123"/>
  <c r="Q139"/>
  <c r="I100"/>
  <c i="27" r="V135"/>
  <c r="Q162"/>
  <c r="I99"/>
  <c r="V186"/>
  <c r="X195"/>
  <c r="T214"/>
  <c r="R214"/>
  <c r="J102"/>
  <c r="X245"/>
  <c r="X261"/>
  <c r="T295"/>
  <c r="R295"/>
  <c r="J107"/>
  <c r="T324"/>
  <c r="X324"/>
  <c r="T358"/>
  <c r="R358"/>
  <c r="J110"/>
  <c r="V366"/>
  <c r="Q366"/>
  <c r="I111"/>
  <c r="V378"/>
  <c i="28" r="Q127"/>
  <c r="R153"/>
  <c r="J102"/>
  <c i="29" r="T124"/>
  <c r="R124"/>
  <c r="J99"/>
  <c r="X140"/>
  <c r="T172"/>
  <c r="R172"/>
  <c r="J101"/>
  <c i="30" r="Q126"/>
  <c r="Q125"/>
  <c r="I97"/>
  <c r="T140"/>
  <c r="V149"/>
  <c r="Q159"/>
  <c r="Q158"/>
  <c r="I101"/>
  <c r="R165"/>
  <c r="R164"/>
  <c r="J103"/>
  <c i="31" r="T122"/>
  <c r="Q122"/>
  <c r="I97"/>
  <c r="T143"/>
  <c r="X143"/>
  <c r="R143"/>
  <c r="J99"/>
  <c r="T158"/>
  <c r="X158"/>
  <c r="R158"/>
  <c r="J100"/>
  <c r="Q163"/>
  <c r="I101"/>
  <c i="32" r="V128"/>
  <c r="R128"/>
  <c r="T176"/>
  <c r="X176"/>
  <c r="BK185"/>
  <c r="K185"/>
  <c r="K103"/>
  <c r="X185"/>
  <c r="R185"/>
  <c r="J103"/>
  <c r="V193"/>
  <c r="R193"/>
  <c r="J104"/>
  <c i="33" r="X123"/>
  <c r="R123"/>
  <c r="T155"/>
  <c r="X155"/>
  <c r="R155"/>
  <c r="J99"/>
  <c r="T201"/>
  <c r="Q201"/>
  <c r="I100"/>
  <c i="2" r="Q123"/>
  <c r="I98"/>
  <c r="V141"/>
  <c r="X168"/>
  <c r="T177"/>
  <c r="Q177"/>
  <c r="I101"/>
  <c i="3" r="T125"/>
  <c r="T124"/>
  <c r="R125"/>
  <c r="J98"/>
  <c r="X214"/>
  <c r="T223"/>
  <c r="Q223"/>
  <c r="I100"/>
  <c r="R257"/>
  <c r="J101"/>
  <c r="T310"/>
  <c r="T309"/>
  <c r="X310"/>
  <c r="X309"/>
  <c i="4" r="T121"/>
  <c r="T120"/>
  <c r="T119"/>
  <c i="1" r="AW97"/>
  <c i="4" r="X141"/>
  <c i="5" r="V122"/>
  <c r="V121"/>
  <c r="V120"/>
  <c r="R163"/>
  <c r="J99"/>
  <c r="R197"/>
  <c r="J100"/>
  <c i="6" r="R127"/>
  <c r="J98"/>
  <c r="V148"/>
  <c r="T155"/>
  <c r="Q155"/>
  <c r="I101"/>
  <c i="7" r="X129"/>
  <c r="X128"/>
  <c r="X127"/>
  <c r="T173"/>
  <c r="T185"/>
  <c r="Q185"/>
  <c r="I102"/>
  <c r="V223"/>
  <c r="T227"/>
  <c r="V227"/>
  <c i="8" r="X129"/>
  <c r="X128"/>
  <c r="X127"/>
  <c r="V159"/>
  <c r="R174"/>
  <c r="J103"/>
  <c r="V186"/>
  <c i="9" r="Q127"/>
  <c r="I100"/>
  <c r="Q139"/>
  <c r="I101"/>
  <c i="10" r="Q136"/>
  <c r="I98"/>
  <c r="V242"/>
  <c r="Q346"/>
  <c r="I100"/>
  <c r="V400"/>
  <c r="Q400"/>
  <c r="I101"/>
  <c r="V434"/>
  <c r="Q523"/>
  <c r="I103"/>
  <c r="T537"/>
  <c r="X537"/>
  <c r="T662"/>
  <c r="R662"/>
  <c r="J106"/>
  <c r="V674"/>
  <c r="V722"/>
  <c r="R722"/>
  <c r="J110"/>
  <c r="V731"/>
  <c r="X780"/>
  <c r="Q794"/>
  <c r="I114"/>
  <c i="11" r="Q129"/>
  <c r="R245"/>
  <c r="J99"/>
  <c r="X289"/>
  <c r="R289"/>
  <c r="J100"/>
  <c r="V331"/>
  <c r="Q394"/>
  <c r="I103"/>
  <c r="Q423"/>
  <c r="I104"/>
  <c r="Q439"/>
  <c r="Q438"/>
  <c r="I106"/>
  <c i="12" r="X131"/>
  <c r="X130"/>
  <c r="X129"/>
  <c r="T259"/>
  <c r="Q259"/>
  <c r="I99"/>
  <c r="Q284"/>
  <c r="I100"/>
  <c r="R345"/>
  <c r="J103"/>
  <c r="Q422"/>
  <c r="I104"/>
  <c i="13" r="R128"/>
  <c r="V287"/>
  <c r="Q297"/>
  <c r="I101"/>
  <c r="T320"/>
  <c r="R320"/>
  <c r="J104"/>
  <c r="Q400"/>
  <c r="I105"/>
  <c i="14" r="Q123"/>
  <c r="I99"/>
  <c i="15" r="R128"/>
  <c r="J98"/>
  <c r="R204"/>
  <c r="J103"/>
  <c i="16" r="Q129"/>
  <c r="I98"/>
  <c i="17" r="Q127"/>
  <c r="V169"/>
  <c r="Q169"/>
  <c r="I99"/>
  <c r="R177"/>
  <c r="J100"/>
  <c i="18" r="V127"/>
  <c r="V126"/>
  <c r="V125"/>
  <c r="X189"/>
  <c i="19" r="X128"/>
  <c r="T137"/>
  <c r="R137"/>
  <c r="J98"/>
  <c r="X150"/>
  <c r="V157"/>
  <c r="V166"/>
  <c r="R166"/>
  <c r="J101"/>
  <c r="V175"/>
  <c r="Q198"/>
  <c r="I103"/>
  <c r="V207"/>
  <c r="T210"/>
  <c r="X210"/>
  <c r="T218"/>
  <c r="T217"/>
  <c r="X218"/>
  <c r="X217"/>
  <c i="20" r="X120"/>
  <c r="R120"/>
  <c r="R119"/>
  <c r="J96"/>
  <c r="K31"/>
  <c i="1" r="AT114"/>
  <c i="20" r="X140"/>
  <c r="T196"/>
  <c r="Q196"/>
  <c r="I99"/>
  <c i="21" r="Q152"/>
  <c r="I101"/>
  <c r="R293"/>
  <c r="J102"/>
  <c i="22" r="V121"/>
  <c r="X142"/>
  <c r="T149"/>
  <c r="R149"/>
  <c r="J99"/>
  <c r="V162"/>
  <c i="23" r="V119"/>
  <c r="V118"/>
  <c i="24" r="T123"/>
  <c r="T122"/>
  <c r="T121"/>
  <c i="1" r="AW118"/>
  <c i="24" r="R123"/>
  <c r="J98"/>
  <c i="25" r="T129"/>
  <c r="R129"/>
  <c r="J97"/>
  <c r="R158"/>
  <c r="J98"/>
  <c r="X196"/>
  <c r="T216"/>
  <c r="R216"/>
  <c r="J100"/>
  <c r="X236"/>
  <c r="T255"/>
  <c r="R255"/>
  <c r="J102"/>
  <c r="X271"/>
  <c r="T307"/>
  <c r="R307"/>
  <c r="J105"/>
  <c r="Q313"/>
  <c r="I106"/>
  <c r="X318"/>
  <c i="26" r="T123"/>
  <c r="T139"/>
  <c r="V139"/>
  <c i="27" r="T135"/>
  <c r="Q135"/>
  <c r="I98"/>
  <c r="X162"/>
  <c r="T186"/>
  <c r="X186"/>
  <c r="T195"/>
  <c r="Q195"/>
  <c r="I101"/>
  <c r="X214"/>
  <c r="T245"/>
  <c r="R245"/>
  <c r="J103"/>
  <c r="T261"/>
  <c r="T260"/>
  <c r="Q261"/>
  <c r="V295"/>
  <c r="V319"/>
  <c r="Q319"/>
  <c r="I108"/>
  <c r="Q324"/>
  <c r="I109"/>
  <c r="V358"/>
  <c r="Q358"/>
  <c r="I110"/>
  <c r="X366"/>
  <c i="28" r="X127"/>
  <c r="X126"/>
  <c r="X125"/>
  <c r="V153"/>
  <c i="29" r="V124"/>
  <c r="Q124"/>
  <c r="Q123"/>
  <c r="I98"/>
  <c r="K32"/>
  <c i="1" r="AS125"/>
  <c i="29" r="V140"/>
  <c r="X172"/>
  <c i="30" r="R126"/>
  <c r="J98"/>
  <c r="X140"/>
  <c r="T149"/>
  <c r="X149"/>
  <c r="V159"/>
  <c r="V158"/>
  <c r="T165"/>
  <c r="T164"/>
  <c r="Q165"/>
  <c r="I104"/>
  <c i="31" r="V122"/>
  <c r="V121"/>
  <c r="T163"/>
  <c r="R163"/>
  <c r="J101"/>
  <c i="32" r="T128"/>
  <c r="X128"/>
  <c r="X127"/>
  <c r="X126"/>
  <c r="V176"/>
  <c r="R176"/>
  <c r="J102"/>
  <c r="V185"/>
  <c r="Q185"/>
  <c r="I103"/>
  <c r="T193"/>
  <c r="Q193"/>
  <c r="I104"/>
  <c i="33" r="T123"/>
  <c r="T122"/>
  <c r="T121"/>
  <c i="1" r="AW130"/>
  <c i="33" r="Q123"/>
  <c r="BK155"/>
  <c r="K155"/>
  <c r="K99"/>
  <c r="V155"/>
  <c r="Q155"/>
  <c r="I99"/>
  <c r="V201"/>
  <c r="X201"/>
  <c r="R201"/>
  <c r="J100"/>
  <c i="2" r="F91"/>
  <c i="3" r="E85"/>
  <c r="F92"/>
  <c r="F119"/>
  <c i="4" r="E109"/>
  <c i="5" r="E85"/>
  <c r="F92"/>
  <c i="6" r="F91"/>
  <c r="J119"/>
  <c r="J122"/>
  <c r="BK167"/>
  <c r="K167"/>
  <c r="K102"/>
  <c i="7" r="J93"/>
  <c r="F123"/>
  <c r="Q240"/>
  <c r="I105"/>
  <c i="8" r="J93"/>
  <c r="J121"/>
  <c r="F124"/>
  <c r="R191"/>
  <c r="J105"/>
  <c i="9" r="F93"/>
  <c r="J121"/>
  <c r="Q158"/>
  <c r="I103"/>
  <c i="10" r="F131"/>
  <c i="11" r="E85"/>
  <c r="J92"/>
  <c r="F124"/>
  <c i="12" r="J89"/>
  <c r="F92"/>
  <c r="E119"/>
  <c r="J125"/>
  <c r="R318"/>
  <c r="J102"/>
  <c r="BK452"/>
  <c r="K452"/>
  <c r="K108"/>
  <c r="R453"/>
  <c r="J109"/>
  <c i="13" r="F91"/>
  <c r="E116"/>
  <c r="R267"/>
  <c r="J99"/>
  <c r="Q423"/>
  <c r="I106"/>
  <c i="14" r="J91"/>
  <c r="J113"/>
  <c r="J116"/>
  <c i="15" r="J89"/>
  <c r="J92"/>
  <c r="F122"/>
  <c r="R181"/>
  <c r="J99"/>
  <c r="Q193"/>
  <c r="I100"/>
  <c r="Q197"/>
  <c r="I101"/>
  <c i="16" r="Q181"/>
  <c r="I99"/>
  <c r="R353"/>
  <c r="J104"/>
  <c r="Q364"/>
  <c r="I107"/>
  <c i="17" r="J91"/>
  <c r="J92"/>
  <c r="E115"/>
  <c r="F121"/>
  <c r="Q253"/>
  <c r="I101"/>
  <c r="K256"/>
  <c r="K103"/>
  <c r="R261"/>
  <c r="R260"/>
  <c r="J104"/>
  <c i="18" r="F91"/>
  <c r="E115"/>
  <c r="J121"/>
  <c r="Q277"/>
  <c r="I101"/>
  <c r="Q280"/>
  <c r="I103"/>
  <c r="R285"/>
  <c r="J105"/>
  <c i="19" r="J91"/>
  <c r="F124"/>
  <c i="20" r="J92"/>
  <c r="J115"/>
  <c r="BE157"/>
  <c i="21" r="F91"/>
  <c r="J92"/>
  <c r="F119"/>
  <c r="BE175"/>
  <c r="BE217"/>
  <c r="Q123"/>
  <c i="22" r="J91"/>
  <c r="J114"/>
  <c r="J117"/>
  <c i="23" r="E85"/>
  <c r="F91"/>
  <c r="J92"/>
  <c i="24" r="J89"/>
  <c r="J92"/>
  <c r="J117"/>
  <c r="R259"/>
  <c r="J100"/>
  <c i="25" r="E85"/>
  <c r="F91"/>
  <c r="F125"/>
  <c r="R269"/>
  <c r="J103"/>
  <c r="R324"/>
  <c r="J108"/>
  <c i="26" r="J94"/>
  <c r="F118"/>
  <c i="27" r="F92"/>
  <c r="E123"/>
  <c r="F129"/>
  <c r="R258"/>
  <c r="J104"/>
  <c i="28" r="J91"/>
  <c i="29" r="J93"/>
  <c r="F120"/>
  <c i="30" r="J89"/>
  <c r="F92"/>
  <c r="J121"/>
  <c i="31" r="J92"/>
  <c r="J117"/>
  <c r="Q140"/>
  <c r="I98"/>
  <c i="2" r="F92"/>
  <c r="J115"/>
  <c r="J118"/>
  <c i="3" r="J89"/>
  <c i="4" r="F92"/>
  <c r="J113"/>
  <c r="J116"/>
  <c i="5" r="J89"/>
  <c r="J92"/>
  <c i="6" r="F92"/>
  <c r="E115"/>
  <c r="BK171"/>
  <c r="K171"/>
  <c r="K104"/>
  <c i="7" r="J91"/>
  <c r="J94"/>
  <c r="F124"/>
  <c r="R240"/>
  <c r="J105"/>
  <c i="8" r="E85"/>
  <c r="J94"/>
  <c r="F123"/>
  <c r="Q191"/>
  <c r="I105"/>
  <c i="9" r="J91"/>
  <c r="J94"/>
  <c r="F122"/>
  <c i="10" r="E85"/>
  <c r="R670"/>
  <c r="J107"/>
  <c i="11" r="R436"/>
  <c r="J105"/>
  <c i="12" r="F91"/>
  <c r="Q448"/>
  <c r="I107"/>
  <c i="13" r="F92"/>
  <c r="R315"/>
  <c r="J102"/>
  <c i="14" r="E85"/>
  <c r="F91"/>
  <c r="F116"/>
  <c r="Q121"/>
  <c r="Q120"/>
  <c r="I97"/>
  <c r="R121"/>
  <c r="R120"/>
  <c r="R119"/>
  <c r="J96"/>
  <c r="K31"/>
  <c i="1" r="AT108"/>
  <c i="15" r="E85"/>
  <c r="Q181"/>
  <c r="I99"/>
  <c r="R193"/>
  <c r="J100"/>
  <c r="R232"/>
  <c r="J105"/>
  <c i="16" r="E85"/>
  <c r="J89"/>
  <c r="J91"/>
  <c r="J92"/>
  <c r="F123"/>
  <c r="F124"/>
  <c r="R181"/>
  <c r="J99"/>
  <c r="Q186"/>
  <c r="I100"/>
  <c r="R186"/>
  <c r="J100"/>
  <c r="Q194"/>
  <c r="I101"/>
  <c r="R194"/>
  <c r="J101"/>
  <c r="Q353"/>
  <c r="I104"/>
  <c r="R361"/>
  <c r="R360"/>
  <c r="J105"/>
  <c r="R364"/>
  <c r="J107"/>
  <c i="17" r="J89"/>
  <c r="F92"/>
  <c r="R256"/>
  <c r="R255"/>
  <c r="J102"/>
  <c i="18" r="F92"/>
  <c r="J119"/>
  <c r="J122"/>
  <c r="R277"/>
  <c r="J101"/>
  <c i="19" r="J89"/>
  <c r="J124"/>
  <c i="20" r="E85"/>
  <c r="J89"/>
  <c r="F92"/>
  <c r="F115"/>
  <c i="21" r="J91"/>
  <c r="BE141"/>
  <c r="BE169"/>
  <c r="R123"/>
  <c r="J97"/>
  <c i="22" r="E85"/>
  <c r="F91"/>
  <c i="23" r="J91"/>
  <c r="Q126"/>
  <c r="I98"/>
  <c i="24" r="F92"/>
  <c r="E111"/>
  <c r="F117"/>
  <c r="BE150"/>
  <c r="BE185"/>
  <c r="R256"/>
  <c r="J99"/>
  <c r="Q259"/>
  <c r="I100"/>
  <c r="Q262"/>
  <c r="I101"/>
  <c i="25" r="J91"/>
  <c i="26" r="J91"/>
  <c r="F94"/>
  <c i="27" r="J91"/>
  <c r="BE218"/>
  <c r="BE275"/>
  <c r="Q390"/>
  <c r="I113"/>
  <c i="28" r="J93"/>
  <c r="E113"/>
  <c r="Q184"/>
  <c r="I103"/>
  <c i="30" r="J91"/>
  <c r="F120"/>
  <c i="31" r="E85"/>
  <c r="F91"/>
  <c r="J115"/>
  <c r="BE242"/>
  <c r="BE249"/>
  <c i="32" r="F93"/>
  <c r="E114"/>
  <c r="J120"/>
  <c r="F123"/>
  <c r="R169"/>
  <c r="J101"/>
  <c i="33" r="F118"/>
  <c i="2" r="E85"/>
  <c r="J91"/>
  <c i="3" r="J92"/>
  <c i="5" r="BE214"/>
  <c i="6" r="J91"/>
  <c r="R145"/>
  <c r="J99"/>
  <c r="R168"/>
  <c r="J103"/>
  <c r="R172"/>
  <c r="R171"/>
  <c r="J104"/>
  <c i="9" r="E113"/>
  <c i="10" r="J92"/>
  <c r="J128"/>
  <c i="11" r="J89"/>
  <c i="12" r="J92"/>
  <c r="BE410"/>
  <c r="Q318"/>
  <c r="I102"/>
  <c r="Q445"/>
  <c r="I105"/>
  <c r="R448"/>
  <c r="J107"/>
  <c i="13" r="J89"/>
  <c r="J92"/>
  <c r="Q315"/>
  <c r="I102"/>
  <c i="15" r="J91"/>
  <c r="F123"/>
  <c i="16" r="Q361"/>
  <c r="I106"/>
  <c i="17" r="BE183"/>
  <c r="Q256"/>
  <c r="Q255"/>
  <c r="I102"/>
  <c i="18" r="R280"/>
  <c r="R279"/>
  <c r="J102"/>
  <c i="19" r="E117"/>
  <c r="F123"/>
  <c i="21" r="E85"/>
  <c r="J116"/>
  <c r="BE221"/>
  <c r="BK123"/>
  <c r="K123"/>
  <c r="K97"/>
  <c i="22" r="F117"/>
  <c i="23" r="J89"/>
  <c r="F92"/>
  <c r="R126"/>
  <c r="J98"/>
  <c i="24" r="BE175"/>
  <c r="Q256"/>
  <c r="I99"/>
  <c r="R262"/>
  <c r="J101"/>
  <c i="25" r="J92"/>
  <c r="Q324"/>
  <c r="I108"/>
  <c i="26" r="E85"/>
  <c r="J118"/>
  <c i="27" r="J92"/>
  <c r="J127"/>
  <c r="Q258"/>
  <c r="I104"/>
  <c i="28" r="F93"/>
  <c r="J94"/>
  <c r="R149"/>
  <c r="J101"/>
  <c i="29" r="J91"/>
  <c r="J120"/>
  <c i="30" r="E114"/>
  <c i="31" r="F118"/>
  <c r="BE186"/>
  <c i="32" r="J93"/>
  <c r="J94"/>
  <c r="Q169"/>
  <c r="I101"/>
  <c i="33" r="F91"/>
  <c r="J115"/>
  <c r="J117"/>
  <c i="2" r="BE150"/>
  <c i="3" r="J91"/>
  <c i="6" r="Q145"/>
  <c r="I99"/>
  <c r="Q168"/>
  <c r="Q167"/>
  <c r="I102"/>
  <c r="Q172"/>
  <c r="I105"/>
  <c i="7" r="E85"/>
  <c i="9" r="R158"/>
  <c r="J103"/>
  <c i="10" r="Q670"/>
  <c r="I107"/>
  <c i="11" r="Q436"/>
  <c r="I105"/>
  <c i="12" r="R445"/>
  <c r="J105"/>
  <c r="Q453"/>
  <c r="Q452"/>
  <c r="I108"/>
  <c i="13" r="J91"/>
  <c r="Q267"/>
  <c r="I99"/>
  <c r="R423"/>
  <c r="J106"/>
  <c i="15" r="R197"/>
  <c r="J101"/>
  <c r="Q232"/>
  <c r="I105"/>
  <c i="17" r="R253"/>
  <c r="J101"/>
  <c r="Q261"/>
  <c r="I105"/>
  <c i="18" r="Q285"/>
  <c r="Q284"/>
  <c r="I104"/>
  <c i="25" r="J89"/>
  <c r="Q269"/>
  <c r="I103"/>
  <c i="27" r="R390"/>
  <c r="J113"/>
  <c i="28" r="F94"/>
  <c r="Q149"/>
  <c r="I101"/>
  <c r="R184"/>
  <c r="J103"/>
  <c i="29" r="E85"/>
  <c r="F93"/>
  <c i="31" r="BE234"/>
  <c r="R140"/>
  <c r="J98"/>
  <c i="33" r="E85"/>
  <c r="J92"/>
  <c r="BE170"/>
  <c r="Q226"/>
  <c r="I101"/>
  <c r="R226"/>
  <c r="J101"/>
  <c i="2" r="F38"/>
  <c i="1" r="BE95"/>
  <c i="5" r="F39"/>
  <c i="1" r="BF98"/>
  <c i="7" r="F38"/>
  <c i="1" r="BC101"/>
  <c i="13" r="K36"/>
  <c i="1" r="AY107"/>
  <c i="16" r="F37"/>
  <c i="1" r="BD110"/>
  <c i="21" r="F37"/>
  <c i="1" r="BD115"/>
  <c i="24" r="F39"/>
  <c i="1" r="BF118"/>
  <c i="27" r="K36"/>
  <c i="1" r="AY123"/>
  <c i="29" r="F41"/>
  <c i="1" r="BF125"/>
  <c i="31" r="F37"/>
  <c i="1" r="BD128"/>
  <c i="4" r="K36"/>
  <c i="1" r="AY97"/>
  <c i="5" r="F38"/>
  <c i="1" r="BE98"/>
  <c i="7" r="F40"/>
  <c i="1" r="BE101"/>
  <c i="9" r="F39"/>
  <c i="1" r="BD103"/>
  <c i="10" r="K36"/>
  <c i="1" r="AY104"/>
  <c i="11" r="F37"/>
  <c i="1" r="BD105"/>
  <c i="16" r="F38"/>
  <c i="1" r="BE110"/>
  <c i="19" r="F37"/>
  <c i="1" r="BD113"/>
  <c i="24" r="F36"/>
  <c i="1" r="BC118"/>
  <c i="28" r="F38"/>
  <c i="1" r="BC124"/>
  <c i="29" r="F39"/>
  <c i="1" r="BD125"/>
  <c i="31" r="F38"/>
  <c i="1" r="BE128"/>
  <c i="6" r="F36"/>
  <c i="1" r="BC99"/>
  <c i="8" r="K38"/>
  <c i="1" r="AY102"/>
  <c i="9" r="F41"/>
  <c i="1" r="BF103"/>
  <c i="15" r="K36"/>
  <c i="1" r="AY109"/>
  <c i="18" r="F39"/>
  <c i="1" r="BF112"/>
  <c i="23" r="K36"/>
  <c i="1" r="AY117"/>
  <c i="24" r="K36"/>
  <c i="1" r="AY118"/>
  <c i="26" r="F39"/>
  <c i="1" r="BD121"/>
  <c i="29" r="F40"/>
  <c i="1" r="BE125"/>
  <c i="31" r="F39"/>
  <c i="1" r="BF128"/>
  <c i="3" r="F38"/>
  <c i="1" r="BE96"/>
  <c i="5" r="F37"/>
  <c i="1" r="BD98"/>
  <c i="12" r="F37"/>
  <c i="1" r="BD106"/>
  <c i="15" r="F36"/>
  <c i="1" r="BC109"/>
  <c i="18" r="F38"/>
  <c i="1" r="BE112"/>
  <c i="21" r="K36"/>
  <c i="1" r="AY115"/>
  <c i="24" r="F37"/>
  <c i="1" r="BD118"/>
  <c i="26" r="F40"/>
  <c i="1" r="BE121"/>
  <c i="33" r="F36"/>
  <c i="1" r="BC130"/>
  <c i="2" r="BK139"/>
  <c r="BK144"/>
  <c r="K155"/>
  <c r="BE155"/>
  <c r="BK171"/>
  <c r="K180"/>
  <c r="BE180"/>
  <c i="3" r="K135"/>
  <c r="BE135"/>
  <c r="K142"/>
  <c r="BE142"/>
  <c r="BK170"/>
  <c r="BK189"/>
  <c r="BK206"/>
  <c r="BK224"/>
  <c r="BK239"/>
  <c r="BK247"/>
  <c r="BK255"/>
  <c r="BK282"/>
  <c r="K311"/>
  <c r="BE311"/>
  <c i="4" r="K122"/>
  <c r="BE122"/>
  <c r="BK142"/>
  <c i="5" r="BK158"/>
  <c r="K176"/>
  <c r="BE176"/>
  <c r="BK198"/>
  <c i="6" r="K128"/>
  <c r="BE128"/>
  <c r="BK146"/>
  <c r="BK145"/>
  <c r="K145"/>
  <c r="K99"/>
  <c r="K173"/>
  <c r="BE173"/>
  <c i="7" r="BK136"/>
  <c r="K178"/>
  <c r="BE178"/>
  <c r="BK186"/>
  <c r="K219"/>
  <c r="BE219"/>
  <c r="K231"/>
  <c r="BE231"/>
  <c i="8" r="BK133"/>
  <c r="BK145"/>
  <c r="BK172"/>
  <c i="9" r="K130"/>
  <c r="BE130"/>
  <c r="BK146"/>
  <c i="10" r="K197"/>
  <c r="BE197"/>
  <c r="K225"/>
  <c r="BE225"/>
  <c r="BK256"/>
  <c r="BK282"/>
  <c r="K318"/>
  <c r="BE318"/>
  <c r="BK361"/>
  <c r="K409"/>
  <c r="BE409"/>
  <c r="K467"/>
  <c r="BE467"/>
  <c r="BK560"/>
  <c r="BK598"/>
  <c r="K628"/>
  <c r="BE628"/>
  <c r="K643"/>
  <c r="BE643"/>
  <c r="K665"/>
  <c r="BE665"/>
  <c r="BK707"/>
  <c r="K729"/>
  <c r="BE729"/>
  <c i="11" r="BK141"/>
  <c r="BK163"/>
  <c r="BK177"/>
  <c r="BK193"/>
  <c r="BK218"/>
  <c r="K242"/>
  <c r="BE242"/>
  <c r="BK260"/>
  <c r="BK283"/>
  <c r="K306"/>
  <c r="BE306"/>
  <c r="K355"/>
  <c r="BE355"/>
  <c r="BK373"/>
  <c r="BK379"/>
  <c r="K417"/>
  <c r="BE417"/>
  <c r="K434"/>
  <c r="BE434"/>
  <c r="BK461"/>
  <c i="12" r="BK132"/>
  <c r="BK172"/>
  <c r="K196"/>
  <c r="BE196"/>
  <c r="BK203"/>
  <c r="K237"/>
  <c r="BE237"/>
  <c r="K260"/>
  <c r="BE260"/>
  <c r="K277"/>
  <c r="BE277"/>
  <c r="BK291"/>
  <c r="BK364"/>
  <c r="BK381"/>
  <c r="BK401"/>
  <c r="BK432"/>
  <c i="13" r="BK137"/>
  <c r="BK180"/>
  <c r="BK211"/>
  <c r="K278"/>
  <c r="BE278"/>
  <c r="BK327"/>
  <c r="BK384"/>
  <c r="BK404"/>
  <c r="BK400"/>
  <c r="K400"/>
  <c r="K105"/>
  <c i="14" r="BK124"/>
  <c i="15" r="K145"/>
  <c r="BE145"/>
  <c r="BK174"/>
  <c r="BK209"/>
  <c i="16" r="K173"/>
  <c r="BE173"/>
  <c r="K202"/>
  <c r="BE202"/>
  <c r="BK231"/>
  <c r="BK276"/>
  <c r="K304"/>
  <c r="BE304"/>
  <c r="BK340"/>
  <c i="17" r="K135"/>
  <c r="BE135"/>
  <c r="K148"/>
  <c r="BE148"/>
  <c r="K165"/>
  <c r="BE165"/>
  <c r="BK186"/>
  <c r="K198"/>
  <c r="BE198"/>
  <c r="K232"/>
  <c r="BE232"/>
  <c r="BK246"/>
  <c r="BK262"/>
  <c r="BK261"/>
  <c r="BK260"/>
  <c r="K260"/>
  <c r="K104"/>
  <c i="18" r="K150"/>
  <c r="BE150"/>
  <c r="BK155"/>
  <c r="BK190"/>
  <c r="BK210"/>
  <c r="BK228"/>
  <c r="K238"/>
  <c r="BE238"/>
  <c r="BK286"/>
  <c r="BK285"/>
  <c r="K285"/>
  <c r="K105"/>
  <c i="19" r="K130"/>
  <c r="BE130"/>
  <c r="K143"/>
  <c r="BE143"/>
  <c r="K158"/>
  <c r="BE158"/>
  <c r="K165"/>
  <c r="BE165"/>
  <c r="K174"/>
  <c r="BE174"/>
  <c r="K180"/>
  <c r="BE180"/>
  <c r="K211"/>
  <c r="BE211"/>
  <c i="20" r="K127"/>
  <c r="BE127"/>
  <c r="K149"/>
  <c r="BE149"/>
  <c r="K165"/>
  <c r="BE165"/>
  <c r="K186"/>
  <c r="BE186"/>
  <c r="BK194"/>
  <c i="21" r="K133"/>
  <c r="BE133"/>
  <c r="K149"/>
  <c r="BE149"/>
  <c r="K167"/>
  <c r="BE167"/>
  <c r="K179"/>
  <c r="BE179"/>
  <c r="BK193"/>
  <c r="K203"/>
  <c r="BE203"/>
  <c r="K231"/>
  <c r="BE231"/>
  <c r="K251"/>
  <c r="BE251"/>
  <c r="K275"/>
  <c r="BE275"/>
  <c r="K291"/>
  <c r="BE291"/>
  <c r="BK301"/>
  <c r="BK310"/>
  <c r="BK337"/>
  <c i="22" r="K145"/>
  <c r="BE145"/>
  <c r="K154"/>
  <c r="BE154"/>
  <c r="K160"/>
  <c r="BE160"/>
  <c i="23" r="BK122"/>
  <c i="24" r="BK124"/>
  <c r="K151"/>
  <c r="BE151"/>
  <c r="BK171"/>
  <c r="BK211"/>
  <c r="BK220"/>
  <c r="K227"/>
  <c r="BE227"/>
  <c r="BK252"/>
  <c i="25" r="BK138"/>
  <c r="BK143"/>
  <c r="K166"/>
  <c r="BE166"/>
  <c r="BK185"/>
  <c r="BK215"/>
  <c r="BK232"/>
  <c r="K243"/>
  <c r="BE243"/>
  <c r="K262"/>
  <c r="BE262"/>
  <c r="BK281"/>
  <c r="BK300"/>
  <c r="BK320"/>
  <c i="26" r="BK131"/>
  <c r="K140"/>
  <c r="BE140"/>
  <c r="K161"/>
  <c r="BE161"/>
  <c i="27" r="K166"/>
  <c r="BE166"/>
  <c r="K184"/>
  <c r="BE184"/>
  <c r="BK193"/>
  <c r="K203"/>
  <c r="BE203"/>
  <c r="BK211"/>
  <c r="K223"/>
  <c r="BE223"/>
  <c r="K238"/>
  <c r="BE238"/>
  <c r="K251"/>
  <c r="BE251"/>
  <c r="BK259"/>
  <c r="BK258"/>
  <c r="K258"/>
  <c r="K104"/>
  <c r="BK279"/>
  <c r="K296"/>
  <c r="BE296"/>
  <c r="K320"/>
  <c r="BE320"/>
  <c r="K327"/>
  <c r="BE327"/>
  <c r="BK337"/>
  <c r="BK350"/>
  <c r="K367"/>
  <c r="BE367"/>
  <c r="BK379"/>
  <c r="BK384"/>
  <c i="28" r="K128"/>
  <c r="BE128"/>
  <c r="K135"/>
  <c r="BE135"/>
  <c r="BK163"/>
  <c r="BK177"/>
  <c i="29" r="BK149"/>
  <c r="BK173"/>
  <c i="30" r="K144"/>
  <c r="BE144"/>
  <c r="BK168"/>
  <c r="BK165"/>
  <c r="BK164"/>
  <c r="K164"/>
  <c r="K103"/>
  <c i="31" r="BK135"/>
  <c r="BK139"/>
  <c r="BK147"/>
  <c r="K155"/>
  <c r="BE155"/>
  <c r="K161"/>
  <c r="BE161"/>
  <c r="K168"/>
  <c r="BE168"/>
  <c r="BK177"/>
  <c r="BK208"/>
  <c r="K212"/>
  <c r="BE212"/>
  <c r="K220"/>
  <c r="BE220"/>
  <c r="K227"/>
  <c r="BE227"/>
  <c i="2" r="BK134"/>
  <c r="BK162"/>
  <c i="3" r="BK128"/>
  <c r="BK147"/>
  <c r="BK181"/>
  <c r="K218"/>
  <c r="BE218"/>
  <c r="BK258"/>
  <c r="K301"/>
  <c r="BE301"/>
  <c i="4" r="K147"/>
  <c r="BE147"/>
  <c i="5" r="K144"/>
  <c r="BE144"/>
  <c i="6" r="BK151"/>
  <c r="BK148"/>
  <c r="K148"/>
  <c r="K100"/>
  <c i="7" r="K157"/>
  <c r="BE157"/>
  <c r="K175"/>
  <c r="BE175"/>
  <c r="BK212"/>
  <c r="BK234"/>
  <c i="8" r="K160"/>
  <c r="BE160"/>
  <c r="BK181"/>
  <c i="9" r="BK135"/>
  <c i="10" r="K142"/>
  <c r="BE142"/>
  <c r="BK193"/>
  <c r="BK222"/>
  <c r="K254"/>
  <c r="BE254"/>
  <c r="K347"/>
  <c r="BE347"/>
  <c r="BK376"/>
  <c r="BK398"/>
  <c r="BK435"/>
  <c r="K476"/>
  <c r="BE476"/>
  <c r="K494"/>
  <c r="BE494"/>
  <c r="BK510"/>
  <c r="BK524"/>
  <c r="BK523"/>
  <c r="K523"/>
  <c r="K103"/>
  <c r="K538"/>
  <c r="BE538"/>
  <c r="K577"/>
  <c r="BE577"/>
  <c r="BK623"/>
  <c r="K660"/>
  <c r="BE660"/>
  <c r="BK704"/>
  <c r="BK735"/>
  <c r="BK784"/>
  <c r="K798"/>
  <c r="BE798"/>
  <c i="11" r="K130"/>
  <c r="BE130"/>
  <c r="K187"/>
  <c r="BE187"/>
  <c r="K264"/>
  <c r="BE264"/>
  <c r="K290"/>
  <c r="BE290"/>
  <c r="BK386"/>
  <c r="K411"/>
  <c r="BE411"/>
  <c r="K437"/>
  <c r="BE437"/>
  <c r="K444"/>
  <c r="BE444"/>
  <c i="12" r="BK134"/>
  <c r="BK234"/>
  <c r="BK288"/>
  <c r="K395"/>
  <c r="BE395"/>
  <c r="K423"/>
  <c r="BE423"/>
  <c r="BK435"/>
  <c i="13" r="K131"/>
  <c r="BE131"/>
  <c r="BK133"/>
  <c r="K139"/>
  <c r="BE139"/>
  <c r="BK216"/>
  <c r="K249"/>
  <c r="BE249"/>
  <c r="BK265"/>
  <c r="BK291"/>
  <c r="BK287"/>
  <c r="K287"/>
  <c r="K100"/>
  <c r="BK298"/>
  <c r="BK339"/>
  <c r="BK363"/>
  <c r="BK379"/>
  <c r="K392"/>
  <c r="BE392"/>
  <c r="BK395"/>
  <c r="BK424"/>
  <c r="BK423"/>
  <c r="K423"/>
  <c r="K106"/>
  <c i="14" r="BK127"/>
  <c r="K129"/>
  <c r="BE129"/>
  <c r="K35"/>
  <c i="1" r="AX108"/>
  <c i="15" r="BK156"/>
  <c r="K198"/>
  <c r="BE198"/>
  <c r="BK224"/>
  <c i="16" r="K146"/>
  <c r="BE146"/>
  <c r="BK187"/>
  <c r="BK186"/>
  <c r="K186"/>
  <c r="K100"/>
  <c r="BK224"/>
  <c r="K235"/>
  <c r="BE235"/>
  <c r="BK248"/>
  <c r="K288"/>
  <c r="BE288"/>
  <c r="BK294"/>
  <c r="BK311"/>
  <c r="K328"/>
  <c r="BE328"/>
  <c r="BK362"/>
  <c r="BK361"/>
  <c r="K361"/>
  <c r="K106"/>
  <c i="17" r="BK128"/>
  <c r="BK201"/>
  <c r="BK221"/>
  <c r="K234"/>
  <c r="BE234"/>
  <c i="18" r="K147"/>
  <c r="BE147"/>
  <c r="BK213"/>
  <c r="K251"/>
  <c r="BE251"/>
  <c r="K275"/>
  <c r="BE275"/>
  <c i="19" r="BK131"/>
  <c r="BK146"/>
  <c r="BK170"/>
  <c r="BK184"/>
  <c r="BK190"/>
  <c r="K202"/>
  <c r="BE202"/>
  <c i="20" r="BK130"/>
  <c r="BK175"/>
  <c r="K195"/>
  <c r="BE195"/>
  <c i="21" r="BK147"/>
  <c r="BK146"/>
  <c r="K146"/>
  <c r="K100"/>
  <c r="BK201"/>
  <c r="K237"/>
  <c r="BE237"/>
  <c r="BK259"/>
  <c r="BK295"/>
  <c r="K331"/>
  <c r="BE331"/>
  <c i="23" r="BK120"/>
  <c i="24" r="K130"/>
  <c r="BE130"/>
  <c r="BK148"/>
  <c r="K172"/>
  <c r="BE172"/>
  <c r="BK183"/>
  <c r="BK203"/>
  <c r="K226"/>
  <c r="BE226"/>
  <c r="K247"/>
  <c r="BE247"/>
  <c r="K263"/>
  <c r="BE263"/>
  <c i="25" r="K135"/>
  <c r="BE135"/>
  <c r="BK165"/>
  <c r="K208"/>
  <c r="BE208"/>
  <c r="BK241"/>
  <c r="BK287"/>
  <c r="BK321"/>
  <c i="26" r="BK128"/>
  <c r="BK156"/>
  <c r="K167"/>
  <c r="BE167"/>
  <c i="27" r="BK150"/>
  <c r="BK180"/>
  <c r="K241"/>
  <c r="BE241"/>
  <c r="K271"/>
  <c r="BE271"/>
  <c r="K318"/>
  <c r="BE318"/>
  <c r="BK341"/>
  <c r="K365"/>
  <c r="BE365"/>
  <c r="BK389"/>
  <c i="28" r="BK154"/>
  <c r="BK160"/>
  <c r="BK176"/>
  <c r="K182"/>
  <c r="BE182"/>
  <c i="29" r="BK138"/>
  <c r="BK156"/>
  <c r="BK170"/>
  <c i="31" r="BK154"/>
  <c r="K166"/>
  <c r="BE166"/>
  <c r="K175"/>
  <c r="BE175"/>
  <c r="BK187"/>
  <c r="K200"/>
  <c r="BE200"/>
  <c r="K207"/>
  <c r="BE207"/>
  <c r="K224"/>
  <c r="BE224"/>
  <c r="K232"/>
  <c r="BE232"/>
  <c r="BK237"/>
  <c r="BK245"/>
  <c r="BK252"/>
  <c i="32" r="K129"/>
  <c r="BE129"/>
  <c r="BK142"/>
  <c r="K161"/>
  <c r="BE161"/>
  <c r="BK177"/>
  <c r="BK176"/>
  <c r="K176"/>
  <c r="K102"/>
  <c r="K197"/>
  <c r="BE197"/>
  <c i="33" r="BK137"/>
  <c r="K202"/>
  <c r="BE202"/>
  <c i="2" r="BK124"/>
  <c r="BK157"/>
  <c i="3" r="K126"/>
  <c r="BE126"/>
  <c r="K185"/>
  <c r="BE185"/>
  <c r="K313"/>
  <c r="BE313"/>
  <c i="5" r="K181"/>
  <c r="BE181"/>
  <c i="6" r="BK132"/>
  <c i="7" r="BK200"/>
  <c r="BK221"/>
  <c i="8" r="BK175"/>
  <c i="9" r="BK137"/>
  <c i="10" r="BK140"/>
  <c r="BK174"/>
  <c r="K251"/>
  <c r="BE251"/>
  <c r="BK335"/>
  <c r="BK379"/>
  <c r="BK470"/>
  <c r="K526"/>
  <c r="BE526"/>
  <c r="K604"/>
  <c r="BE604"/>
  <c r="BK645"/>
  <c r="K760"/>
  <c r="BE760"/>
  <c i="11" r="K320"/>
  <c r="BE320"/>
  <c r="BK390"/>
  <c i="12" r="BK175"/>
  <c r="BK404"/>
  <c i="13" r="K374"/>
  <c r="BE374"/>
  <c i="15" r="K215"/>
  <c r="BE215"/>
  <c i="16" r="K169"/>
  <c r="BE169"/>
  <c r="K306"/>
  <c r="BE306"/>
  <c i="17" r="K215"/>
  <c r="BE215"/>
  <c i="18" r="BK145"/>
  <c r="K208"/>
  <c r="BE208"/>
  <c r="K236"/>
  <c r="BE236"/>
  <c r="BK256"/>
  <c i="19" r="K135"/>
  <c r="BE135"/>
  <c r="K151"/>
  <c r="BE151"/>
  <c r="K155"/>
  <c r="BE155"/>
  <c r="BK162"/>
  <c r="K177"/>
  <c r="BE177"/>
  <c r="BK186"/>
  <c r="K194"/>
  <c r="BE194"/>
  <c r="K203"/>
  <c r="BE203"/>
  <c r="BK214"/>
  <c i="20" r="K143"/>
  <c r="BE143"/>
  <c r="K173"/>
  <c r="BE173"/>
  <c r="K197"/>
  <c r="BE197"/>
  <c i="21" r="BK189"/>
  <c r="K271"/>
  <c r="BE271"/>
  <c r="BK287"/>
  <c r="BK314"/>
  <c r="K343"/>
  <c r="BE343"/>
  <c i="24" r="K210"/>
  <c r="BE210"/>
  <c r="K229"/>
  <c r="BE229"/>
  <c i="25" r="K212"/>
  <c r="BE212"/>
  <c r="BK252"/>
  <c r="K312"/>
  <c r="BE312"/>
  <c i="26" r="K137"/>
  <c r="BE137"/>
  <c r="BK158"/>
  <c i="27" r="K285"/>
  <c r="BE285"/>
  <c r="BK314"/>
  <c r="K326"/>
  <c r="BE326"/>
  <c r="BK385"/>
  <c i="28" r="BK150"/>
  <c r="BK149"/>
  <c r="K149"/>
  <c r="K101"/>
  <c i="29" r="K147"/>
  <c r="BE147"/>
  <c r="BK163"/>
  <c i="30" r="BK148"/>
  <c i="31" r="K133"/>
  <c r="BE133"/>
  <c r="K153"/>
  <c r="BE153"/>
  <c r="K184"/>
  <c r="BE184"/>
  <c r="K189"/>
  <c r="BE189"/>
  <c r="BK197"/>
  <c r="BK218"/>
  <c r="K239"/>
  <c r="BE239"/>
  <c r="BK241"/>
  <c r="BK257"/>
  <c i="32" r="K158"/>
  <c r="BE158"/>
  <c i="33" r="K156"/>
  <c r="BE156"/>
  <c r="BK209"/>
  <c r="BK214"/>
  <c r="K225"/>
  <c r="BE225"/>
  <c i="27" r="K357"/>
  <c r="BE357"/>
  <c i="2" r="F36"/>
  <c i="1" r="BC95"/>
  <c i="4" r="F39"/>
  <c i="1" r="BF97"/>
  <c i="7" r="K38"/>
  <c i="1" r="AY101"/>
  <c i="9" r="F40"/>
  <c i="1" r="BE103"/>
  <c i="11" r="K36"/>
  <c i="1" r="AY105"/>
  <c i="19" r="F38"/>
  <c i="1" r="BE113"/>
  <c i="20" r="F38"/>
  <c i="1" r="BE114"/>
  <c i="22" r="K36"/>
  <c i="1" r="AY116"/>
  <c i="25" r="F39"/>
  <c i="1" r="BF120"/>
  <c i="27" r="F36"/>
  <c i="1" r="BC123"/>
  <c i="29" r="F38"/>
  <c i="1" r="BC125"/>
  <c i="30" r="F39"/>
  <c i="1" r="BF126"/>
  <c i="2" r="F39"/>
  <c i="1" r="BF95"/>
  <c i="21" r="F38"/>
  <c i="1" r="BE115"/>
  <c i="22" r="F36"/>
  <c i="1" r="BC116"/>
  <c i="23" r="F36"/>
  <c i="1" r="BC117"/>
  <c i="24" r="F38"/>
  <c i="1" r="BE118"/>
  <c i="26" r="F38"/>
  <c i="1" r="BC121"/>
  <c i="28" r="F40"/>
  <c i="1" r="BE124"/>
  <c i="32" r="F41"/>
  <c i="1" r="BF129"/>
  <c i="4" r="F37"/>
  <c i="1" r="BD97"/>
  <c i="5" r="K36"/>
  <c i="1" r="AY98"/>
  <c i="6" r="K36"/>
  <c i="1" r="AY99"/>
  <c i="7" r="F41"/>
  <c i="1" r="BF101"/>
  <c i="12" r="K36"/>
  <c i="1" r="AY106"/>
  <c i="16" r="F39"/>
  <c i="1" r="BF110"/>
  <c i="17" r="F39"/>
  <c i="1" r="BF111"/>
  <c i="19" r="F36"/>
  <c i="1" r="BC113"/>
  <c i="25" r="K36"/>
  <c i="1" r="AY120"/>
  <c i="27" r="F39"/>
  <c i="1" r="BF123"/>
  <c i="31" r="F36"/>
  <c i="1" r="BC128"/>
  <c i="8" r="F39"/>
  <c i="1" r="BD102"/>
  <c i="10" r="F39"/>
  <c i="1" r="BF104"/>
  <c i="14" r="K36"/>
  <c i="1" r="AY108"/>
  <c i="15" r="F39"/>
  <c i="1" r="BF109"/>
  <c i="19" r="K36"/>
  <c i="1" r="AY113"/>
  <c i="25" r="F37"/>
  <c i="1" r="BD120"/>
  <c i="2" r="BK136"/>
  <c r="BK152"/>
  <c r="BK159"/>
  <c r="BK169"/>
  <c r="BK184"/>
  <c i="3" r="K150"/>
  <c r="BE150"/>
  <c r="K175"/>
  <c r="BE175"/>
  <c r="K197"/>
  <c r="BE197"/>
  <c r="K220"/>
  <c r="BE220"/>
  <c r="K241"/>
  <c r="BE241"/>
  <c r="BK266"/>
  <c i="4" r="K137"/>
  <c r="BE137"/>
  <c r="K157"/>
  <c r="BE157"/>
  <c i="5" r="BK168"/>
  <c r="K193"/>
  <c r="BE193"/>
  <c i="6" r="K139"/>
  <c r="BE139"/>
  <c r="K158"/>
  <c r="BE158"/>
  <c i="7" r="BK169"/>
  <c r="BK179"/>
  <c r="K209"/>
  <c r="BE209"/>
  <c r="BK226"/>
  <c r="K238"/>
  <c r="BE238"/>
  <c i="8" r="BK143"/>
  <c r="BK170"/>
  <c i="9" r="BK140"/>
  <c r="K153"/>
  <c r="BE153"/>
  <c i="10" r="K150"/>
  <c r="BE150"/>
  <c r="K185"/>
  <c r="BE185"/>
  <c r="K211"/>
  <c r="BE211"/>
  <c r="BK240"/>
  <c r="K264"/>
  <c r="BE264"/>
  <c r="K303"/>
  <c r="BE303"/>
  <c r="K343"/>
  <c r="BE343"/>
  <c r="BK382"/>
  <c r="BK447"/>
  <c r="K555"/>
  <c r="BE555"/>
  <c r="K587"/>
  <c r="BE587"/>
  <c r="K606"/>
  <c r="BE606"/>
  <c r="K636"/>
  <c r="BE636"/>
  <c r="BK655"/>
  <c r="K688"/>
  <c r="BE688"/>
  <c r="BK723"/>
  <c r="BK755"/>
  <c i="11" r="K159"/>
  <c r="BE159"/>
  <c r="BK181"/>
  <c r="K196"/>
  <c r="BE196"/>
  <c r="K227"/>
  <c r="BE227"/>
  <c r="BK254"/>
  <c r="BK272"/>
  <c r="BK293"/>
  <c r="BK314"/>
  <c r="BK376"/>
  <c r="K453"/>
  <c r="BE453"/>
  <c r="BK458"/>
  <c i="12" r="BK147"/>
  <c r="K188"/>
  <c r="BE188"/>
  <c r="BK201"/>
  <c r="BK231"/>
  <c r="K244"/>
  <c r="BE244"/>
  <c r="BK271"/>
  <c r="BK285"/>
  <c r="K301"/>
  <c r="BE301"/>
  <c r="BK354"/>
  <c r="K371"/>
  <c r="BE371"/>
  <c r="K388"/>
  <c r="BE388"/>
  <c r="BK415"/>
  <c i="13" r="BK196"/>
  <c r="BK302"/>
  <c r="K332"/>
  <c r="BE332"/>
  <c r="K357"/>
  <c r="BE357"/>
  <c r="K401"/>
  <c r="BE401"/>
  <c i="15" r="BK161"/>
  <c r="BK182"/>
  <c r="K217"/>
  <c r="BE217"/>
  <c i="16" r="BK148"/>
  <c r="K182"/>
  <c r="BE182"/>
  <c r="BK210"/>
  <c r="BK259"/>
  <c r="BK302"/>
  <c r="BK314"/>
  <c r="BK333"/>
  <c i="17" r="K132"/>
  <c r="BE132"/>
  <c r="K142"/>
  <c r="BE142"/>
  <c r="BK161"/>
  <c r="BK181"/>
  <c r="K195"/>
  <c r="BE195"/>
  <c r="K213"/>
  <c r="BE213"/>
  <c r="BK243"/>
  <c i="18" r="BK142"/>
  <c r="BK163"/>
  <c r="BK194"/>
  <c r="K204"/>
  <c r="BE204"/>
  <c r="BK225"/>
  <c r="BK253"/>
  <c i="19" r="K138"/>
  <c r="BE138"/>
  <c r="K147"/>
  <c r="BE147"/>
  <c r="K160"/>
  <c r="BE160"/>
  <c r="BK169"/>
  <c r="BK178"/>
  <c r="K205"/>
  <c r="BE205"/>
  <c r="K219"/>
  <c r="BE219"/>
  <c i="20" r="BK132"/>
  <c r="BK151"/>
  <c r="BK167"/>
  <c r="K181"/>
  <c r="BE181"/>
  <c r="K198"/>
  <c r="BE198"/>
  <c i="21" r="BK127"/>
  <c r="BK139"/>
  <c r="BK157"/>
  <c r="K181"/>
  <c r="BE181"/>
  <c r="K195"/>
  <c r="BE195"/>
  <c r="K205"/>
  <c r="BE205"/>
  <c r="K215"/>
  <c r="BE215"/>
  <c r="K223"/>
  <c r="BE223"/>
  <c r="K245"/>
  <c r="BE245"/>
  <c r="K265"/>
  <c r="BE265"/>
  <c r="K281"/>
  <c r="BE281"/>
  <c r="K294"/>
  <c r="BE294"/>
  <c r="K306"/>
  <c r="BE306"/>
  <c r="BK335"/>
  <c r="BK349"/>
  <c i="22" r="K124"/>
  <c r="BE124"/>
  <c r="BK136"/>
  <c r="BK152"/>
  <c r="K156"/>
  <c r="BE156"/>
  <c r="BK165"/>
  <c i="23" r="K124"/>
  <c r="BE124"/>
  <c i="24" r="BK127"/>
  <c r="K163"/>
  <c r="BE163"/>
  <c r="K174"/>
  <c r="BE174"/>
  <c r="K188"/>
  <c r="BE188"/>
  <c r="K215"/>
  <c r="BE215"/>
  <c r="K225"/>
  <c r="BE225"/>
  <c r="BK235"/>
  <c i="25" r="BK159"/>
  <c r="BK182"/>
  <c r="K189"/>
  <c r="BE189"/>
  <c r="BK209"/>
  <c r="K235"/>
  <c r="BE235"/>
  <c r="BK246"/>
  <c r="BK259"/>
  <c r="BK278"/>
  <c r="BK299"/>
  <c r="K309"/>
  <c r="BE309"/>
  <c i="26" r="BK129"/>
  <c r="K143"/>
  <c r="BE143"/>
  <c r="K150"/>
  <c r="BE150"/>
  <c r="BK162"/>
  <c i="27" r="BK146"/>
  <c r="BK169"/>
  <c r="K185"/>
  <c r="BE185"/>
  <c r="K194"/>
  <c r="BE194"/>
  <c r="K206"/>
  <c r="BE206"/>
  <c r="BK208"/>
  <c r="K222"/>
  <c r="BE222"/>
  <c r="BK229"/>
  <c r="BK248"/>
  <c r="K262"/>
  <c r="BE262"/>
  <c r="BK282"/>
  <c r="BK302"/>
  <c r="K311"/>
  <c r="BE311"/>
  <c r="BK335"/>
  <c r="BK349"/>
  <c r="BK359"/>
  <c r="BK380"/>
  <c r="BK388"/>
  <c i="28" r="BK131"/>
  <c r="BK140"/>
  <c r="BK173"/>
  <c r="BK185"/>
  <c r="BK184"/>
  <c r="K184"/>
  <c r="K103"/>
  <c i="29" r="K132"/>
  <c r="BE132"/>
  <c r="BK158"/>
  <c r="BK166"/>
  <c r="BK180"/>
  <c i="30" r="K146"/>
  <c r="BE146"/>
  <c r="K166"/>
  <c r="BE166"/>
  <c i="31" r="K127"/>
  <c r="BE127"/>
  <c r="BK137"/>
  <c r="K146"/>
  <c r="BE146"/>
  <c r="K151"/>
  <c r="BE151"/>
  <c r="K160"/>
  <c r="BE160"/>
  <c r="K170"/>
  <c r="BE170"/>
  <c r="K178"/>
  <c r="BE178"/>
  <c r="BK209"/>
  <c r="K215"/>
  <c r="BE215"/>
  <c r="K222"/>
  <c r="BE222"/>
  <c i="2" r="BK132"/>
  <c r="BK148"/>
  <c i="3" r="BK157"/>
  <c r="BK187"/>
  <c r="K215"/>
  <c r="BE215"/>
  <c r="K249"/>
  <c r="BE249"/>
  <c i="5" r="K134"/>
  <c r="BE134"/>
  <c i="6" r="BK130"/>
  <c r="K153"/>
  <c r="BE153"/>
  <c r="K169"/>
  <c r="BE169"/>
  <c i="7" r="K130"/>
  <c r="BE130"/>
  <c r="BK146"/>
  <c r="K189"/>
  <c r="BE189"/>
  <c r="BK213"/>
  <c r="K230"/>
  <c r="BE230"/>
  <c i="8" r="BK140"/>
  <c r="BK176"/>
  <c r="K185"/>
  <c r="BE185"/>
  <c i="9" r="BK142"/>
  <c i="10" r="BK147"/>
  <c r="K200"/>
  <c r="BE200"/>
  <c r="K230"/>
  <c r="BE230"/>
  <c r="K258"/>
  <c r="BE258"/>
  <c r="K369"/>
  <c r="BE369"/>
  <c r="K386"/>
  <c r="BE386"/>
  <c r="BK401"/>
  <c r="BK441"/>
  <c r="K478"/>
  <c r="BE478"/>
  <c r="BK499"/>
  <c r="K507"/>
  <c r="BE507"/>
  <c r="K520"/>
  <c r="BE520"/>
  <c r="BK535"/>
  <c r="K562"/>
  <c r="BE562"/>
  <c r="K602"/>
  <c r="BE602"/>
  <c r="BK663"/>
  <c r="K719"/>
  <c r="BE719"/>
  <c r="BK750"/>
  <c r="K781"/>
  <c r="BE781"/>
  <c r="BK795"/>
  <c r="BK794"/>
  <c r="K794"/>
  <c r="K114"/>
  <c i="11" r="BK230"/>
  <c r="BK295"/>
  <c r="BK328"/>
  <c r="K395"/>
  <c r="BE395"/>
  <c r="K420"/>
  <c r="BE420"/>
  <c i="12" r="K142"/>
  <c r="BE142"/>
  <c r="K199"/>
  <c r="BE199"/>
  <c r="K281"/>
  <c r="BE281"/>
  <c r="BK346"/>
  <c r="K426"/>
  <c r="BE426"/>
  <c r="K446"/>
  <c r="BE446"/>
  <c i="13" r="K135"/>
  <c r="BE135"/>
  <c r="BK214"/>
  <c r="BK218"/>
  <c r="BK262"/>
  <c r="K288"/>
  <c r="BE288"/>
  <c r="K294"/>
  <c r="BE294"/>
  <c r="BK334"/>
  <c r="BK346"/>
  <c r="K359"/>
  <c r="BE359"/>
  <c r="K377"/>
  <c r="BE377"/>
  <c r="K381"/>
  <c r="BE381"/>
  <c i="15" r="K159"/>
  <c r="BE159"/>
  <c r="K226"/>
  <c r="BE226"/>
  <c i="16" r="K139"/>
  <c r="BE139"/>
  <c r="BK222"/>
  <c r="K241"/>
  <c r="BE241"/>
  <c r="K251"/>
  <c r="BE251"/>
  <c r="BK297"/>
  <c r="BK337"/>
  <c i="17" r="K145"/>
  <c r="BE145"/>
  <c r="BK224"/>
  <c r="BK249"/>
  <c i="18" r="BK158"/>
  <c r="K177"/>
  <c r="BE177"/>
  <c r="BK269"/>
  <c i="19" r="K145"/>
  <c r="BE145"/>
  <c r="K156"/>
  <c r="BE156"/>
  <c r="BK183"/>
  <c r="K188"/>
  <c r="BE188"/>
  <c r="BK195"/>
  <c r="K208"/>
  <c r="BE208"/>
  <c i="20" r="BK125"/>
  <c r="K153"/>
  <c r="BE153"/>
  <c r="K187"/>
  <c r="BE187"/>
  <c i="21" r="BK163"/>
  <c r="BK185"/>
  <c r="K235"/>
  <c r="BE235"/>
  <c r="K247"/>
  <c r="BE247"/>
  <c r="K263"/>
  <c r="BE263"/>
  <c r="BK297"/>
  <c r="BK347"/>
  <c i="22" r="BK122"/>
  <c r="K130"/>
  <c r="BE130"/>
  <c i="24" r="BK137"/>
  <c r="BK153"/>
  <c r="BK181"/>
  <c r="BK190"/>
  <c r="BK207"/>
  <c r="BK242"/>
  <c r="BK260"/>
  <c r="BK259"/>
  <c r="K259"/>
  <c r="K100"/>
  <c i="25" r="K133"/>
  <c r="BE133"/>
  <c r="BK152"/>
  <c r="K195"/>
  <c r="BE195"/>
  <c r="K225"/>
  <c r="BE225"/>
  <c r="K251"/>
  <c r="BE251"/>
  <c r="BK314"/>
  <c i="26" r="K126"/>
  <c r="BE126"/>
  <c r="K154"/>
  <c r="BE154"/>
  <c r="K164"/>
  <c r="BE164"/>
  <c i="27" r="BK141"/>
  <c r="K173"/>
  <c r="BE173"/>
  <c r="BK232"/>
  <c r="K268"/>
  <c r="BE268"/>
  <c r="K331"/>
  <c r="BE331"/>
  <c r="BK348"/>
  <c r="K374"/>
  <c r="BE374"/>
  <c r="K391"/>
  <c r="BE391"/>
  <c i="28" r="BK143"/>
  <c r="K171"/>
  <c r="BE171"/>
  <c r="BK180"/>
  <c i="29" r="K127"/>
  <c r="BE127"/>
  <c r="K150"/>
  <c r="BE150"/>
  <c r="K162"/>
  <c r="BE162"/>
  <c r="BK178"/>
  <c i="30" r="K160"/>
  <c r="BE160"/>
  <c i="31" r="K149"/>
  <c r="BE149"/>
  <c r="BK159"/>
  <c r="K169"/>
  <c r="BE169"/>
  <c r="K190"/>
  <c r="BE190"/>
  <c r="K198"/>
  <c r="BE198"/>
  <c r="K204"/>
  <c r="BE204"/>
  <c r="BK221"/>
  <c r="K230"/>
  <c r="BE230"/>
  <c r="K235"/>
  <c r="BE235"/>
  <c r="BK244"/>
  <c r="BK255"/>
  <c i="32" r="K149"/>
  <c r="BE149"/>
  <c r="K170"/>
  <c r="BE170"/>
  <c r="BK194"/>
  <c r="BK193"/>
  <c r="K193"/>
  <c r="K104"/>
  <c i="33" r="BK124"/>
  <c r="K183"/>
  <c r="BE183"/>
  <c i="2" r="K130"/>
  <c r="BE130"/>
  <c r="K160"/>
  <c r="BE160"/>
  <c i="3" r="K137"/>
  <c r="BE137"/>
  <c r="BK191"/>
  <c i="4" r="K126"/>
  <c r="BE126"/>
  <c i="5" r="K203"/>
  <c r="BE203"/>
  <c i="6" r="K143"/>
  <c r="BE143"/>
  <c i="7" r="BK149"/>
  <c r="K154"/>
  <c r="BE154"/>
  <c r="BK208"/>
  <c i="8" r="K167"/>
  <c r="BE167"/>
  <c r="K192"/>
  <c r="BE192"/>
  <c i="10" r="K137"/>
  <c r="BE137"/>
  <c r="BK235"/>
  <c r="K323"/>
  <c r="BE323"/>
  <c r="K366"/>
  <c r="BE366"/>
  <c r="BK431"/>
  <c r="BK497"/>
  <c r="BK582"/>
  <c r="BK632"/>
  <c r="K738"/>
  <c r="BE738"/>
  <c i="11" r="K301"/>
  <c r="BE301"/>
  <c r="BK365"/>
  <c i="12" r="K185"/>
  <c r="BE185"/>
  <c i="13" r="K221"/>
  <c r="BE221"/>
  <c r="BK366"/>
  <c i="14" r="BK122"/>
  <c r="BK121"/>
  <c r="K121"/>
  <c r="K98"/>
  <c i="15" r="BK211"/>
  <c i="16" r="BK154"/>
  <c r="BK237"/>
  <c r="BK309"/>
  <c i="18" r="K244"/>
  <c r="BE244"/>
  <c r="BK281"/>
  <c r="BK280"/>
  <c r="BK279"/>
  <c r="K279"/>
  <c r="K102"/>
  <c i="19" r="K129"/>
  <c r="BE129"/>
  <c r="BK141"/>
  <c r="BK171"/>
  <c r="BK189"/>
  <c r="BK199"/>
  <c r="BK206"/>
  <c i="20" r="BK141"/>
  <c r="BK163"/>
  <c r="BK190"/>
  <c i="21" r="BK241"/>
  <c r="BK279"/>
  <c r="K312"/>
  <c r="BE312"/>
  <c r="K318"/>
  <c r="BE318"/>
  <c i="22" r="BK140"/>
  <c r="BK147"/>
  <c r="BK142"/>
  <c r="K142"/>
  <c r="K98"/>
  <c i="24" r="K224"/>
  <c r="BE224"/>
  <c i="25" r="BK242"/>
  <c r="K275"/>
  <c r="BE275"/>
  <c i="27" r="K294"/>
  <c r="BE294"/>
  <c r="BK323"/>
  <c r="K351"/>
  <c r="BE351"/>
  <c i="28" r="BK183"/>
  <c i="29" r="K130"/>
  <c r="BE130"/>
  <c r="BK143"/>
  <c i="30" r="K132"/>
  <c r="BE132"/>
  <c r="K150"/>
  <c r="BE150"/>
  <c i="31" r="K144"/>
  <c r="BE144"/>
  <c r="K173"/>
  <c r="BE173"/>
  <c r="K182"/>
  <c r="BE182"/>
  <c r="K188"/>
  <c r="BE188"/>
  <c r="K194"/>
  <c r="BE194"/>
  <c r="BK213"/>
  <c r="K229"/>
  <c r="BE229"/>
  <c r="K246"/>
  <c r="BE246"/>
  <c r="BK258"/>
  <c i="32" r="K182"/>
  <c r="BE182"/>
  <c i="33" r="K140"/>
  <c r="BE140"/>
  <c r="K145"/>
  <c r="BE145"/>
  <c r="K208"/>
  <c r="BE208"/>
  <c r="K213"/>
  <c r="BE213"/>
  <c r="BK220"/>
  <c r="K227"/>
  <c r="BE227"/>
  <c i="16" r="K365"/>
  <c r="BE365"/>
  <c i="31" r="K250"/>
  <c r="BE250"/>
  <c i="3" r="F39"/>
  <c i="1" r="BF96"/>
  <c i="6" r="F37"/>
  <c i="1" r="BD99"/>
  <c i="8" r="F41"/>
  <c i="1" r="BF102"/>
  <c i="10" r="F38"/>
  <c i="1" r="BE104"/>
  <c i="12" r="F36"/>
  <c i="1" r="BC106"/>
  <c i="14" r="F36"/>
  <c i="1" r="BC108"/>
  <c i="14" r="F39"/>
  <c i="1" r="BF108"/>
  <c i="17" r="K36"/>
  <c i="1" r="AY111"/>
  <c i="25" r="F36"/>
  <c i="1" r="BC120"/>
  <c i="26" r="K38"/>
  <c i="1" r="AY121"/>
  <c i="12" r="F38"/>
  <c i="1" r="BE106"/>
  <c i="14" r="F37"/>
  <c i="1" r="BD108"/>
  <c i="15" r="F38"/>
  <c i="1" r="BE109"/>
  <c i="18" r="F37"/>
  <c i="1" r="BD112"/>
  <c i="21" r="F36"/>
  <c i="1" r="BC115"/>
  <c i="22" r="F39"/>
  <c i="1" r="BF116"/>
  <c i="27" r="F37"/>
  <c i="1" r="BD123"/>
  <c i="30" r="K36"/>
  <c i="1" r="AY126"/>
  <c i="2" r="F37"/>
  <c i="1" r="BD95"/>
  <c i="3" r="K36"/>
  <c i="1" r="AY96"/>
  <c i="9" r="F38"/>
  <c i="1" r="BC103"/>
  <c i="10" r="F37"/>
  <c i="1" r="BD104"/>
  <c i="13" r="F36"/>
  <c i="1" r="BC107"/>
  <c i="14" r="F38"/>
  <c i="1" r="BE108"/>
  <c i="17" r="F36"/>
  <c i="1" r="BC111"/>
  <c i="20" r="F36"/>
  <c i="1" r="BC114"/>
  <c i="21" r="F39"/>
  <c i="1" r="BF115"/>
  <c i="28" r="F41"/>
  <c i="1" r="BF124"/>
  <c i="30" r="F36"/>
  <c i="1" r="BC126"/>
  <c i="32" r="K38"/>
  <c i="1" r="AY129"/>
  <c i="32" r="F39"/>
  <c i="1" r="BD129"/>
  <c i="33" r="F37"/>
  <c i="1" r="BD130"/>
  <c i="6" r="F39"/>
  <c i="1" r="BF99"/>
  <c i="7" r="F39"/>
  <c i="1" r="BD101"/>
  <c i="9" r="K38"/>
  <c i="1" r="AY103"/>
  <c i="10" r="F36"/>
  <c i="1" r="BC104"/>
  <c i="11" r="F39"/>
  <c i="1" r="BF105"/>
  <c i="13" r="F39"/>
  <c i="1" r="BF107"/>
  <c i="16" r="K36"/>
  <c i="1" r="AY110"/>
  <c i="20" r="F37"/>
  <c i="1" r="BD114"/>
  <c i="22" r="F37"/>
  <c i="1" r="BD116"/>
  <c i="28" r="K38"/>
  <c i="1" r="AY124"/>
  <c i="29" r="K38"/>
  <c i="1" r="AY125"/>
  <c i="31" r="K36"/>
  <c i="1" r="AY128"/>
  <c i="32" r="F38"/>
  <c i="1" r="BC129"/>
  <c i="33" r="F39"/>
  <c i="1" r="BF130"/>
  <c i="2" r="BK166"/>
  <c r="K175"/>
  <c r="BE175"/>
  <c i="3" r="K133"/>
  <c r="BE133"/>
  <c r="BK140"/>
  <c r="K165"/>
  <c r="BE165"/>
  <c r="K183"/>
  <c r="BE183"/>
  <c r="BK203"/>
  <c r="BK221"/>
  <c r="BK214"/>
  <c r="K214"/>
  <c r="K99"/>
  <c r="BK230"/>
  <c r="K245"/>
  <c r="BE245"/>
  <c r="BK253"/>
  <c r="BK270"/>
  <c r="BK295"/>
  <c i="4" r="BK133"/>
  <c r="BK121"/>
  <c r="BK151"/>
  <c i="5" r="K130"/>
  <c r="BE130"/>
  <c r="K164"/>
  <c r="BE164"/>
  <c r="BK185"/>
  <c r="BK163"/>
  <c r="K163"/>
  <c r="K99"/>
  <c r="BK205"/>
  <c r="BK197"/>
  <c r="K197"/>
  <c r="K100"/>
  <c i="6" r="BK138"/>
  <c r="K156"/>
  <c r="BE156"/>
  <c i="7" r="BK174"/>
  <c r="K183"/>
  <c r="BE183"/>
  <c r="K217"/>
  <c r="BE217"/>
  <c r="K228"/>
  <c r="BE228"/>
  <c r="BK241"/>
  <c r="BK240"/>
  <c r="K240"/>
  <c r="K105"/>
  <c i="8" r="BK148"/>
  <c r="BK187"/>
  <c r="BK186"/>
  <c r="K186"/>
  <c r="K104"/>
  <c i="9" r="BK144"/>
  <c i="10" r="BK171"/>
  <c r="BK208"/>
  <c r="K233"/>
  <c r="BE233"/>
  <c r="BK249"/>
  <c r="K284"/>
  <c r="BE284"/>
  <c r="K310"/>
  <c r="BE310"/>
  <c r="K353"/>
  <c r="BE353"/>
  <c r="K396"/>
  <c r="BE396"/>
  <c r="K459"/>
  <c r="BE459"/>
  <c r="K558"/>
  <c r="BE558"/>
  <c r="K591"/>
  <c r="BE591"/>
  <c r="BK610"/>
  <c r="BK641"/>
  <c r="K657"/>
  <c r="BE657"/>
  <c r="K691"/>
  <c r="BE691"/>
  <c r="BK732"/>
  <c i="11" r="K146"/>
  <c r="BE146"/>
  <c r="K153"/>
  <c r="BE153"/>
  <c r="BK173"/>
  <c r="BK190"/>
  <c r="K209"/>
  <c r="BE209"/>
  <c r="K246"/>
  <c r="BE246"/>
  <c r="K258"/>
  <c r="BE258"/>
  <c r="K274"/>
  <c r="BE274"/>
  <c r="BK298"/>
  <c r="K340"/>
  <c r="BE340"/>
  <c r="BK369"/>
  <c r="BK407"/>
  <c r="K425"/>
  <c r="BE425"/>
  <c r="BK447"/>
  <c r="K455"/>
  <c r="BE455"/>
  <c r="K463"/>
  <c r="BE463"/>
  <c i="12" r="K191"/>
  <c r="BE191"/>
  <c r="BK274"/>
  <c r="K305"/>
  <c r="BE305"/>
  <c r="K360"/>
  <c r="BE360"/>
  <c r="K378"/>
  <c r="BE378"/>
  <c r="BK390"/>
  <c r="BK449"/>
  <c r="BK448"/>
  <c r="K448"/>
  <c r="K107"/>
  <c i="13" r="BK143"/>
  <c r="BK171"/>
  <c r="BK193"/>
  <c r="BK268"/>
  <c r="K321"/>
  <c r="BE321"/>
  <c r="BK348"/>
  <c r="BK388"/>
  <c r="K417"/>
  <c r="BE417"/>
  <c i="15" r="BK153"/>
  <c r="BK177"/>
  <c r="K205"/>
  <c r="BE205"/>
  <c r="BK229"/>
  <c i="16" r="BK134"/>
  <c r="BK136"/>
  <c r="K151"/>
  <c r="BE151"/>
  <c r="BK195"/>
  <c r="BK217"/>
  <c r="K257"/>
  <c r="BE257"/>
  <c r="BK300"/>
  <c r="BK319"/>
  <c r="K347"/>
  <c r="BE347"/>
  <c i="17" r="K137"/>
  <c r="BE137"/>
  <c r="BK153"/>
  <c r="K178"/>
  <c r="BE178"/>
  <c r="K190"/>
  <c r="BE190"/>
  <c r="K207"/>
  <c r="BE207"/>
  <c r="K239"/>
  <c r="BE239"/>
  <c r="BK254"/>
  <c r="BK253"/>
  <c r="K253"/>
  <c r="K101"/>
  <c i="18" r="K182"/>
  <c r="BE182"/>
  <c r="BK201"/>
  <c r="K223"/>
  <c r="BE223"/>
  <c r="BK230"/>
  <c r="K266"/>
  <c r="BE266"/>
  <c i="19" r="BK140"/>
  <c r="K153"/>
  <c r="BE153"/>
  <c r="BK163"/>
  <c r="BK172"/>
  <c r="K179"/>
  <c r="BE179"/>
  <c r="K209"/>
  <c r="BE209"/>
  <c r="K216"/>
  <c r="BE216"/>
  <c i="20" r="K123"/>
  <c r="BE123"/>
  <c r="K136"/>
  <c r="BE136"/>
  <c r="K171"/>
  <c r="BE171"/>
  <c r="K192"/>
  <c r="BE192"/>
  <c r="BK201"/>
  <c r="BK196"/>
  <c r="K196"/>
  <c r="K99"/>
  <c i="21" r="BK155"/>
  <c r="K173"/>
  <c r="BE173"/>
  <c r="K187"/>
  <c r="BE187"/>
  <c r="K197"/>
  <c r="BE197"/>
  <c r="BK209"/>
  <c r="BK219"/>
  <c r="BK239"/>
  <c r="BK257"/>
  <c r="K273"/>
  <c r="BE273"/>
  <c r="BK285"/>
  <c r="K305"/>
  <c r="BE305"/>
  <c r="BK326"/>
  <c r="K345"/>
  <c r="BE345"/>
  <c i="22" r="BK134"/>
  <c i="24" r="BK145"/>
  <c r="BK167"/>
  <c r="K206"/>
  <c r="BE206"/>
  <c r="BK219"/>
  <c r="K223"/>
  <c r="BE223"/>
  <c r="K237"/>
  <c r="BE237"/>
  <c r="K255"/>
  <c r="BE255"/>
  <c i="25" r="BK162"/>
  <c r="K176"/>
  <c r="BE176"/>
  <c r="BK192"/>
  <c r="K221"/>
  <c r="BE221"/>
  <c r="K237"/>
  <c r="BE237"/>
  <c r="BK249"/>
  <c r="K266"/>
  <c r="BE266"/>
  <c r="K290"/>
  <c r="BE290"/>
  <c r="K306"/>
  <c r="BE306"/>
  <c i="26" r="K144"/>
  <c r="BE144"/>
  <c r="BK160"/>
  <c r="K168"/>
  <c r="BE168"/>
  <c i="27" r="K155"/>
  <c r="BE155"/>
  <c r="K172"/>
  <c r="BE172"/>
  <c r="BK190"/>
  <c r="BK202"/>
  <c r="BK207"/>
  <c r="K221"/>
  <c r="BE221"/>
  <c r="BK235"/>
  <c r="BK254"/>
  <c r="K274"/>
  <c r="BE274"/>
  <c r="K291"/>
  <c r="BE291"/>
  <c r="K303"/>
  <c r="BE303"/>
  <c r="BK321"/>
  <c r="K333"/>
  <c r="BE333"/>
  <c r="K346"/>
  <c r="BE346"/>
  <c r="BK356"/>
  <c r="K371"/>
  <c r="BE371"/>
  <c r="BK382"/>
  <c i="28" r="BK133"/>
  <c r="BK146"/>
  <c r="K174"/>
  <c r="BE174"/>
  <c i="29" r="BK136"/>
  <c r="K161"/>
  <c r="BE161"/>
  <c r="BK169"/>
  <c i="30" r="BK134"/>
  <c r="K162"/>
  <c r="BE162"/>
  <c i="31" r="K125"/>
  <c r="BE125"/>
  <c r="K136"/>
  <c r="BE136"/>
  <c r="K145"/>
  <c r="BE145"/>
  <c r="K150"/>
  <c r="BE150"/>
  <c r="BK157"/>
  <c r="BK164"/>
  <c r="K171"/>
  <c r="BE171"/>
  <c r="BK203"/>
  <c r="BK210"/>
  <c r="K217"/>
  <c r="BE217"/>
  <c r="BK225"/>
  <c i="32" r="K164"/>
  <c r="BE164"/>
  <c i="2" r="BK126"/>
  <c r="BK154"/>
  <c r="BK178"/>
  <c i="3" r="K144"/>
  <c r="BE144"/>
  <c r="K172"/>
  <c r="BE172"/>
  <c r="BK212"/>
  <c r="BK243"/>
  <c r="BK278"/>
  <c i="5" r="K126"/>
  <c r="BE126"/>
  <c r="K219"/>
  <c r="BE219"/>
  <c i="6" r="BK141"/>
  <c r="BK165"/>
  <c r="BK155"/>
  <c r="K155"/>
  <c r="K101"/>
  <c i="7" r="BK144"/>
  <c r="BK161"/>
  <c r="K192"/>
  <c r="BE192"/>
  <c r="K215"/>
  <c r="BE215"/>
  <c i="8" r="K130"/>
  <c r="BE130"/>
  <c r="BK169"/>
  <c r="K183"/>
  <c r="BE183"/>
  <c i="9" r="BK159"/>
  <c r="BK158"/>
  <c r="K158"/>
  <c r="K103"/>
  <c i="10" r="BK177"/>
  <c r="BK202"/>
  <c r="K237"/>
  <c r="BE237"/>
  <c r="K261"/>
  <c r="BE261"/>
  <c r="BK374"/>
  <c r="K394"/>
  <c r="BE394"/>
  <c r="K423"/>
  <c r="BE423"/>
  <c r="K474"/>
  <c r="BE474"/>
  <c r="K486"/>
  <c r="BE486"/>
  <c r="K504"/>
  <c r="BE504"/>
  <c r="BK513"/>
  <c r="K529"/>
  <c r="BE529"/>
  <c r="BK547"/>
  <c r="BK589"/>
  <c r="K651"/>
  <c r="BE651"/>
  <c r="BK675"/>
  <c r="BK726"/>
  <c r="BK766"/>
  <c r="BK787"/>
  <c r="BK780"/>
  <c r="K780"/>
  <c r="K112"/>
  <c r="K801"/>
  <c r="BE801"/>
  <c i="11" r="K137"/>
  <c r="BE137"/>
  <c r="BK222"/>
  <c r="K238"/>
  <c r="BE238"/>
  <c r="K309"/>
  <c r="BE309"/>
  <c r="K351"/>
  <c r="BE351"/>
  <c r="K399"/>
  <c r="BE399"/>
  <c r="K424"/>
  <c r="BE424"/>
  <c i="12" r="K170"/>
  <c r="BE170"/>
  <c r="K246"/>
  <c r="BE246"/>
  <c r="K296"/>
  <c r="BE296"/>
  <c r="K351"/>
  <c r="BE351"/>
  <c r="K419"/>
  <c r="BE419"/>
  <c i="15" r="K142"/>
  <c r="BE142"/>
  <c r="K148"/>
  <c r="BE148"/>
  <c r="K151"/>
  <c r="BE151"/>
  <c r="BK186"/>
  <c r="BK181"/>
  <c r="K181"/>
  <c r="K99"/>
  <c r="K221"/>
  <c r="BE221"/>
  <c r="K233"/>
  <c r="BE233"/>
  <c i="16" r="K130"/>
  <c r="BE130"/>
  <c r="BK160"/>
  <c r="BK162"/>
  <c r="BK234"/>
  <c r="BK239"/>
  <c r="BK244"/>
  <c r="K281"/>
  <c r="BE281"/>
  <c r="K291"/>
  <c r="BE291"/>
  <c r="BK298"/>
  <c r="BK316"/>
  <c r="K354"/>
  <c r="BE354"/>
  <c i="17" r="K204"/>
  <c r="BE204"/>
  <c r="K227"/>
  <c r="BE227"/>
  <c r="K236"/>
  <c r="BE236"/>
  <c i="18" r="BK197"/>
  <c r="BK246"/>
  <c r="BK278"/>
  <c r="BK277"/>
  <c r="K277"/>
  <c r="K101"/>
  <c i="19" r="BK144"/>
  <c r="K154"/>
  <c r="BE154"/>
  <c r="BK164"/>
  <c r="BK187"/>
  <c r="K192"/>
  <c r="BE192"/>
  <c r="K204"/>
  <c r="BE204"/>
  <c i="20" r="K121"/>
  <c r="BE121"/>
  <c r="BK134"/>
  <c r="BK169"/>
  <c i="21" r="K135"/>
  <c r="BE135"/>
  <c r="BK153"/>
  <c r="K183"/>
  <c r="BE183"/>
  <c r="K229"/>
  <c r="BE229"/>
  <c r="K243"/>
  <c r="BE243"/>
  <c r="K255"/>
  <c r="BE255"/>
  <c r="BK267"/>
  <c r="BK324"/>
  <c i="22" r="K126"/>
  <c r="BE126"/>
  <c r="K138"/>
  <c r="BE138"/>
  <c i="23" r="K127"/>
  <c r="BE127"/>
  <c i="24" r="K133"/>
  <c r="BE133"/>
  <c r="K139"/>
  <c r="BE139"/>
  <c r="BK159"/>
  <c r="K204"/>
  <c r="BE204"/>
  <c r="BK208"/>
  <c r="BK232"/>
  <c r="BK257"/>
  <c r="BK256"/>
  <c r="K256"/>
  <c r="K99"/>
  <c i="25" r="K155"/>
  <c r="BE155"/>
  <c r="BK200"/>
  <c r="K230"/>
  <c r="BE230"/>
  <c r="BK284"/>
  <c r="K296"/>
  <c r="BE296"/>
  <c i="26" r="BK157"/>
  <c i="27" r="BK151"/>
  <c r="K199"/>
  <c r="BE199"/>
  <c r="K242"/>
  <c r="BE242"/>
  <c r="K307"/>
  <c r="BE307"/>
  <c r="K343"/>
  <c r="BE343"/>
  <c r="BK368"/>
  <c r="BK387"/>
  <c i="28" r="K157"/>
  <c r="BE157"/>
  <c r="K175"/>
  <c r="BE175"/>
  <c r="BK178"/>
  <c i="29" r="K152"/>
  <c r="BE152"/>
  <c r="K168"/>
  <c r="BE168"/>
  <c i="30" r="K152"/>
  <c r="BE152"/>
  <c i="31" r="BK165"/>
  <c r="BK176"/>
  <c r="BK193"/>
  <c r="BK201"/>
  <c r="K205"/>
  <c r="BE205"/>
  <c r="BK228"/>
  <c r="BK233"/>
  <c r="BK248"/>
  <c r="K253"/>
  <c r="BE253"/>
  <c i="32" r="K133"/>
  <c r="BE133"/>
  <c r="K146"/>
  <c r="BE146"/>
  <c r="BK154"/>
  <c r="K186"/>
  <c r="BE186"/>
  <c i="33" r="K205"/>
  <c r="BE205"/>
  <c i="2" r="BK138"/>
  <c r="K182"/>
  <c r="BE182"/>
  <c i="3" r="K160"/>
  <c r="BE160"/>
  <c r="K251"/>
  <c r="BE251"/>
  <c i="5" r="K148"/>
  <c r="BE148"/>
  <c i="7" r="BK163"/>
  <c i="8" r="BK150"/>
  <c r="K189"/>
  <c r="BE189"/>
  <c i="9" r="BK151"/>
  <c i="10" r="BK145"/>
  <c r="K180"/>
  <c r="BE180"/>
  <c r="BK297"/>
  <c r="BK337"/>
  <c r="K426"/>
  <c r="BE426"/>
  <c r="K490"/>
  <c r="BE490"/>
  <c r="BK533"/>
  <c r="K593"/>
  <c r="BE593"/>
  <c r="K653"/>
  <c r="BE653"/>
  <c i="11" r="K332"/>
  <c r="BE332"/>
  <c r="BK440"/>
  <c i="12" r="BK293"/>
  <c r="K454"/>
  <c r="BE454"/>
  <c i="13" r="BK208"/>
  <c r="BK355"/>
  <c i="15" r="BK213"/>
  <c i="16" r="BK157"/>
  <c r="BK286"/>
  <c i="18" r="BK185"/>
  <c r="BK181"/>
  <c r="K181"/>
  <c r="K99"/>
  <c r="BK220"/>
  <c r="BK248"/>
  <c i="19" r="BK152"/>
  <c r="BK150"/>
  <c r="K150"/>
  <c r="K99"/>
  <c r="K159"/>
  <c r="BE159"/>
  <c r="BK173"/>
  <c r="BK181"/>
  <c r="BK193"/>
  <c r="BK196"/>
  <c r="BK201"/>
  <c r="K221"/>
  <c r="BE221"/>
  <c i="20" r="K155"/>
  <c r="BE155"/>
  <c r="K177"/>
  <c r="BE177"/>
  <c i="21" r="K177"/>
  <c r="BE177"/>
  <c r="BK233"/>
  <c r="K283"/>
  <c r="BE283"/>
  <c r="K303"/>
  <c r="BE303"/>
  <c r="BK341"/>
  <c i="22" r="K143"/>
  <c r="BE143"/>
  <c i="24" r="K209"/>
  <c r="BE209"/>
  <c r="BK221"/>
  <c i="25" r="BK141"/>
  <c r="K217"/>
  <c r="BE217"/>
  <c r="K270"/>
  <c r="BE270"/>
  <c r="BK317"/>
  <c i="26" r="K142"/>
  <c r="BE142"/>
  <c i="27" r="K310"/>
  <c r="BE310"/>
  <c r="BK325"/>
  <c r="BK381"/>
  <c i="28" r="BK172"/>
  <c i="29" r="BK134"/>
  <c r="K160"/>
  <c r="BE160"/>
  <c r="K174"/>
  <c r="BE174"/>
  <c i="30" r="BK137"/>
  <c i="31" r="BK180"/>
  <c r="BK185"/>
  <c r="K191"/>
  <c r="BE191"/>
  <c r="K196"/>
  <c r="BE196"/>
  <c r="BK214"/>
  <c r="K238"/>
  <c r="BE238"/>
  <c r="BK247"/>
  <c i="32" r="K131"/>
  <c r="BE131"/>
  <c i="33" r="K204"/>
  <c r="BE204"/>
  <c r="K212"/>
  <c r="BE212"/>
  <c r="BK217"/>
  <c r="K223"/>
  <c r="BE223"/>
  <c i="31" r="K183"/>
  <c r="BE183"/>
  <c i="33" r="K224"/>
  <c r="BE224"/>
  <c i="3" r="F36"/>
  <c i="1" r="BC96"/>
  <c i="8" r="F38"/>
  <c i="1" r="BC102"/>
  <c i="12" r="F39"/>
  <c i="1" r="BF106"/>
  <c i="15" r="F37"/>
  <c i="1" r="BD109"/>
  <c i="18" r="K36"/>
  <c i="1" r="AY112"/>
  <c i="23" r="F38"/>
  <c i="1" r="BE117"/>
  <c i="28" r="F39"/>
  <c i="1" r="BD124"/>
  <c i="3" r="F37"/>
  <c i="1" r="BD96"/>
  <c i="4" r="F36"/>
  <c i="1" r="BC97"/>
  <c i="5" r="F36"/>
  <c i="1" r="BC98"/>
  <c i="6" r="F38"/>
  <c i="1" r="BE99"/>
  <c i="8" r="F40"/>
  <c i="1" r="BE102"/>
  <c i="13" r="F37"/>
  <c i="1" r="BD107"/>
  <c i="17" r="F37"/>
  <c i="1" r="BD111"/>
  <c i="20" r="F39"/>
  <c i="1" r="BF114"/>
  <c i="23" r="F39"/>
  <c i="1" r="BF117"/>
  <c i="25" r="F38"/>
  <c i="1" r="BE120"/>
  <c i="26" r="F41"/>
  <c i="1" r="BF121"/>
  <c i="11" r="F38"/>
  <c i="1" r="BE105"/>
  <c i="13" r="F38"/>
  <c i="1" r="BE107"/>
  <c i="16" r="F36"/>
  <c i="1" r="BC110"/>
  <c i="18" r="F36"/>
  <c i="1" r="BC112"/>
  <c i="19" r="F39"/>
  <c i="1" r="BF113"/>
  <c i="20" r="K36"/>
  <c i="1" r="AY114"/>
  <c i="22" r="F38"/>
  <c i="1" r="BE116"/>
  <c i="30" r="F38"/>
  <c i="1" r="BE126"/>
  <c i="33" r="F38"/>
  <c i="1" r="BE130"/>
  <c i="2" r="K36"/>
  <c i="1" r="AY95"/>
  <c i="4" r="F38"/>
  <c i="1" r="BE97"/>
  <c i="11" r="F36"/>
  <c i="1" r="BC105"/>
  <c i="17" r="F38"/>
  <c i="1" r="BE111"/>
  <c i="23" r="F37"/>
  <c i="1" r="BD117"/>
  <c i="27" r="F38"/>
  <c i="1" r="BE123"/>
  <c i="30" r="F37"/>
  <c i="1" r="BD126"/>
  <c i="32" r="F40"/>
  <c i="1" r="BE129"/>
  <c i="33" r="K36"/>
  <c i="1" r="AY130"/>
  <c i="2" r="K173"/>
  <c r="BE173"/>
  <c r="BK186"/>
  <c i="3" r="K129"/>
  <c r="BE129"/>
  <c r="K139"/>
  <c r="BE139"/>
  <c r="BK163"/>
  <c r="K179"/>
  <c r="BE179"/>
  <c r="BK195"/>
  <c r="K208"/>
  <c r="BE208"/>
  <c i="4" r="BK162"/>
  <c i="5" r="K138"/>
  <c r="BE138"/>
  <c r="K172"/>
  <c r="BE172"/>
  <c r="K189"/>
  <c r="BE189"/>
  <c r="K210"/>
  <c r="BE210"/>
  <c i="6" r="BK136"/>
  <c r="K149"/>
  <c r="BE149"/>
  <c r="K163"/>
  <c r="BE163"/>
  <c i="7" r="K152"/>
  <c r="BE152"/>
  <c r="BK181"/>
  <c r="BK207"/>
  <c r="BK224"/>
  <c r="BK232"/>
  <c i="8" r="BK136"/>
  <c r="BK156"/>
  <c i="9" r="K133"/>
  <c r="BE133"/>
  <c r="BK148"/>
  <c i="10" r="BK159"/>
  <c r="K188"/>
  <c r="BE188"/>
  <c r="BK217"/>
  <c r="BK246"/>
  <c r="BK273"/>
  <c r="BK289"/>
  <c r="BK329"/>
  <c r="K363"/>
  <c r="BE363"/>
  <c r="K413"/>
  <c r="BE413"/>
  <c r="K553"/>
  <c r="BE553"/>
  <c r="BK574"/>
  <c r="BK600"/>
  <c r="BK634"/>
  <c r="BK648"/>
  <c r="BK668"/>
  <c r="BK713"/>
  <c r="K778"/>
  <c r="BE778"/>
  <c i="11" r="K139"/>
  <c r="BE139"/>
  <c r="K149"/>
  <c r="BE149"/>
  <c r="K167"/>
  <c r="BE167"/>
  <c r="K184"/>
  <c r="BE184"/>
  <c r="BK200"/>
  <c r="K234"/>
  <c r="BE234"/>
  <c r="BK250"/>
  <c r="BK268"/>
  <c r="BK278"/>
  <c r="K303"/>
  <c r="BE303"/>
  <c i="12" r="BK332"/>
  <c r="BK318"/>
  <c r="K318"/>
  <c r="K102"/>
  <c r="BK368"/>
  <c r="BK392"/>
  <c r="BK442"/>
  <c i="13" r="K129"/>
  <c r="BE129"/>
  <c r="BK148"/>
  <c r="BK183"/>
  <c r="K258"/>
  <c r="BE258"/>
  <c r="K316"/>
  <c r="BE316"/>
  <c r="K344"/>
  <c r="BE344"/>
  <c r="K398"/>
  <c r="BE398"/>
  <c r="K420"/>
  <c r="BE420"/>
  <c i="15" r="K131"/>
  <c r="BE131"/>
  <c r="BK164"/>
  <c r="BK194"/>
  <c r="BK193"/>
  <c r="K193"/>
  <c r="K100"/>
  <c i="16" r="BK143"/>
  <c r="K175"/>
  <c r="BE175"/>
  <c r="BK213"/>
  <c r="K219"/>
  <c r="BE219"/>
  <c r="K271"/>
  <c r="BE271"/>
  <c r="BK322"/>
  <c i="17" r="K130"/>
  <c r="BE130"/>
  <c r="K140"/>
  <c r="BE140"/>
  <c r="K150"/>
  <c r="BE150"/>
  <c r="BK173"/>
  <c r="K193"/>
  <c r="BE193"/>
  <c r="K210"/>
  <c r="BE210"/>
  <c r="K241"/>
  <c r="BE241"/>
  <c r="K257"/>
  <c r="BE257"/>
  <c i="18" r="BK128"/>
  <c r="BK152"/>
  <c r="BK191"/>
  <c r="K206"/>
  <c r="BE206"/>
  <c r="BK233"/>
  <c r="BK272"/>
  <c i="19" r="BK133"/>
  <c r="BK149"/>
  <c r="K161"/>
  <c r="BE161"/>
  <c r="BK168"/>
  <c r="K176"/>
  <c r="BE176"/>
  <c r="K182"/>
  <c r="BE182"/>
  <c r="BK212"/>
  <c i="20" r="BK129"/>
  <c r="K147"/>
  <c r="BE147"/>
  <c r="BK161"/>
  <c r="BK179"/>
  <c r="K188"/>
  <c r="BE188"/>
  <c r="K199"/>
  <c r="BE199"/>
  <c i="21" r="K129"/>
  <c r="BE129"/>
  <c r="BK143"/>
  <c r="BK165"/>
  <c r="BK191"/>
  <c r="BK199"/>
  <c r="BK211"/>
  <c r="BK225"/>
  <c r="K249"/>
  <c r="BE249"/>
  <c r="K269"/>
  <c r="BE269"/>
  <c r="K289"/>
  <c r="BE289"/>
  <c r="BK299"/>
  <c r="BK308"/>
  <c r="BK339"/>
  <c i="22" r="BK132"/>
  <c r="K150"/>
  <c r="BE150"/>
  <c r="BK163"/>
  <c i="24" r="BK142"/>
  <c r="K165"/>
  <c r="BE165"/>
  <c r="BK177"/>
  <c r="K212"/>
  <c r="BE212"/>
  <c r="BK222"/>
  <c r="K240"/>
  <c r="BE240"/>
  <c i="25" r="K130"/>
  <c r="BE130"/>
  <c r="K148"/>
  <c r="BE148"/>
  <c r="BK173"/>
  <c r="K186"/>
  <c r="BE186"/>
  <c r="BK197"/>
  <c r="BK226"/>
  <c r="K240"/>
  <c r="BE240"/>
  <c r="BK256"/>
  <c r="BK272"/>
  <c r="K293"/>
  <c r="BE293"/>
  <c r="K303"/>
  <c r="BE303"/>
  <c i="26" r="BK124"/>
  <c r="BK133"/>
  <c r="K148"/>
  <c r="BE148"/>
  <c r="BK166"/>
  <c i="27" r="K136"/>
  <c r="BE136"/>
  <c r="BK163"/>
  <c r="K176"/>
  <c r="BE176"/>
  <c r="K187"/>
  <c r="BE187"/>
  <c r="K196"/>
  <c r="BE196"/>
  <c r="K215"/>
  <c r="BE215"/>
  <c r="K226"/>
  <c r="BE226"/>
  <c r="BK246"/>
  <c r="K255"/>
  <c r="BE255"/>
  <c r="BK278"/>
  <c r="BK288"/>
  <c r="K306"/>
  <c r="BE306"/>
  <c r="K322"/>
  <c r="BE322"/>
  <c r="BK329"/>
  <c r="BK344"/>
  <c r="K355"/>
  <c r="BE355"/>
  <c r="K377"/>
  <c r="BE377"/>
  <c r="BK383"/>
  <c i="28" r="BK136"/>
  <c r="K170"/>
  <c r="BE170"/>
  <c r="K181"/>
  <c r="BE181"/>
  <c i="29" r="BK129"/>
  <c r="K141"/>
  <c r="BE141"/>
  <c r="K164"/>
  <c r="BE164"/>
  <c r="K176"/>
  <c r="BE176"/>
  <c i="30" r="K129"/>
  <c r="BE129"/>
  <c r="BK156"/>
  <c r="BK149"/>
  <c r="K149"/>
  <c r="K100"/>
  <c i="31" r="BK129"/>
  <c r="K141"/>
  <c r="BE141"/>
  <c r="K148"/>
  <c r="BE148"/>
  <c r="BK156"/>
  <c r="K167"/>
  <c r="BE167"/>
  <c r="K172"/>
  <c r="BE172"/>
  <c r="K206"/>
  <c r="BE206"/>
  <c r="K211"/>
  <c r="BE211"/>
  <c r="BK219"/>
  <c r="BK226"/>
  <c i="2" r="K128"/>
  <c r="BE128"/>
  <c r="K146"/>
  <c r="BE146"/>
  <c r="BK164"/>
  <c i="3" r="K131"/>
  <c r="BE131"/>
  <c r="BK167"/>
  <c r="BK193"/>
  <c r="K226"/>
  <c r="BE226"/>
  <c r="BK292"/>
  <c i="5" r="BK154"/>
  <c i="6" r="BK134"/>
  <c r="K161"/>
  <c r="BE161"/>
  <c i="7" r="K139"/>
  <c r="BE139"/>
  <c r="BK166"/>
  <c r="K196"/>
  <c r="BE196"/>
  <c r="BK229"/>
  <c i="8" r="BK152"/>
  <c r="BK162"/>
  <c r="BK159"/>
  <c r="K159"/>
  <c r="K101"/>
  <c i="9" r="BK128"/>
  <c r="BK150"/>
  <c i="10" r="BK158"/>
  <c r="BK205"/>
  <c r="K243"/>
  <c r="BE243"/>
  <c r="BK312"/>
  <c r="K372"/>
  <c r="BE372"/>
  <c r="BK390"/>
  <c r="BK417"/>
  <c r="K472"/>
  <c r="BE472"/>
  <c r="BK483"/>
  <c r="BK501"/>
  <c r="BK517"/>
  <c r="BK531"/>
  <c r="K541"/>
  <c r="BE541"/>
  <c r="K584"/>
  <c r="BE584"/>
  <c r="K630"/>
  <c r="BE630"/>
  <c r="K671"/>
  <c r="BE671"/>
  <c r="K744"/>
  <c r="BE744"/>
  <c r="K773"/>
  <c r="BE773"/>
  <c r="K790"/>
  <c r="BE790"/>
  <c r="K803"/>
  <c r="BE803"/>
  <c i="11" r="K156"/>
  <c r="BE156"/>
  <c r="K213"/>
  <c r="BE213"/>
  <c r="BK287"/>
  <c r="BK317"/>
  <c r="BK359"/>
  <c r="BK414"/>
  <c r="K430"/>
  <c r="BE430"/>
  <c r="K450"/>
  <c r="BE450"/>
  <c i="12" r="K136"/>
  <c r="BE136"/>
  <c r="BK193"/>
  <c r="K264"/>
  <c r="BE264"/>
  <c r="K319"/>
  <c r="BE319"/>
  <c r="K412"/>
  <c r="BE412"/>
  <c i="17" r="BK170"/>
  <c r="K218"/>
  <c r="BE218"/>
  <c r="K251"/>
  <c r="BE251"/>
  <c i="18" r="BK130"/>
  <c r="K173"/>
  <c r="BE173"/>
  <c r="K217"/>
  <c r="BE217"/>
  <c r="K260"/>
  <c r="BE260"/>
  <c i="19" r="K142"/>
  <c r="BE142"/>
  <c r="BK148"/>
  <c r="BK167"/>
  <c r="K185"/>
  <c r="BE185"/>
  <c r="BK191"/>
  <c r="K197"/>
  <c r="BE197"/>
  <c i="20" r="K145"/>
  <c r="BE145"/>
  <c r="K185"/>
  <c r="BE185"/>
  <c i="21" r="BK137"/>
  <c r="K159"/>
  <c r="BE159"/>
  <c r="BK171"/>
  <c r="BK207"/>
  <c r="K253"/>
  <c r="BE253"/>
  <c r="K261"/>
  <c r="BE261"/>
  <c r="K320"/>
  <c r="BE320"/>
  <c r="BK333"/>
  <c i="22" r="BK128"/>
  <c r="BK158"/>
  <c r="BK149"/>
  <c r="K149"/>
  <c r="K99"/>
  <c i="24" r="BK135"/>
  <c r="BK179"/>
  <c r="K189"/>
  <c r="BE189"/>
  <c r="BK205"/>
  <c r="K217"/>
  <c r="BE217"/>
  <c r="BK250"/>
  <c i="25" r="K144"/>
  <c r="BE144"/>
  <c r="BK179"/>
  <c r="BK204"/>
  <c r="BK231"/>
  <c r="BK265"/>
  <c i="26" r="K152"/>
  <c r="BE152"/>
  <c r="BK159"/>
  <c i="27" r="BK144"/>
  <c r="BK159"/>
  <c r="K265"/>
  <c r="BE265"/>
  <c r="BK299"/>
  <c r="K339"/>
  <c r="BE339"/>
  <c r="BK362"/>
  <c r="BK386"/>
  <c i="28" r="K166"/>
  <c r="BE166"/>
  <c r="BK179"/>
  <c i="29" r="BK125"/>
  <c r="BK145"/>
  <c r="K159"/>
  <c r="BE159"/>
  <c r="K171"/>
  <c r="BE171"/>
  <c i="30" r="K127"/>
  <c r="BE127"/>
  <c i="31" r="BK123"/>
  <c r="BK162"/>
  <c r="BK174"/>
  <c r="BK179"/>
  <c r="BK195"/>
  <c r="K202"/>
  <c r="BE202"/>
  <c r="K216"/>
  <c r="BE216"/>
  <c r="K231"/>
  <c r="BE231"/>
  <c r="K236"/>
  <c r="BE236"/>
  <c r="K243"/>
  <c r="BE243"/>
  <c r="K251"/>
  <c r="BE251"/>
  <c r="BK256"/>
  <c i="32" r="BK152"/>
  <c r="BK167"/>
  <c r="K189"/>
  <c r="BE189"/>
  <c i="33" r="K192"/>
  <c r="BE192"/>
  <c i="2" r="BK142"/>
  <c i="3" r="K152"/>
  <c r="BE152"/>
  <c r="K210"/>
  <c r="BE210"/>
  <c i="5" r="K123"/>
  <c r="BE123"/>
  <c i="7" r="BK204"/>
  <c i="8" r="BK154"/>
  <c i="9" r="BK155"/>
  <c i="10" r="K195"/>
  <c r="BE195"/>
  <c r="K315"/>
  <c r="BE315"/>
  <c r="BK359"/>
  <c r="K452"/>
  <c r="BE452"/>
  <c r="BK496"/>
  <c r="BK568"/>
  <c r="K608"/>
  <c r="BE608"/>
  <c r="BK710"/>
  <c i="11" r="BK312"/>
  <c r="BK323"/>
  <c r="K403"/>
  <c r="BE403"/>
  <c i="12" r="BK206"/>
  <c r="BK408"/>
  <c i="13" r="K206"/>
  <c r="BE206"/>
  <c r="K325"/>
  <c r="BE325"/>
  <c r="K410"/>
  <c r="BE410"/>
  <c i="15" r="BK129"/>
  <c i="16" r="K132"/>
  <c r="BE132"/>
  <c r="K267"/>
  <c r="BE267"/>
  <c r="BK330"/>
  <c i="17" r="BK230"/>
  <c i="18" r="K160"/>
  <c r="BE160"/>
  <c r="BK215"/>
  <c r="K241"/>
  <c r="BE241"/>
  <c r="BK263"/>
  <c i="19" r="K139"/>
  <c r="BE139"/>
  <c r="BK200"/>
  <c r="BK213"/>
  <c i="20" r="K138"/>
  <c r="BE138"/>
  <c r="BK159"/>
  <c r="BK183"/>
  <c i="21" r="K161"/>
  <c r="BE161"/>
  <c r="K277"/>
  <c r="BE277"/>
  <c r="K292"/>
  <c r="BE292"/>
  <c r="K316"/>
  <c r="BE316"/>
  <c i="24" r="K169"/>
  <c r="BE169"/>
  <c r="K213"/>
  <c r="BE213"/>
  <c r="K243"/>
  <c r="BE243"/>
  <c i="25" r="K169"/>
  <c r="BE169"/>
  <c r="BK250"/>
  <c r="K308"/>
  <c r="BE308"/>
  <c r="BK319"/>
  <c i="26" r="K135"/>
  <c r="BE135"/>
  <c r="BK146"/>
  <c i="27" r="K139"/>
  <c r="BE139"/>
  <c r="BK315"/>
  <c r="K353"/>
  <c r="BE353"/>
  <c i="29" r="BK154"/>
  <c i="30" r="BK141"/>
  <c r="K154"/>
  <c r="BE154"/>
  <c i="31" r="BK152"/>
  <c r="K181"/>
  <c r="BE181"/>
  <c r="BK192"/>
  <c r="K199"/>
  <c r="BE199"/>
  <c r="K223"/>
  <c r="BE223"/>
  <c r="BK240"/>
  <c r="K254"/>
  <c r="BE254"/>
  <c i="32" r="BK137"/>
  <c i="33" r="BK142"/>
  <c r="BK206"/>
  <c r="BK211"/>
  <c r="K216"/>
  <c r="BE216"/>
  <c r="K221"/>
  <c r="BE221"/>
  <c i="1" r="AU94"/>
  <c i="21" r="K351"/>
  <c r="BE351"/>
  <c i="25" r="K325"/>
  <c r="BE325"/>
  <c i="33" r="K218"/>
  <c r="BE218"/>
  <c i="29" l="1" r="V123"/>
  <c i="26" r="T122"/>
  <c i="1" r="AW121"/>
  <c i="20" r="X119"/>
  <c i="29" r="T123"/>
  <c i="1" r="AW125"/>
  <c i="27" r="X260"/>
  <c r="V134"/>
  <c i="26" r="V122"/>
  <c i="12" r="T130"/>
  <c r="T129"/>
  <c i="1" r="AW106"/>
  <c i="7" r="Q128"/>
  <c r="I99"/>
  <c i="6" r="X126"/>
  <c r="X125"/>
  <c i="30" r="T125"/>
  <c r="T124"/>
  <c i="1" r="AW126"/>
  <c i="28" r="V126"/>
  <c r="V125"/>
  <c i="27" r="R260"/>
  <c r="J105"/>
  <c i="16" r="V128"/>
  <c r="V127"/>
  <c i="10" r="X135"/>
  <c i="7" r="R128"/>
  <c r="J99"/>
  <c i="4" r="X120"/>
  <c r="X119"/>
  <c i="2" r="T122"/>
  <c r="T121"/>
  <c i="1" r="AW95"/>
  <c i="31" r="X121"/>
  <c i="29" r="X123"/>
  <c i="27" r="V260"/>
  <c r="R134"/>
  <c r="R133"/>
  <c r="J96"/>
  <c r="K31"/>
  <c i="1" r="AT123"/>
  <c i="24" r="Q122"/>
  <c r="I97"/>
  <c i="20" r="V119"/>
  <c i="19" r="R127"/>
  <c r="J96"/>
  <c r="K31"/>
  <c i="1" r="AT113"/>
  <c i="17" r="R126"/>
  <c r="R125"/>
  <c r="J96"/>
  <c r="K31"/>
  <c i="1" r="AT111"/>
  <c i="11" r="X128"/>
  <c r="X127"/>
  <c i="7" r="V128"/>
  <c r="V127"/>
  <c i="5" r="T121"/>
  <c r="T120"/>
  <c i="1" r="AW98"/>
  <c i="2" r="R122"/>
  <c r="R121"/>
  <c r="J96"/>
  <c r="K31"/>
  <c i="1" r="AT95"/>
  <c i="32" r="T127"/>
  <c r="T126"/>
  <c i="1" r="AW129"/>
  <c i="27" r="Q260"/>
  <c r="I105"/>
  <c r="T134"/>
  <c r="T133"/>
  <c i="1" r="AW123"/>
  <c i="19" r="X127"/>
  <c i="10" r="V673"/>
  <c i="3" r="T123"/>
  <c i="1" r="AW96"/>
  <c i="31" r="T121"/>
  <c i="1" r="AW128"/>
  <c i="8" r="T128"/>
  <c r="T127"/>
  <c i="1" r="AW102"/>
  <c i="7" r="T128"/>
  <c r="T127"/>
  <c i="1" r="AW101"/>
  <c i="6" r="T126"/>
  <c r="T125"/>
  <c i="1" r="AW99"/>
  <c i="31" r="R121"/>
  <c r="J96"/>
  <c r="K31"/>
  <c i="1" r="AT128"/>
  <c i="23" r="Q118"/>
  <c r="I96"/>
  <c r="K30"/>
  <c i="1" r="AS117"/>
  <c i="30" r="V125"/>
  <c r="V124"/>
  <c i="28" r="T126"/>
  <c r="T125"/>
  <c i="1" r="AW124"/>
  <c i="23" r="R118"/>
  <c r="J96"/>
  <c r="K31"/>
  <c i="1" r="AT117"/>
  <c i="22" r="X120"/>
  <c i="19" r="T127"/>
  <c i="1" r="AW113"/>
  <c i="9" r="V126"/>
  <c r="V125"/>
  <c i="5" r="Q121"/>
  <c r="Q120"/>
  <c r="I96"/>
  <c r="K30"/>
  <c i="1" r="AS98"/>
  <c i="2" r="V122"/>
  <c r="V121"/>
  <c i="33" r="Q122"/>
  <c r="Q121"/>
  <c r="I96"/>
  <c r="K30"/>
  <c i="1" r="AS130"/>
  <c i="13" r="R127"/>
  <c r="R126"/>
  <c r="J96"/>
  <c r="K31"/>
  <c i="1" r="AT107"/>
  <c i="33" r="X122"/>
  <c r="X121"/>
  <c i="32" r="V127"/>
  <c r="V126"/>
  <c i="26" r="Q122"/>
  <c r="I98"/>
  <c r="K32"/>
  <c i="1" r="AS121"/>
  <c i="25" r="Q128"/>
  <c r="I96"/>
  <c r="K30"/>
  <c i="1" r="AS120"/>
  <c i="10" r="X673"/>
  <c r="T135"/>
  <c i="2" r="X122"/>
  <c r="X121"/>
  <c i="33" r="V122"/>
  <c r="V121"/>
  <c i="30" r="X125"/>
  <c r="X124"/>
  <c i="22" r="T120"/>
  <c i="1" r="AW116"/>
  <c i="19" r="V127"/>
  <c i="15" r="Q127"/>
  <c r="I97"/>
  <c i="13" r="T127"/>
  <c r="T126"/>
  <c i="1" r="AW107"/>
  <c i="12" r="R130"/>
  <c i="11" r="V128"/>
  <c r="V127"/>
  <c i="6" r="V126"/>
  <c r="V125"/>
  <c i="5" r="R121"/>
  <c r="R120"/>
  <c r="J96"/>
  <c r="K31"/>
  <c i="1" r="AT98"/>
  <c i="3" r="X124"/>
  <c r="X123"/>
  <c i="17" r="T126"/>
  <c r="T125"/>
  <c i="1" r="AW111"/>
  <c i="15" r="X127"/>
  <c r="X126"/>
  <c i="13" r="X127"/>
  <c r="X126"/>
  <c i="10" r="R673"/>
  <c r="J108"/>
  <c i="6" r="Q126"/>
  <c i="25" r="T128"/>
  <c i="1" r="AW120"/>
  <c i="22" r="V120"/>
  <c i="17" r="Q126"/>
  <c i="11" r="Q128"/>
  <c r="I97"/>
  <c i="33" r="R122"/>
  <c r="R121"/>
  <c r="J96"/>
  <c r="K31"/>
  <c i="1" r="AT130"/>
  <c i="32" r="R127"/>
  <c r="R126"/>
  <c r="J98"/>
  <c r="K33"/>
  <c i="1" r="AT129"/>
  <c i="28" r="Q126"/>
  <c r="Q125"/>
  <c r="I98"/>
  <c r="K32"/>
  <c i="1" r="AS124"/>
  <c i="25" r="V128"/>
  <c i="20" r="T119"/>
  <c i="1" r="AW114"/>
  <c i="17" r="V126"/>
  <c r="V125"/>
  <c i="16" r="X128"/>
  <c r="X127"/>
  <c i="13" r="V127"/>
  <c r="V126"/>
  <c i="11" r="T128"/>
  <c r="T127"/>
  <c i="1" r="AW105"/>
  <c i="5" r="X121"/>
  <c r="X120"/>
  <c i="27" r="X134"/>
  <c r="X133"/>
  <c i="26" r="R122"/>
  <c r="J98"/>
  <c r="K33"/>
  <c i="1" r="AT121"/>
  <c i="18" r="R126"/>
  <c r="J97"/>
  <c i="15" r="T127"/>
  <c r="T126"/>
  <c i="1" r="AW109"/>
  <c i="8" r="V128"/>
  <c r="V127"/>
  <c i="4" r="R120"/>
  <c r="R119"/>
  <c r="J96"/>
  <c r="K31"/>
  <c i="1" r="AT97"/>
  <c i="28" r="R126"/>
  <c r="R125"/>
  <c r="J98"/>
  <c r="K33"/>
  <c i="1" r="AT124"/>
  <c i="25" r="X128"/>
  <c i="18" r="X126"/>
  <c r="X125"/>
  <c i="12" r="V130"/>
  <c r="V129"/>
  <c i="10" r="T673"/>
  <c r="V135"/>
  <c r="V134"/>
  <c i="4" r="Q120"/>
  <c r="I97"/>
  <c i="27" r="BK366"/>
  <c r="K366"/>
  <c r="K111"/>
  <c i="2" r="Q122"/>
  <c r="Q121"/>
  <c r="I96"/>
  <c r="K30"/>
  <c i="1" r="AS95"/>
  <c i="3" r="R124"/>
  <c r="J97"/>
  <c r="K310"/>
  <c r="K103"/>
  <c i="4" r="J98"/>
  <c r="K121"/>
  <c r="K98"/>
  <c i="5" r="I98"/>
  <c i="6" r="I98"/>
  <c r="Q171"/>
  <c r="I104"/>
  <c i="8" r="Q128"/>
  <c r="I99"/>
  <c i="9" r="R126"/>
  <c r="R125"/>
  <c r="J98"/>
  <c r="K33"/>
  <c i="1" r="AT103"/>
  <c i="11" r="R128"/>
  <c i="12" r="J98"/>
  <c r="BK447"/>
  <c r="K447"/>
  <c r="K106"/>
  <c r="Q447"/>
  <c r="I106"/>
  <c r="R452"/>
  <c r="J108"/>
  <c i="14" r="J98"/>
  <c r="Q119"/>
  <c r="I96"/>
  <c r="K30"/>
  <c i="1" r="AS108"/>
  <c i="16" r="Q128"/>
  <c r="I97"/>
  <c i="17" r="I98"/>
  <c r="J105"/>
  <c r="Q260"/>
  <c r="I104"/>
  <c r="K261"/>
  <c r="K105"/>
  <c i="18" r="J98"/>
  <c r="I105"/>
  <c r="Q126"/>
  <c r="Q125"/>
  <c r="I96"/>
  <c r="K30"/>
  <c i="1" r="AS112"/>
  <c i="18" r="Q279"/>
  <c r="I102"/>
  <c r="K280"/>
  <c r="K103"/>
  <c i="19" r="BK217"/>
  <c r="K217"/>
  <c r="K106"/>
  <c r="Q217"/>
  <c r="I106"/>
  <c i="20" r="J97"/>
  <c r="Q119"/>
  <c r="I96"/>
  <c r="K30"/>
  <c i="1" r="AS114"/>
  <c i="21" r="I97"/>
  <c r="BK145"/>
  <c r="K145"/>
  <c r="K99"/>
  <c r="Q145"/>
  <c r="I99"/>
  <c r="R145"/>
  <c r="J99"/>
  <c i="22" r="Q120"/>
  <c r="I96"/>
  <c r="K30"/>
  <c i="1" r="AS116"/>
  <c i="22" r="R120"/>
  <c r="J96"/>
  <c r="K31"/>
  <c i="1" r="AT116"/>
  <c i="23" r="I97"/>
  <c i="25" r="R128"/>
  <c r="J96"/>
  <c r="K31"/>
  <c i="1" r="AT120"/>
  <c i="26" r="J99"/>
  <c i="27" r="J98"/>
  <c i="29" r="R123"/>
  <c r="J98"/>
  <c r="K33"/>
  <c i="1" r="AT125"/>
  <c i="30" r="I98"/>
  <c r="I102"/>
  <c r="J104"/>
  <c r="R125"/>
  <c r="R124"/>
  <c r="J96"/>
  <c r="K31"/>
  <c i="1" r="AT126"/>
  <c i="30" r="Q164"/>
  <c r="I103"/>
  <c r="K165"/>
  <c r="K104"/>
  <c i="31" r="Q121"/>
  <c r="I96"/>
  <c r="K30"/>
  <c i="1" r="AS128"/>
  <c i="3" r="I103"/>
  <c r="Q124"/>
  <c r="Q123"/>
  <c r="I96"/>
  <c r="K30"/>
  <c i="1" r="AS96"/>
  <c i="3" r="R309"/>
  <c r="J102"/>
  <c i="4" r="I98"/>
  <c i="6" r="I103"/>
  <c r="R126"/>
  <c r="J97"/>
  <c r="R167"/>
  <c r="J102"/>
  <c i="7" r="J100"/>
  <c i="8" r="R128"/>
  <c r="J99"/>
  <c i="9" r="Q126"/>
  <c r="I99"/>
  <c i="10" r="J109"/>
  <c r="J114"/>
  <c r="Q135"/>
  <c r="I97"/>
  <c r="R135"/>
  <c r="J97"/>
  <c r="Q673"/>
  <c r="I108"/>
  <c r="Q793"/>
  <c r="I113"/>
  <c i="11" r="I98"/>
  <c r="I107"/>
  <c r="R438"/>
  <c r="J106"/>
  <c i="12" r="Q130"/>
  <c r="I97"/>
  <c i="15" r="I98"/>
  <c i="16" r="J106"/>
  <c r="R128"/>
  <c r="J97"/>
  <c r="BK360"/>
  <c r="K360"/>
  <c r="K105"/>
  <c r="Q360"/>
  <c r="I105"/>
  <c i="17" r="I103"/>
  <c i="18" r="BK284"/>
  <c r="K284"/>
  <c r="K104"/>
  <c r="R284"/>
  <c r="J104"/>
  <c i="23" r="J97"/>
  <c i="24" r="I98"/>
  <c r="R122"/>
  <c r="R121"/>
  <c r="J96"/>
  <c r="K31"/>
  <c i="1" r="AT118"/>
  <c i="27" r="I106"/>
  <c i="28" r="J100"/>
  <c i="29" r="I99"/>
  <c i="30" r="J102"/>
  <c i="32" r="J100"/>
  <c i="2" r="J98"/>
  <c i="5" r="J98"/>
  <c i="6" r="J105"/>
  <c i="7" r="I100"/>
  <c i="12" r="I109"/>
  <c r="R447"/>
  <c r="J106"/>
  <c i="13" r="J98"/>
  <c r="Q127"/>
  <c r="Q126"/>
  <c r="I96"/>
  <c r="K30"/>
  <c i="1" r="AS107"/>
  <c i="14" r="J97"/>
  <c i="15" r="R127"/>
  <c r="R126"/>
  <c r="J96"/>
  <c r="K31"/>
  <c i="1" r="AT109"/>
  <c i="17" r="J98"/>
  <c r="J103"/>
  <c i="18" r="J103"/>
  <c i="19" r="I97"/>
  <c r="J107"/>
  <c i="25" r="I97"/>
  <c i="26" r="I99"/>
  <c i="27" r="J106"/>
  <c r="Q134"/>
  <c r="Q133"/>
  <c r="I96"/>
  <c r="K30"/>
  <c i="1" r="AS123"/>
  <c i="28" r="I100"/>
  <c i="30" r="BK158"/>
  <c r="K158"/>
  <c r="K101"/>
  <c i="32" r="Q127"/>
  <c r="I99"/>
  <c i="33" r="I98"/>
  <c i="10" r="BK793"/>
  <c r="K793"/>
  <c r="K113"/>
  <c i="14" r="I98"/>
  <c i="19" r="J97"/>
  <c i="31" r="J97"/>
  <c i="33" r="J98"/>
  <c i="2" r="BK177"/>
  <c r="K177"/>
  <c r="K101"/>
  <c i="3" r="BK223"/>
  <c r="K223"/>
  <c r="K100"/>
  <c r="BK257"/>
  <c r="K257"/>
  <c r="K101"/>
  <c i="6" r="BK127"/>
  <c r="K127"/>
  <c r="K98"/>
  <c i="7" r="BK173"/>
  <c r="K173"/>
  <c r="K101"/>
  <c r="BK185"/>
  <c r="K185"/>
  <c r="K102"/>
  <c i="10" r="BK242"/>
  <c r="K242"/>
  <c r="K99"/>
  <c r="BK400"/>
  <c r="K400"/>
  <c r="K101"/>
  <c r="BK434"/>
  <c r="K434"/>
  <c r="K102"/>
  <c r="BK528"/>
  <c r="K528"/>
  <c r="K104"/>
  <c r="BK662"/>
  <c r="K662"/>
  <c r="K106"/>
  <c i="11" r="BK439"/>
  <c r="K439"/>
  <c r="K107"/>
  <c i="12" r="BK259"/>
  <c r="K259"/>
  <c r="K99"/>
  <c r="BK422"/>
  <c r="K422"/>
  <c r="K104"/>
  <c i="13" r="BK128"/>
  <c r="K128"/>
  <c r="K98"/>
  <c r="BK320"/>
  <c r="K320"/>
  <c r="K104"/>
  <c i="15" r="BK128"/>
  <c r="K128"/>
  <c r="K98"/>
  <c i="16" r="BK209"/>
  <c r="K209"/>
  <c r="K102"/>
  <c i="19" r="BK210"/>
  <c r="K210"/>
  <c r="K105"/>
  <c i="25" r="BK216"/>
  <c r="K216"/>
  <c r="K100"/>
  <c r="BK255"/>
  <c r="K255"/>
  <c r="K102"/>
  <c r="BK318"/>
  <c r="K318"/>
  <c r="K107"/>
  <c i="26" r="BK123"/>
  <c r="BK139"/>
  <c r="K139"/>
  <c r="K100"/>
  <c i="27" r="BK186"/>
  <c r="K186"/>
  <c r="K100"/>
  <c r="BK214"/>
  <c r="K214"/>
  <c r="K102"/>
  <c r="BK295"/>
  <c r="K295"/>
  <c r="K107"/>
  <c i="30" r="BK140"/>
  <c r="K140"/>
  <c r="K99"/>
  <c i="31" r="BK163"/>
  <c r="K163"/>
  <c r="K101"/>
  <c i="2" r="BK141"/>
  <c r="K141"/>
  <c r="K99"/>
  <c i="5" r="BK122"/>
  <c r="K122"/>
  <c r="K98"/>
  <c i="7" r="BK129"/>
  <c r="K129"/>
  <c r="K100"/>
  <c r="BK227"/>
  <c r="K227"/>
  <c r="K104"/>
  <c i="9" r="BK139"/>
  <c r="K139"/>
  <c r="K101"/>
  <c i="10" r="BK731"/>
  <c r="K731"/>
  <c r="K111"/>
  <c i="11" r="BK245"/>
  <c r="K245"/>
  <c r="K99"/>
  <c i="17" r="BK127"/>
  <c r="K127"/>
  <c r="K98"/>
  <c i="19" r="BK137"/>
  <c r="K137"/>
  <c r="K98"/>
  <c r="BK175"/>
  <c r="K175"/>
  <c r="K102"/>
  <c i="20" r="BK120"/>
  <c r="BK140"/>
  <c r="K140"/>
  <c r="K98"/>
  <c i="23" r="BK119"/>
  <c r="BK118"/>
  <c r="K118"/>
  <c i="25" r="BK129"/>
  <c r="K129"/>
  <c r="K97"/>
  <c r="BK158"/>
  <c r="K158"/>
  <c r="K98"/>
  <c r="BK313"/>
  <c r="K313"/>
  <c r="K106"/>
  <c i="27" r="BK135"/>
  <c r="BK261"/>
  <c r="BK324"/>
  <c r="K324"/>
  <c r="K109"/>
  <c r="BK358"/>
  <c r="K358"/>
  <c r="K110"/>
  <c i="28" r="BK153"/>
  <c r="K153"/>
  <c r="K102"/>
  <c i="29" r="BK124"/>
  <c r="BK140"/>
  <c r="K140"/>
  <c r="K100"/>
  <c i="31" r="BK122"/>
  <c r="K122"/>
  <c r="K97"/>
  <c r="BK143"/>
  <c r="K143"/>
  <c r="K99"/>
  <c r="BK158"/>
  <c r="K158"/>
  <c r="K100"/>
  <c i="32" r="BK128"/>
  <c r="BK127"/>
  <c r="K127"/>
  <c r="K99"/>
  <c i="3" r="BK125"/>
  <c r="K125"/>
  <c r="K98"/>
  <c i="7" r="BK223"/>
  <c r="K223"/>
  <c r="K103"/>
  <c i="10" r="BK537"/>
  <c r="K537"/>
  <c r="K105"/>
  <c r="BK674"/>
  <c i="11" r="BK289"/>
  <c r="K289"/>
  <c r="K100"/>
  <c r="BK331"/>
  <c r="K331"/>
  <c r="K101"/>
  <c i="12" r="BK284"/>
  <c r="K284"/>
  <c r="K100"/>
  <c i="15" r="BK204"/>
  <c r="K204"/>
  <c r="K103"/>
  <c i="16" r="BK336"/>
  <c r="K336"/>
  <c r="K103"/>
  <c i="17" r="BK177"/>
  <c r="K177"/>
  <c r="K100"/>
  <c i="18" r="BK127"/>
  <c i="19" r="BK128"/>
  <c r="K128"/>
  <c r="K97"/>
  <c r="BK157"/>
  <c r="K157"/>
  <c r="K100"/>
  <c i="21" r="BK293"/>
  <c r="K293"/>
  <c r="K102"/>
  <c i="22" r="BK121"/>
  <c r="BK162"/>
  <c r="K162"/>
  <c r="K100"/>
  <c i="24" r="BK123"/>
  <c r="K123"/>
  <c r="K98"/>
  <c i="25" r="BK196"/>
  <c r="K196"/>
  <c r="K99"/>
  <c r="BK236"/>
  <c r="K236"/>
  <c r="K101"/>
  <c r="BK271"/>
  <c r="K271"/>
  <c r="K104"/>
  <c i="27" r="BK162"/>
  <c r="K162"/>
  <c r="K99"/>
  <c r="BK195"/>
  <c r="K195"/>
  <c r="K101"/>
  <c i="30" r="BK126"/>
  <c r="K126"/>
  <c r="K98"/>
  <c i="33" r="BK123"/>
  <c r="K123"/>
  <c r="K98"/>
  <c i="2" r="BK123"/>
  <c r="K123"/>
  <c r="K98"/>
  <c r="BK168"/>
  <c r="K168"/>
  <c r="K100"/>
  <c i="4" r="BK141"/>
  <c r="K141"/>
  <c r="K99"/>
  <c i="8" r="BK129"/>
  <c r="K129"/>
  <c r="K100"/>
  <c r="BK166"/>
  <c r="K166"/>
  <c r="K102"/>
  <c i="9" r="BK127"/>
  <c r="K127"/>
  <c r="K100"/>
  <c i="10" r="BK136"/>
  <c r="K136"/>
  <c r="K98"/>
  <c r="BK346"/>
  <c r="K346"/>
  <c r="K100"/>
  <c r="BK722"/>
  <c r="K722"/>
  <c r="K110"/>
  <c i="11" r="BK129"/>
  <c r="K129"/>
  <c r="K98"/>
  <c r="BK385"/>
  <c r="K385"/>
  <c r="K102"/>
  <c r="BK394"/>
  <c r="K394"/>
  <c r="K103"/>
  <c i="12" r="BK131"/>
  <c r="K131"/>
  <c r="K98"/>
  <c r="BK345"/>
  <c r="K345"/>
  <c r="K103"/>
  <c i="13" r="BK297"/>
  <c r="K297"/>
  <c r="K101"/>
  <c i="14" r="BK123"/>
  <c r="K123"/>
  <c r="K99"/>
  <c i="16" r="BK129"/>
  <c i="17" r="BK169"/>
  <c r="K169"/>
  <c r="K99"/>
  <c i="18" r="BK189"/>
  <c r="K189"/>
  <c r="K100"/>
  <c i="19" r="BK166"/>
  <c r="K166"/>
  <c r="K101"/>
  <c r="BK198"/>
  <c r="K198"/>
  <c r="K103"/>
  <c i="21" r="BK126"/>
  <c r="K126"/>
  <c r="K98"/>
  <c r="BK152"/>
  <c r="K152"/>
  <c r="K101"/>
  <c i="27" r="BK319"/>
  <c r="K319"/>
  <c r="K108"/>
  <c r="BK378"/>
  <c r="K378"/>
  <c r="K112"/>
  <c i="28" r="BK127"/>
  <c r="K127"/>
  <c r="K100"/>
  <c i="29" r="BK172"/>
  <c r="K172"/>
  <c r="K101"/>
  <c i="33" r="BK201"/>
  <c r="K201"/>
  <c r="K100"/>
  <c i="13" r="BK267"/>
  <c r="K267"/>
  <c r="K99"/>
  <c i="16" r="BK194"/>
  <c r="K194"/>
  <c r="K101"/>
  <c i="8" r="BK174"/>
  <c r="K174"/>
  <c r="K103"/>
  <c i="4" r="BK120"/>
  <c r="K120"/>
  <c r="K97"/>
  <c i="27" r="BK245"/>
  <c r="K245"/>
  <c r="K103"/>
  <c i="1" r="BC100"/>
  <c r="AY100"/>
  <c i="4" r="F35"/>
  <c i="1" r="BB97"/>
  <c i="9" r="K37"/>
  <c i="1" r="AX103"/>
  <c r="AV103"/>
  <c i="20" r="K35"/>
  <c i="1" r="AX114"/>
  <c r="AV114"/>
  <c i="26" r="K37"/>
  <c i="1" r="AX121"/>
  <c r="AV121"/>
  <c i="28" r="F37"/>
  <c i="1" r="BB124"/>
  <c i="9" r="F37"/>
  <c i="1" r="BB103"/>
  <c i="11" r="F35"/>
  <c i="1" r="BB105"/>
  <c i="18" r="F35"/>
  <c i="1" r="BB112"/>
  <c i="25" r="K35"/>
  <c i="1" r="AX120"/>
  <c r="AV120"/>
  <c i="31" r="F35"/>
  <c i="1" r="BB128"/>
  <c i="23" r="K35"/>
  <c i="1" r="AX117"/>
  <c r="AV117"/>
  <c i="26" r="F37"/>
  <c i="1" r="BB121"/>
  <c i="28" r="K37"/>
  <c i="1" r="AX124"/>
  <c r="AV124"/>
  <c i="33" r="K35"/>
  <c i="1" r="AX130"/>
  <c r="AV130"/>
  <c i="4" r="K35"/>
  <c i="1" r="AX97"/>
  <c r="AV97"/>
  <c r="BC122"/>
  <c r="AY122"/>
  <c i="6" r="F35"/>
  <c i="1" r="BB99"/>
  <c i="10" r="F35"/>
  <c i="1" r="BB104"/>
  <c i="24" r="K35"/>
  <c i="1" r="AX118"/>
  <c r="AV118"/>
  <c r="BD122"/>
  <c r="AZ122"/>
  <c i="2" r="K35"/>
  <c i="1" r="AX95"/>
  <c r="AV95"/>
  <c i="7" r="K37"/>
  <c i="1" r="AX101"/>
  <c r="AV101"/>
  <c i="12" r="K35"/>
  <c i="1" r="AX106"/>
  <c r="AV106"/>
  <c i="19" r="K35"/>
  <c i="1" r="AX113"/>
  <c r="AV113"/>
  <c i="30" r="F35"/>
  <c i="1" r="BB126"/>
  <c i="32" r="K37"/>
  <c i="1" r="AX129"/>
  <c r="AV129"/>
  <c i="5" r="F35"/>
  <c i="1" r="BB98"/>
  <c i="10" r="K35"/>
  <c i="1" r="AX104"/>
  <c r="AV104"/>
  <c i="11" r="K35"/>
  <c i="1" r="AX105"/>
  <c r="AV105"/>
  <c i="25" r="F35"/>
  <c i="1" r="BB120"/>
  <c i="32" r="F37"/>
  <c i="1" r="BB129"/>
  <c i="33" r="F35"/>
  <c i="1" r="BB130"/>
  <c i="18" r="K35"/>
  <c i="1" r="AX112"/>
  <c r="AV112"/>
  <c i="22" r="F35"/>
  <c i="1" r="BB116"/>
  <c i="27" r="K35"/>
  <c i="1" r="AX123"/>
  <c r="AV123"/>
  <c i="31" r="K35"/>
  <c i="1" r="AX128"/>
  <c r="AV128"/>
  <c i="14" r="F35"/>
  <c i="1" r="BB108"/>
  <c r="BD127"/>
  <c r="AZ127"/>
  <c i="5" r="K35"/>
  <c i="1" r="AX98"/>
  <c r="AV98"/>
  <c i="13" r="K35"/>
  <c i="1" r="AX107"/>
  <c r="AV107"/>
  <c i="19" r="F35"/>
  <c i="1" r="BB113"/>
  <c r="BD100"/>
  <c r="AZ100"/>
  <c r="BE119"/>
  <c r="BA119"/>
  <c r="BE127"/>
  <c r="BA127"/>
  <c i="3" r="K35"/>
  <c i="1" r="AX96"/>
  <c r="AV96"/>
  <c i="13" r="F35"/>
  <c i="1" r="BB107"/>
  <c i="15" r="K35"/>
  <c i="1" r="AX109"/>
  <c r="AV109"/>
  <c i="16" r="F35"/>
  <c i="1" r="BB110"/>
  <c i="17" r="F35"/>
  <c i="1" r="BB111"/>
  <c i="20" r="F35"/>
  <c i="1" r="BB114"/>
  <c i="23" r="K32"/>
  <c i="1" r="AG117"/>
  <c r="AN117"/>
  <c i="29" r="K37"/>
  <c i="1" r="AX125"/>
  <c r="AV125"/>
  <c r="AV108"/>
  <c r="BE100"/>
  <c r="BA100"/>
  <c r="BC119"/>
  <c r="AY119"/>
  <c r="BF122"/>
  <c i="2" r="F35"/>
  <c i="1" r="BB95"/>
  <c i="7" r="F37"/>
  <c i="1" r="BB101"/>
  <c i="8" r="F37"/>
  <c i="1" r="BB102"/>
  <c i="15" r="F35"/>
  <c i="1" r="BB109"/>
  <c i="22" r="K35"/>
  <c i="1" r="AX116"/>
  <c r="AV116"/>
  <c r="BF100"/>
  <c r="BD119"/>
  <c r="AZ119"/>
  <c r="BE122"/>
  <c r="BA122"/>
  <c r="BC127"/>
  <c r="AY127"/>
  <c i="3" r="F35"/>
  <c i="1" r="BB96"/>
  <c i="6" r="K35"/>
  <c i="1" r="AX99"/>
  <c r="AV99"/>
  <c i="23" r="F35"/>
  <c i="1" r="BB117"/>
  <c r="BF119"/>
  <c i="16" r="K35"/>
  <c i="1" r="AX110"/>
  <c r="AV110"/>
  <c i="21" r="F35"/>
  <c i="1" r="BB115"/>
  <c r="BF127"/>
  <c i="21" r="K35"/>
  <c i="1" r="AX115"/>
  <c r="AV115"/>
  <c i="24" r="F35"/>
  <c i="1" r="BB118"/>
  <c i="27" r="F35"/>
  <c i="1" r="BB123"/>
  <c i="8" r="K37"/>
  <c i="1" r="AX102"/>
  <c r="AV102"/>
  <c i="12" r="F35"/>
  <c i="1" r="BB106"/>
  <c i="17" r="K35"/>
  <c i="1" r="AX111"/>
  <c r="AV111"/>
  <c i="29" r="F37"/>
  <c i="1" r="BB125"/>
  <c i="30" r="K35"/>
  <c i="1" r="AX126"/>
  <c r="AV126"/>
  <c i="18" l="1" r="BK126"/>
  <c r="BK125"/>
  <c r="K125"/>
  <c r="K96"/>
  <c i="10" r="BK673"/>
  <c r="K673"/>
  <c r="K108"/>
  <c i="6" r="Q125"/>
  <c r="I96"/>
  <c r="K30"/>
  <c i="1" r="AS99"/>
  <c i="12" r="R129"/>
  <c r="J96"/>
  <c r="K31"/>
  <c i="1" r="AT106"/>
  <c i="10" r="X134"/>
  <c i="16" r="BK128"/>
  <c r="K128"/>
  <c r="K97"/>
  <c i="26" r="BK122"/>
  <c r="K122"/>
  <c i="11" r="R127"/>
  <c r="J96"/>
  <c r="K31"/>
  <c i="1" r="AT105"/>
  <c i="10" r="T134"/>
  <c i="1" r="AW104"/>
  <c i="29" r="BK123"/>
  <c r="K123"/>
  <c i="27" r="BK260"/>
  <c r="K260"/>
  <c r="K105"/>
  <c r="BK134"/>
  <c r="BK133"/>
  <c r="K133"/>
  <c r="K96"/>
  <c i="22" r="BK120"/>
  <c r="K120"/>
  <c r="K96"/>
  <c i="20" r="BK119"/>
  <c r="K119"/>
  <c i="17" r="Q125"/>
  <c r="I96"/>
  <c r="K30"/>
  <c i="1" r="AS111"/>
  <c i="27" r="V133"/>
  <c i="23" r="K41"/>
  <c i="14" r="BK120"/>
  <c r="K120"/>
  <c r="K97"/>
  <c i="19" r="Q127"/>
  <c r="I96"/>
  <c r="K30"/>
  <c i="1" r="AS113"/>
  <c i="21" r="Q122"/>
  <c r="I96"/>
  <c r="K30"/>
  <c i="1" r="AS115"/>
  <c i="30" r="Q124"/>
  <c r="I96"/>
  <c r="K30"/>
  <c i="1" r="AS126"/>
  <c i="21" r="R122"/>
  <c r="J96"/>
  <c r="K31"/>
  <c i="1" r="AT115"/>
  <c i="21" r="BK122"/>
  <c r="K122"/>
  <c r="K96"/>
  <c i="2" r="J97"/>
  <c i="3" r="I97"/>
  <c r="R123"/>
  <c r="J96"/>
  <c r="K31"/>
  <c i="1" r="AT96"/>
  <c i="3" r="BK124"/>
  <c r="K124"/>
  <c r="K97"/>
  <c i="4" r="J97"/>
  <c r="Q119"/>
  <c r="I96"/>
  <c r="K30"/>
  <c i="1" r="AS97"/>
  <c i="5" r="I97"/>
  <c i="7" r="Q127"/>
  <c r="I98"/>
  <c r="K32"/>
  <c i="1" r="AS101"/>
  <c i="7" r="R127"/>
  <c r="J98"/>
  <c r="K33"/>
  <c i="1" r="AT101"/>
  <c i="8" r="Q127"/>
  <c r="I98"/>
  <c r="K32"/>
  <c i="1" r="AS102"/>
  <c i="8" r="BK128"/>
  <c r="K128"/>
  <c r="K99"/>
  <c i="9" r="BK126"/>
  <c r="K126"/>
  <c r="K99"/>
  <c i="10" r="R134"/>
  <c r="J96"/>
  <c r="K31"/>
  <c i="1" r="AT104"/>
  <c i="11" r="J97"/>
  <c r="Q127"/>
  <c r="I96"/>
  <c r="K30"/>
  <c i="1" r="AS105"/>
  <c i="11" r="BK128"/>
  <c r="K128"/>
  <c r="K97"/>
  <c i="12" r="J97"/>
  <c i="13" r="I97"/>
  <c i="16" r="Q127"/>
  <c r="I96"/>
  <c r="K30"/>
  <c i="1" r="AS110"/>
  <c i="16" r="K129"/>
  <c r="K98"/>
  <c i="18" r="R125"/>
  <c r="J96"/>
  <c r="K31"/>
  <c i="1" r="AT112"/>
  <c i="20" r="K120"/>
  <c r="K97"/>
  <c i="22" r="K121"/>
  <c r="K97"/>
  <c i="23" r="K96"/>
  <c i="24" r="J97"/>
  <c r="Q121"/>
  <c r="I96"/>
  <c r="K30"/>
  <c i="1" r="AS118"/>
  <c i="24" r="BK122"/>
  <c r="K122"/>
  <c r="K97"/>
  <c i="25" r="BK128"/>
  <c r="K128"/>
  <c r="K96"/>
  <c i="26" r="K123"/>
  <c r="K99"/>
  <c i="27" r="I97"/>
  <c r="K135"/>
  <c r="K98"/>
  <c i="28" r="I99"/>
  <c i="31" r="BK121"/>
  <c r="K121"/>
  <c r="K96"/>
  <c i="2" r="BK122"/>
  <c r="K122"/>
  <c r="K97"/>
  <c i="4" r="BK119"/>
  <c r="K119"/>
  <c r="K96"/>
  <c i="5" r="J97"/>
  <c i="6" r="R125"/>
  <c r="J96"/>
  <c r="K31"/>
  <c i="1" r="AT99"/>
  <c i="8" r="R127"/>
  <c r="J98"/>
  <c r="K33"/>
  <c i="1" r="AT102"/>
  <c i="9" r="J99"/>
  <c r="Q125"/>
  <c r="I98"/>
  <c r="K32"/>
  <c i="1" r="AS103"/>
  <c i="10" r="Q134"/>
  <c r="I96"/>
  <c r="K30"/>
  <c i="1" r="AS104"/>
  <c i="10" r="BK135"/>
  <c r="K135"/>
  <c r="K97"/>
  <c r="K674"/>
  <c r="K109"/>
  <c i="12" r="Q129"/>
  <c r="I96"/>
  <c r="K30"/>
  <c i="1" r="AS106"/>
  <c i="12" r="BK130"/>
  <c r="K130"/>
  <c r="K97"/>
  <c i="13" r="J97"/>
  <c i="16" r="R127"/>
  <c r="J96"/>
  <c r="K31"/>
  <c i="1" r="AT110"/>
  <c i="17" r="I97"/>
  <c i="19" r="BK127"/>
  <c r="K127"/>
  <c i="23" r="K119"/>
  <c r="K97"/>
  <c i="27" r="J97"/>
  <c r="K261"/>
  <c r="K106"/>
  <c i="28" r="J99"/>
  <c r="BK126"/>
  <c r="K126"/>
  <c r="K99"/>
  <c i="29" r="K124"/>
  <c r="K99"/>
  <c i="30" r="BK125"/>
  <c r="BK124"/>
  <c r="K124"/>
  <c r="K96"/>
  <c i="32" r="J99"/>
  <c r="K128"/>
  <c r="K100"/>
  <c i="2" r="I97"/>
  <c i="5" r="BK121"/>
  <c r="K121"/>
  <c r="K97"/>
  <c i="6" r="I97"/>
  <c i="13" r="BK127"/>
  <c r="K127"/>
  <c r="K97"/>
  <c i="15" r="J97"/>
  <c r="Q126"/>
  <c r="I96"/>
  <c r="K30"/>
  <c i="1" r="AS109"/>
  <c i="15" r="BK127"/>
  <c r="K127"/>
  <c r="K97"/>
  <c i="17" r="J97"/>
  <c r="BK126"/>
  <c r="K126"/>
  <c r="K97"/>
  <c i="18" r="I97"/>
  <c r="K127"/>
  <c r="K98"/>
  <c i="32" r="Q126"/>
  <c r="I98"/>
  <c r="K32"/>
  <c i="1" r="AS129"/>
  <c i="33" r="I97"/>
  <c r="BK122"/>
  <c r="K122"/>
  <c r="K97"/>
  <c i="6" r="BK126"/>
  <c r="K126"/>
  <c r="K97"/>
  <c i="7" r="BK128"/>
  <c r="BK127"/>
  <c r="K127"/>
  <c r="K98"/>
  <c i="11" r="BK438"/>
  <c r="K438"/>
  <c r="K106"/>
  <c i="30" r="J97"/>
  <c i="32" r="BK126"/>
  <c r="K126"/>
  <c r="K98"/>
  <c i="33" r="J97"/>
  <c i="1" r="BE94"/>
  <c r="W32"/>
  <c r="BC94"/>
  <c r="AY94"/>
  <c r="AK30"/>
  <c r="BF94"/>
  <c r="W33"/>
  <c r="BD94"/>
  <c r="W31"/>
  <c i="26" r="K34"/>
  <c i="1" r="AG121"/>
  <c r="AN121"/>
  <c i="29" r="K34"/>
  <c i="1" r="AG125"/>
  <c r="AN125"/>
  <c r="AS119"/>
  <c r="AT122"/>
  <c r="BB122"/>
  <c r="AX122"/>
  <c r="AV122"/>
  <c r="AT127"/>
  <c i="19" r="K32"/>
  <c i="1" r="AG113"/>
  <c r="AN113"/>
  <c r="AW119"/>
  <c r="AS122"/>
  <c r="AW122"/>
  <c r="AS127"/>
  <c i="20" r="K32"/>
  <c i="1" r="AG114"/>
  <c r="AN114"/>
  <c r="BB119"/>
  <c r="AX119"/>
  <c r="AV119"/>
  <c r="BB100"/>
  <c r="AX100"/>
  <c r="AV100"/>
  <c r="AW100"/>
  <c r="BB127"/>
  <c r="AX127"/>
  <c r="AV127"/>
  <c r="AW127"/>
  <c r="AT119"/>
  <c i="3" l="1" r="BK123"/>
  <c r="K123"/>
  <c i="7" r="K128"/>
  <c r="K99"/>
  <c i="8" r="BK127"/>
  <c r="K127"/>
  <c i="10" r="BK134"/>
  <c r="K134"/>
  <c i="12" r="BK129"/>
  <c r="K129"/>
  <c r="K96"/>
  <c i="16" r="BK127"/>
  <c r="K127"/>
  <c r="K96"/>
  <c i="18" r="K126"/>
  <c r="K97"/>
  <c i="19" r="K96"/>
  <c i="20" r="K41"/>
  <c i="24" r="BK121"/>
  <c r="K121"/>
  <c i="26" r="K98"/>
  <c i="27" r="K134"/>
  <c r="K97"/>
  <c i="29" r="K43"/>
  <c i="30" r="K125"/>
  <c r="K97"/>
  <c i="2" r="BK121"/>
  <c r="K121"/>
  <c r="K96"/>
  <c i="6" r="BK125"/>
  <c r="K125"/>
  <c i="11" r="BK127"/>
  <c r="K127"/>
  <c i="14" r="BK119"/>
  <c r="K119"/>
  <c i="20" r="K96"/>
  <c i="28" r="BK125"/>
  <c r="K125"/>
  <c i="29" r="K98"/>
  <c i="9" r="BK125"/>
  <c r="K125"/>
  <c r="K98"/>
  <c i="19" r="K41"/>
  <c i="5" r="BK120"/>
  <c r="K120"/>
  <c r="K96"/>
  <c i="13" r="BK126"/>
  <c r="K126"/>
  <c i="15" r="BK126"/>
  <c r="K126"/>
  <c i="17" r="BK125"/>
  <c r="K125"/>
  <c r="K96"/>
  <c i="26" r="K43"/>
  <c i="33" r="BK121"/>
  <c r="K121"/>
  <c i="1" r="BB94"/>
  <c r="AX94"/>
  <c r="AK29"/>
  <c r="AW94"/>
  <c r="BA94"/>
  <c i="3" r="K32"/>
  <c i="1" r="AG96"/>
  <c r="AN96"/>
  <c i="8" r="K34"/>
  <c i="1" r="AG102"/>
  <c r="AN102"/>
  <c i="7" r="K34"/>
  <c i="1" r="AG101"/>
  <c r="AN101"/>
  <c i="22" r="K32"/>
  <c i="1" r="AG116"/>
  <c r="AN116"/>
  <c i="30" r="K32"/>
  <c i="1" r="AG126"/>
  <c r="AN126"/>
  <c i="15" r="K32"/>
  <c i="1" r="AG109"/>
  <c r="AN109"/>
  <c r="AS100"/>
  <c r="AS94"/>
  <c i="10" r="K32"/>
  <c i="1" r="AG104"/>
  <c r="AN104"/>
  <c r="AZ94"/>
  <c i="4" r="K32"/>
  <c i="1" r="AG97"/>
  <c r="AN97"/>
  <c i="14" r="K32"/>
  <c i="1" r="AG108"/>
  <c r="AN108"/>
  <c i="27" r="K32"/>
  <c i="1" r="AG123"/>
  <c r="AN123"/>
  <c r="W30"/>
  <c r="AT100"/>
  <c r="AT94"/>
  <c i="24" r="K32"/>
  <c i="1" r="AG118"/>
  <c r="AN118"/>
  <c i="11" r="K32"/>
  <c i="1" r="AG105"/>
  <c r="AN105"/>
  <c i="21" r="K32"/>
  <c i="1" r="AG115"/>
  <c r="AN115"/>
  <c i="28" r="K34"/>
  <c i="1" r="AG124"/>
  <c r="AN124"/>
  <c i="32" r="K34"/>
  <c i="1" r="AG129"/>
  <c r="AN129"/>
  <c i="13" r="K32"/>
  <c i="1" r="AG107"/>
  <c r="AN107"/>
  <c i="33" r="K32"/>
  <c i="1" r="AG130"/>
  <c r="AN130"/>
  <c i="6" r="K32"/>
  <c i="1" r="AG99"/>
  <c r="AN99"/>
  <c i="25" r="K32"/>
  <c i="1" r="AG120"/>
  <c r="AN120"/>
  <c i="31" r="K32"/>
  <c i="1" r="AG128"/>
  <c r="AN128"/>
  <c i="18" r="K32"/>
  <c i="1" r="AG112"/>
  <c r="AN112"/>
  <c i="8" l="1" r="K98"/>
  <c i="10" r="K41"/>
  <c i="15" r="K41"/>
  <c r="K96"/>
  <c i="24" r="K96"/>
  <c i="28" r="K43"/>
  <c i="31" r="K41"/>
  <c i="3" r="K96"/>
  <c i="6" r="K41"/>
  <c r="K96"/>
  <c i="7" r="K43"/>
  <c i="10" r="K96"/>
  <c i="11" r="K96"/>
  <c i="24" r="K41"/>
  <c i="28" r="K98"/>
  <c i="30" r="K41"/>
  <c i="3" r="K41"/>
  <c i="4" r="K41"/>
  <c i="11" r="K41"/>
  <c i="13" r="K96"/>
  <c i="14" r="K41"/>
  <c r="K96"/>
  <c i="18" r="K41"/>
  <c i="32" r="K43"/>
  <c i="33" r="K41"/>
  <c r="K96"/>
  <c i="8" r="K43"/>
  <c i="13" r="K41"/>
  <c i="21" r="K41"/>
  <c i="22" r="K41"/>
  <c i="25" r="K41"/>
  <c i="27" r="K41"/>
  <c i="1" r="AG127"/>
  <c r="AN127"/>
  <c r="AG122"/>
  <c r="AN122"/>
  <c r="AG119"/>
  <c r="AN119"/>
  <c r="W29"/>
  <c i="9" r="K34"/>
  <c i="1" r="AG103"/>
  <c r="AN103"/>
  <c i="12" r="K32"/>
  <c i="1" r="AG106"/>
  <c r="AN106"/>
  <c i="17" r="K32"/>
  <c i="1" r="AG111"/>
  <c r="AN111"/>
  <c i="2" r="K32"/>
  <c i="1" r="AG95"/>
  <c r="AV94"/>
  <c i="5" r="K32"/>
  <c i="1" r="AG98"/>
  <c r="AN98"/>
  <c i="16" r="K32"/>
  <c i="1" r="AG110"/>
  <c r="AN110"/>
  <c l="1" r="AN95"/>
  <c i="2" r="K41"/>
  <c i="17" r="K41"/>
  <c i="9" r="K43"/>
  <c i="12" r="K41"/>
  <c i="5" r="K41"/>
  <c i="16" r="K41"/>
  <c i="1" r="AG100"/>
  <c r="AN100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<sst xmlns="http://schemas.openxmlformats.org/spreadsheetml/2006/main">
  <si>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</si>
  <si>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</si>
  <si>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</si>
  <si>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</si>
  <si>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</si>
  <si>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</si>
  <si>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{12cae427-de3a-4ade-bd29-77397130e143}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</si>
  <si>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</si>
  <si>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</si>
  <si>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</si>
  <si>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</si>
  <si>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</si>
  <si>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</si>
  <si>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</si>
  <si>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</si>
  <si>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170009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</si>
  <si>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</si>
  <si>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</si>
  <si>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centra města Kopřivnice - aktualizace 08.2020</t>
  </si>
  <si>
    <t>KSO:</t>
  </si>
  <si>
    <t>CC-CZ:</t>
  </si>
  <si>
    <t>Místo:</t>
  </si>
  <si>
    <t xml:space="preserve"> </t>
  </si>
  <si>
    <t>Datum:</t>
  </si>
  <si>
    <t>7. 8. 2020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</si>
  <si>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</si>
  <si>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</si>
  <si>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</si>
  <si>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</si>
  <si>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</si>
  <si>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</si>
  <si>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</si>
  <si>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Dopravoprojekt Ostrava a.s.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</si>
  <si>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</si>
  <si>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</si>
  <si>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</si>
  <si>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</si>
  <si>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</si>
  <si>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</si>
  <si>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</si>
  <si>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</si>
  <si>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</si>
  <si>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</si>
  <si>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</si>
  <si>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</si>
  <si>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</si>
  <si>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</si>
  <si>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</si>
  <si>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</si>
  <si>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</si>
  <si>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</si>
  <si>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</si>
  <si>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</si>
  <si>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</si>
  <si>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</si>
  <si>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</si>
  <si>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</si>
  <si>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</si>
  <si>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</si>
  <si>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</si>
  <si>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</si>
  <si>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</si>
  <si>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</si>
  <si>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</si>
  <si>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</si>
  <si>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</si>
  <si>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</si>
  <si>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</si>
  <si>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</si>
  <si>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</si>
  <si>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</si>
  <si>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</si>
  <si>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</si>
  <si>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</si>
  <si>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</si>
  <si>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</si>
  <si>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</si>
  <si>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</si>
  <si>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</si>
  <si>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</si>
  <si>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</si>
  <si>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</si>
  <si>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</si>
  <si>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</si>
  <si>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</si>
  <si>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</si>
  <si>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</si>
  <si>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{251e827c-7dd8-42b7-b93c-2ce68c9d392f}</t>
  </si>
  <si>
    <t>2</t>
  </si>
  <si>
    <t>SO 001</t>
  </si>
  <si>
    <t>Příprava území</t>
  </si>
  <si>
    <t>{67246574-7f1a-41ce-92cb-70f14075849c}</t>
  </si>
  <si>
    <t>SO 002</t>
  </si>
  <si>
    <t>Odstranění zatrubnění Kopřivničky</t>
  </si>
  <si>
    <t>{d0080b36-23c7-475d-9a7a-40dc82e37deb}</t>
  </si>
  <si>
    <t>SO 003</t>
  </si>
  <si>
    <t>Odstranění mostu pod parkovištěm</t>
  </si>
  <si>
    <t>{85cccdf5-489a-436c-a4a0-dcf2394eab96}</t>
  </si>
  <si>
    <t>SO 004</t>
  </si>
  <si>
    <t>Odstranění fontány</t>
  </si>
  <si>
    <t>{6558c7d9-7785-4c12-abaf-92b190df48ba}</t>
  </si>
  <si>
    <t>SO 101</t>
  </si>
  <si>
    <t>Místní komunikace a parkoviště</t>
  </si>
  <si>
    <t>{90c6dad9-e06d-4be2-9cb5-ec9e73cc32b7}</t>
  </si>
  <si>
    <t>101a</t>
  </si>
  <si>
    <t>část komunikace</t>
  </si>
  <si>
    <t>Soupis</t>
  </si>
  <si>
    <t>{73614420-99cd-4510-9117-013c739739e1}</t>
  </si>
  <si>
    <t>101b</t>
  </si>
  <si>
    <t>část kontejnerové stání</t>
  </si>
  <si>
    <t>{56d03a62-65eb-4145-abbd-5018ba281147}</t>
  </si>
  <si>
    <t>101c</t>
  </si>
  <si>
    <t>část dopravní značení</t>
  </si>
  <si>
    <t>{fc3ac1d2-8a16-416a-88a7-ccf789097f03}</t>
  </si>
  <si>
    <t>SO 102</t>
  </si>
  <si>
    <t>Zpevněné plochy</t>
  </si>
  <si>
    <t>{e0936c88-19ab-481d-93b9-2f36867768e8}</t>
  </si>
  <si>
    <t>SO 201</t>
  </si>
  <si>
    <t>Zatrubnění Kopřivničky</t>
  </si>
  <si>
    <t>{7ace2ba3-591a-481f-938e-aba23452af28}</t>
  </si>
  <si>
    <t>SO 301</t>
  </si>
  <si>
    <t>Odvodnění parkoviště</t>
  </si>
  <si>
    <t>{277df8d8-f0e4-4754-b6e9-e884fe8fe904}</t>
  </si>
  <si>
    <t>SO 302</t>
  </si>
  <si>
    <t>Odvodnění zpevněných ploch</t>
  </si>
  <si>
    <t>{1c4c3e0d-35cd-4b4f-b367-0aee8099e0bc}</t>
  </si>
  <si>
    <t>SO 303</t>
  </si>
  <si>
    <t>Úpravy jednotné kanalizace DN500</t>
  </si>
  <si>
    <t>{cb67e7f4-bf2b-425d-b08d-a700ef7d8a31}</t>
  </si>
  <si>
    <t>SO 304</t>
  </si>
  <si>
    <t>Přípojka kanalizace k fontáně</t>
  </si>
  <si>
    <t>{5a438d5a-ed9a-409a-a698-1ec44aeef53d}</t>
  </si>
  <si>
    <t>SO 351</t>
  </si>
  <si>
    <t>Přeložka vodovodu</t>
  </si>
  <si>
    <t>{e14370a2-b853-4248-ab5d-f7a779585fbe}</t>
  </si>
  <si>
    <t>SO 352</t>
  </si>
  <si>
    <t>Přípojka vodovodu k fontáně</t>
  </si>
  <si>
    <t>{4429e435-3eda-4f93-b63a-8f0188e54462}</t>
  </si>
  <si>
    <t>SO 353</t>
  </si>
  <si>
    <t>Přípojka vodovodu k závlahovému systému</t>
  </si>
  <si>
    <t>{8c920220-113d-4895-a54c-001f78589fe8}</t>
  </si>
  <si>
    <t>SO 361</t>
  </si>
  <si>
    <t>Závlahový systém</t>
  </si>
  <si>
    <t>{5a694442-57f3-4de0-9977-a699d1595d5f}</t>
  </si>
  <si>
    <t>SO 441</t>
  </si>
  <si>
    <t>Rozvody NN</t>
  </si>
  <si>
    <t>{ebe8b0e2-5f2c-47e1-a23f-c8268129a806}</t>
  </si>
  <si>
    <t>SO 451</t>
  </si>
  <si>
    <t>Veřejné osvětlení</t>
  </si>
  <si>
    <t>{6d1f932d-d814-426f-95ad-90490a6cd1a4}</t>
  </si>
  <si>
    <t>SO 471</t>
  </si>
  <si>
    <t>Ozvučení náměstí</t>
  </si>
  <si>
    <t>{9301c015-ed4a-4575-a73c-e6913e4511c2}</t>
  </si>
  <si>
    <t>SO 472</t>
  </si>
  <si>
    <t>Slaboproudé rozvody</t>
  </si>
  <si>
    <t>{1730c7e4-c772-4475-9a7b-ee0726d729c9}</t>
  </si>
  <si>
    <t>SO 801</t>
  </si>
  <si>
    <t>Vegetační a sadové úpravy</t>
  </si>
  <si>
    <t>{c1b09751-e112-4ba3-811b-67efe7c6e8cc}</t>
  </si>
  <si>
    <t>SO 901</t>
  </si>
  <si>
    <t>Přístřešek</t>
  </si>
  <si>
    <t>{a6d30b76-3287-4533-b47f-70bf5d50cf9a}</t>
  </si>
  <si>
    <t>###NOINSERT###</t>
  </si>
  <si>
    <t>SO901_1</t>
  </si>
  <si>
    <t>Část elektroinstalace</t>
  </si>
  <si>
    <t>{8782d503-e389-43fc-b1af-994592a98ea1}</t>
  </si>
  <si>
    <t>SO 902</t>
  </si>
  <si>
    <t>Prosklený pavilón</t>
  </si>
  <si>
    <t>{a044da7e-2a8a-4d6b-b841-fe9519151c2e}</t>
  </si>
  <si>
    <t>SO 902_1</t>
  </si>
  <si>
    <t>Prosklený pavilon - dešťová kanalizace</t>
  </si>
  <si>
    <t>{8c4e1362-bb2b-4837-8023-b362cdf33741}</t>
  </si>
  <si>
    <t>SO 902_2</t>
  </si>
  <si>
    <t>{68c1d668-05f1-40ea-8ba1-e53f0119a636}</t>
  </si>
  <si>
    <t>SO 903</t>
  </si>
  <si>
    <t>Pergola</t>
  </si>
  <si>
    <t>{439a35f8-d4bc-431b-b6ac-25667164e13b}</t>
  </si>
  <si>
    <t>SO 904</t>
  </si>
  <si>
    <t>Fontána</t>
  </si>
  <si>
    <t>{05ceb8d2-2709-4d84-863e-7fd179b11e2f}</t>
  </si>
  <si>
    <t>SO 904_1</t>
  </si>
  <si>
    <t>Stavební část</t>
  </si>
  <si>
    <t>{fde366a2-92ca-4200-a815-14e45622fcdb}</t>
  </si>
  <si>
    <t>SO 905</t>
  </si>
  <si>
    <t>Mobiliář</t>
  </si>
  <si>
    <t>{d6b5fb2a-3477-4df0-9abb-8a8c8e9faf76}</t>
  </si>
  <si>
    <t>KRYCÍ LIST SOUPISU PRACÍ</t>
  </si>
  <si>
    <t>Objekt:</t>
  </si>
  <si>
    <t>SO 000 - Vedlejší rozpočtové náklady</t>
  </si>
  <si>
    <t>Cenová soustava ÚRS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</si>
  <si>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</si>
  <si>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</si>
  <si>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</si>
  <si>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</si>
  <si>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</si>
  <si>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</si>
  <si>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</si>
  <si>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</si>
  <si>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</si>
  <si>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</si>
  <si>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</si>
  <si>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</si>
  <si>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</si>
  <si>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</si>
  <si>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</si>
  <si>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</si>
  <si>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</si>
  <si>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</si>
  <si>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</si>
  <si>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</si>
  <si>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</si>
  <si>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</si>
  <si>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</si>
  <si>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</si>
  <si>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</si>
  <si>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</si>
  <si>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</si>
  <si>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</si>
  <si>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</si>
  <si>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</si>
  <si>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</si>
  <si>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</si>
  <si>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</si>
  <si>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</si>
  <si>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</si>
  <si>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</si>
  <si>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</si>
  <si>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</si>
  <si>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</t>
  </si>
  <si>
    <t>kompl.</t>
  </si>
  <si>
    <t>1024</t>
  </si>
  <si>
    <t>-1785019595</t>
  </si>
  <si>
    <t>P</t>
  </si>
  <si>
    <t xml:space="preserve">Poznámka k položce:_x000d_
Monitoring vlivu stavby na objekty - bude vyhotovena pasportizace nemovitosti, včetně vyhotovení fotodokumentace. Pasportizace bude provedena před zahájením stavby a po ukončení stavby - množství 2x._x000d_
Obsahem položky je provedení stavebně –statického průzkumu stávajících objektů nacházejících se v těsné blízkosti stavby, které mohou být vlivem stavby poškozeny. Týká se to těchto objektů: základní škola Dr.M.Horákové, kulturní dům, interhotel, obchodní komplexy budov nacházející se po obou stranách staveniště tj. Tatrovanka (č.p. 1239) a nákupní středisko na levé straně (č.p. 1157-1160) ve kterých se nachází drobné obchody a provozovny, dále bytový dům č.p.1040._x000d_
Vstupní pasportizace – počet nemovitostí 11_x000d_
Deformometrická měření (instalace, nulový odečet, opakovaný odečet) – 5 bodů/objekt_x000d_
Nivelační měření (instalace, nulový odečet, opakovaný odečet) – 3 body/ objekt_x000d_
Dynamická měření – zatížení objektů technickou seizmicitou (instalace, měření v průběhu prací) – 3 body/objekt_x000d_
Vstupní pasportizace a vyhodnocení měření vč. závěrečné zprávy bude vypracováno 3 x v tištěné verzi a 1 x digitálně._x000d_
odečet) – 5 bodů/objekt_x000d_
Nivelační měření (instalace, nulový odečet, opakovaný odečet) – 3 body/ objekt_x000d_
Dynamická měření – zatížení objektů technickou seizmicitou (instalace, měření v průběhu prací) – 3 body/objekt_x000d_
Vstupní pasportizace a vyhodnocení měření vč. závěrečné zprávy bude vypracováno 3 x v tištěné verzi a 1 x digitálně._x000d_
_x000d_
</t>
  </si>
  <si>
    <t>3</t>
  </si>
  <si>
    <t>011603000</t>
  </si>
  <si>
    <t>Diagnostika komunikace</t>
  </si>
  <si>
    <t>313121055</t>
  </si>
  <si>
    <t>Poznámka k položce:_x000d_
Diagnostika vozovky na ul. Československé armády_x000d_
Obsahem položky je monitoring všech příjezdových komunikací vedoucí na místo stavby, které budou zhotovitelem používány. U komunikací bude sledován jejich technický stav, tj. zda nedošlo během používání stavbou k jejich poškození. Monitoring bude prováděn měsíčně. Výstup bude dokládán v písemné a elektronické formě a bude obsahovat fotodokumentaci, která bude opatřena popisem a časovým údajem jejího pořízení. Nejzatíženější komunikací staveništní dopravou bude ul. Čs. Armády a dále část komunikace ul. Obránců míru od okružní křižovatky s u. Čs. Armády po hranici staveniště. Těmto komunikacím s ohledem na možné poškození doporučujeme věnovat v diagnostice výchozího stavu prioritní pozornost</t>
  </si>
  <si>
    <t>4</t>
  </si>
  <si>
    <t>012002000</t>
  </si>
  <si>
    <t>Geodetické práce</t>
  </si>
  <si>
    <t>-955234918</t>
  </si>
  <si>
    <t>Poznámka k položce:_x000d_
Vyhotovení zaměření skutečného provedení stavby</t>
  </si>
  <si>
    <t>012103000</t>
  </si>
  <si>
    <t>Geodetické práce před výstavbou</t>
  </si>
  <si>
    <t>-183372412</t>
  </si>
  <si>
    <t xml:space="preserve">Poznámka k položce:_x000d_
Náklady na vytýčení všech sítí technického vybavení na staveništi před zahájením stavebních prací  vč. kopaných sond. Zhotovitel v případě potřeby zajistí aktualizaci vyjádření majitelů všech stávajících sítí technického vybavení a následně zajistí jejich vytýčení na staveništi u jednotlivých správců a majitelů, včetně kopaných sond realizovaných v dostatečném časovém předstihu za účelem ověření hloubky a polohy podz. sítí při realizaci - sondy mimo kontrolní a montážní jámy</t>
  </si>
  <si>
    <t>6</t>
  </si>
  <si>
    <t>012203000</t>
  </si>
  <si>
    <t>Geodetické práce při provádění stavby</t>
  </si>
  <si>
    <t>793930732</t>
  </si>
  <si>
    <t>Poznámka k položce:_x000d_
měření po dobu stavby</t>
  </si>
  <si>
    <t>7</t>
  </si>
  <si>
    <t>012303000</t>
  </si>
  <si>
    <t>Geodetické práce po výstavbě</t>
  </si>
  <si>
    <t>-1733679112</t>
  </si>
  <si>
    <t>Poznámka k položce:_x000d_
zhotovení geometrického plánu</t>
  </si>
  <si>
    <t>9</t>
  </si>
  <si>
    <t>013203000R</t>
  </si>
  <si>
    <t>Výrobní a realizační dokumentace stavby</t>
  </si>
  <si>
    <t>-1571558958</t>
  </si>
  <si>
    <t xml:space="preserve">Poznámka k položce:_x000d_
Výrobní dokumentace stavby a vypracování RDS mimo objektů SO 001, SO 002, SO 003, SO 004, SO 361, SO 801, SO 901 (stavební část), SO 902 (stavební část), SO 903, SO 904_x000d_
</t>
  </si>
  <si>
    <t>10</t>
  </si>
  <si>
    <t>013254000</t>
  </si>
  <si>
    <t>Dokumentace skutečného provedení stavby</t>
  </si>
  <si>
    <t>-621932646</t>
  </si>
  <si>
    <t>11</t>
  </si>
  <si>
    <t>013294000</t>
  </si>
  <si>
    <t>Ostatní dokumentace</t>
  </si>
  <si>
    <t>1736954860</t>
  </si>
  <si>
    <t xml:space="preserve">Poznámka k položce:_x000d_
"mostní list, 1.HMP"_x000d_
"Vypracování projektové dokumentace pro postup odkrývání horkovodu" _x000d_
"Vypracování povodňových a havarijních plánů" 	_x000d_
"Zajištění vyřízení požadavků orgánů nutných před započetím stavby a v průběhu stavby" </t>
  </si>
  <si>
    <t>VRN3</t>
  </si>
  <si>
    <t>Zařízení staveniště</t>
  </si>
  <si>
    <t>12</t>
  </si>
  <si>
    <t>031002000</t>
  </si>
  <si>
    <t>Související práce pro zařízení staveniště</t>
  </si>
  <si>
    <t>-1140864732</t>
  </si>
  <si>
    <t>Poznámka k položce:_x000d_
Vybudování zařízení staveniště - Náklady spojedné s případným vypracováním projektové dokumentace, zřízením přípojek energií k objektům zařízení staveniště, vybudování případných měřících odběrných míst, případná příprava území pro objekty ZS a vlastní vybudování objektů ZS včetně oplocení</t>
  </si>
  <si>
    <t>13</t>
  </si>
  <si>
    <t>032002000</t>
  </si>
  <si>
    <t>Vybavení staveniště</t>
  </si>
  <si>
    <t>846486468</t>
  </si>
  <si>
    <t>Poznámka k položce:_x000d_
Náklady na vybavení objektů ZS, náklady na energie spotřebované dodavatelem v rámci provozu ZS, náklady na potřebný úklid v prostorách ZS, náklady na nutnou údržbu a opravy na objektech ZS a na přípojkách energií</t>
  </si>
  <si>
    <t>35</t>
  </si>
  <si>
    <t>032002000R</t>
  </si>
  <si>
    <t>Vybavení třídícího a recyklačního dvora</t>
  </si>
  <si>
    <t>2012841859</t>
  </si>
  <si>
    <t xml:space="preserve">Poznámka k položce:_x000d_
 - Mobilní váha _x000d_
 - Volně stojící mobilní recyklační linka stavebních odpadů_x000d_
 - Nezbytné základypro stroje_x000d_
 - Zřízení nezbytných dočasných přípojek elektro, voda, VO_x000d_
</t>
  </si>
  <si>
    <t>14</t>
  </si>
  <si>
    <t>032403000</t>
  </si>
  <si>
    <t>Provizorní komunikace</t>
  </si>
  <si>
    <t>587094370</t>
  </si>
  <si>
    <t>Poznámka k položce:_x000d_
Provizorní komunikace v prostoru stavby dle HMG zhotovitele v souladu s POV (příloha A08).</t>
  </si>
  <si>
    <t>032403000R</t>
  </si>
  <si>
    <t>Zajištění bezpečného průchodu chodců přes staveniště</t>
  </si>
  <si>
    <t>-333783228</t>
  </si>
  <si>
    <t xml:space="preserve">Poznámka k položce:_x000d_
Zajištění bezpečného průchodu chodců přes staveniště_x000d_
Případné provizorní lávky a zábrany  - montáž, údržba, demontáž_x000d_
Obsahem položky jsou náklady související se zřízením, provozem, přemístěním a odstraněním bezpečnostních průchodů, koridorů, lávek apod. zřízených pro bezpečný pohyb chodců přes staveniště. Dále zřízení, instalace a ukotvení provizorních ohrazení výkopů, vč. osvětlení po celou dobu realizace stavby. Stavba bude probíhat po etapách viz POV. Je nutné zachovat po celou dobu výstavby částečný průchod šířky min. 1,8 m náměstím pro matky s kočárky a osoby vč. vstupů do obchodů a provozoven. Způsob a míra zajištění průchodu a přístupu k prodejnám závisí na technologickém postupu a realizaci díla dodavatelem.</t>
  </si>
  <si>
    <t>33</t>
  </si>
  <si>
    <t>032503000R</t>
  </si>
  <si>
    <t>Třídicí a recyklační dvůr</t>
  </si>
  <si>
    <t>1611913927</t>
  </si>
  <si>
    <t xml:space="preserve">Poznámka k položce:_x000d_
vybudování dočasného provizorního třídícího dvora:_x000d_
 - zatravněná plocha umožňujícího uvedení pozemku do původního stavu, pojezdové plochy např. ze silničních panelů KZD, skladovací plochy z recyklovaného kameniva_x000d_
 - Zřízení dočasného sjezdu na MK_x000d_
 - Sociální buňka, _x000d_
Obsahem položky jsou náklady spojené s vybudováním oploceného (pro veřejnost uzavřeného) recyklačního centra (dvora) na části pozemku parc.č. 1925/6 o velikosti cca 73x27 m, na kterém bude prováděna recyklace vytěženého materiálu ze stavby (beton, asfalt apod.) a jeho dočasná mezideponie. Součástí položky je pronájem recyklačního zařízení, jeho provoz, dále zabezpečení recyklačního dvora proti hluku a prašnosti, vstupu nepovolaných osob (osvětlení, oplocení), provozní vybavení dvora vč. následného odstranění recyklačního dvora a uvedení místa do původního stavu. Objednatel nabízí pro vybudování dvora část výše uvedené parcely, je ale na zhotoviteli, zda tuto možnost využije. V případě, že zhotovitel disponuje lepším technickým zázemím pro provádění recyklace, netrvá objednatel na vybudování dvora na výše uvedené parcele._x000d_
</t>
  </si>
  <si>
    <t>16</t>
  </si>
  <si>
    <t>034103000</t>
  </si>
  <si>
    <t>Oplocení staveniště</t>
  </si>
  <si>
    <t>-920099875</t>
  </si>
  <si>
    <t>34</t>
  </si>
  <si>
    <t>034103000R</t>
  </si>
  <si>
    <t>Oplocení třídícího a recyklačního dvora</t>
  </si>
  <si>
    <t>-361668837</t>
  </si>
  <si>
    <t xml:space="preserve">Poznámka k položce:_x000d_
Dočasné oplocení areálu třídícího a separačního dvora v dl. 200m,  umístění min. 2x informačních tabulí na oplocení  _x000d_
</t>
  </si>
  <si>
    <t>17</t>
  </si>
  <si>
    <t>034403000R</t>
  </si>
  <si>
    <t>Zajištění provozu VO po dobu stavby</t>
  </si>
  <si>
    <t>778208255</t>
  </si>
  <si>
    <t>Poznámka k položce:_x000d_
Po celou dobu výstavby musí být veřejný prostor kolem stavby nasvětlen.</t>
  </si>
  <si>
    <t>18</t>
  </si>
  <si>
    <t>034503000</t>
  </si>
  <si>
    <t>Informační tabule na staveništi</t>
  </si>
  <si>
    <t>kus</t>
  </si>
  <si>
    <t>-2104665568</t>
  </si>
  <si>
    <t>19</t>
  </si>
  <si>
    <t>039002000</t>
  </si>
  <si>
    <t>Zrušení zařízení staveniště</t>
  </si>
  <si>
    <t>331797830</t>
  </si>
  <si>
    <t>Poznámka k položce:_x000d_
Odstranění objektů ZS, oplocení včetně přípojek energií a jejich odvoz. Položka zahrnuje i náklady na úpravu povrchů po odstranění staveniště a úklid ploch, na kterých bylo ZS provozováno</t>
  </si>
  <si>
    <t>36</t>
  </si>
  <si>
    <t>039002000R</t>
  </si>
  <si>
    <t>Zrušení třídícího a recyklačního dvora</t>
  </si>
  <si>
    <t>104595738</t>
  </si>
  <si>
    <t xml:space="preserve">Poznámka k položce:_x000d_
Zrušení třídícího a recyklačního dvora, uvedení pozemku do původního stavu – úprava terénu a zatravnění_x000d_
</t>
  </si>
  <si>
    <t>20</t>
  </si>
  <si>
    <t>091704000R</t>
  </si>
  <si>
    <t>Náklady na údržbu komunikací</t>
  </si>
  <si>
    <t>1881272275</t>
  </si>
  <si>
    <t>Poznámka k položce:_x000d_
Zajištění čištění komunikací po celou dobu realizace stavby v prostoru stavby a třídícího a recyklačního dvora</t>
  </si>
  <si>
    <t>R008</t>
  </si>
  <si>
    <t>Publicita - pamětní deska</t>
  </si>
  <si>
    <t>-682448904</t>
  </si>
  <si>
    <t xml:space="preserve">Poznámka k položce:_x000d_
Obsahem položky je výroba a instalace bronzové pamětní desky o velikosti 800 x 500 mm, která bude instalována na samostatně stojícím podkladu -  přírodní kámen (např.pískovec), který odsouhlasí architekt projektu. Na desce bude uvedena informace a letopočet realizace revitalizace centra</t>
  </si>
  <si>
    <t>VRN4</t>
  </si>
  <si>
    <t>Inženýrská činnost</t>
  </si>
  <si>
    <t>22</t>
  </si>
  <si>
    <t>04190300R</t>
  </si>
  <si>
    <t>Geotechnický dozor</t>
  </si>
  <si>
    <t>-449843904</t>
  </si>
  <si>
    <t>Poznámka k položce:_x000d_
Zhotovitel zajistí odpovědného geotechnika po dobu realizace stavby. Geotechnik vyhodnocuje vytěžené zeminy, rovněž zpracovává návrhy, v případě potřeby, na konkrétní operativní opatření. Účast na staveništi činí min. 1 hod. týdně po celou dobu realizace stavby.</t>
  </si>
  <si>
    <t>23</t>
  </si>
  <si>
    <t>043002000</t>
  </si>
  <si>
    <t>Zkoušky a ostatní měření</t>
  </si>
  <si>
    <t>-1490339234</t>
  </si>
  <si>
    <t xml:space="preserve">Poznámka k položce:_x000d_
"Zkoušení materiálů nezávislou zkušebnou" _x000d_
"Zkoušení materiálů zkušebnou zhotovitele"_x000d_
Zkoušky v souladu s TKP vydaných Ministerstvem dopravy, např.:_x000d_
Zkoušky materiálů - laboratorní rozbor + zatřídění zemin, příp. materiálu podkladních vrstev, který by se dal zpětně použít do k-ce zpevněných ploch, zkušební vzorky materiálů (výroba min.  3 vzorků litého betonu vč.protokolu ze zkušební laboratoře)_x000d_
</t>
  </si>
  <si>
    <t>24</t>
  </si>
  <si>
    <t>043194000</t>
  </si>
  <si>
    <t>Ostatní zkoušky</t>
  </si>
  <si>
    <t>-2106117154</t>
  </si>
  <si>
    <t>Poznámka k položce:_x000d_
"Zkoušení konstrukcí a prací zkušebnou zhotovitele"_x000d_
"Zkoušení konstrukcí a prací nezávislou zkušebnou" _x000d_
Zkoušky v souladu s TKP vydaných Ministerstvem dopravy, např.:_x000d_
zkoušky pevnosti betonů, zkoušky únosnosti pláně, konstrukčních vrstev</t>
  </si>
  <si>
    <t>25</t>
  </si>
  <si>
    <t>049103000</t>
  </si>
  <si>
    <t>Náklady vzniklé v souvislosti s realizací stavby</t>
  </si>
  <si>
    <t>-1710292715</t>
  </si>
  <si>
    <t xml:space="preserve">Poznámka k položce:_x000d_
"Zajištění vydání stanovení trvalého dopravního značení"_x000d_
"Zajištění vydání stanovení přechodného dopravního značení a vyjádření rozhodnutí o uzavírce"_x000d_
"Zajištění dokladů nezbytných k vydání kolaudačního souhlasu" </t>
  </si>
  <si>
    <t>VRN9</t>
  </si>
  <si>
    <t>Ostatní náklady</t>
  </si>
  <si>
    <t>28</t>
  </si>
  <si>
    <t>091002R</t>
  </si>
  <si>
    <t>Ochrana inženýrských sítí po dobu výstavby</t>
  </si>
  <si>
    <t>50300619</t>
  </si>
  <si>
    <t>Poznámka k položce:_x000d_
Ochrana všech inženýrských sítí dotčených stavbou, které nejsou překládany nebo chráněny v rámci jednotlivých SO._x000d_
Veškeré inženýrské sítě, které budou stavbu dotčeny (stávající, nově vybudované nebo překládané) musí být po celou dobu stavby chráněny, aby nedošlo k jejich poškození. Stávající sítě i nové sítě jsou vyznačeny v koordinační situaci stavby.</t>
  </si>
  <si>
    <t>29</t>
  </si>
  <si>
    <t>09100R</t>
  </si>
  <si>
    <t>Ochrana obnaženého potrubí horkovodu</t>
  </si>
  <si>
    <t>478746496</t>
  </si>
  <si>
    <t>Poznámka k položce:_x000d_
V rámci realizace jednotlivých SO dojde k dotčení stávajícího teplovodu (křížení, obnažení potrubí apod.). Je nutné zabezpečit jeho ochranu, v souladu s podmínkami, stanovenými správcem sítě - viz dokladová část.</t>
  </si>
  <si>
    <t>30</t>
  </si>
  <si>
    <t>091504000</t>
  </si>
  <si>
    <t>Náklady související s publikační činností</t>
  </si>
  <si>
    <t>1254222330</t>
  </si>
  <si>
    <t>Poznámka k položce:_x000d_
Fotodokumentace stavby</t>
  </si>
  <si>
    <t>31</t>
  </si>
  <si>
    <t>092002000</t>
  </si>
  <si>
    <t>Ostatní náklady související s provozem</t>
  </si>
  <si>
    <t>1240802884</t>
  </si>
  <si>
    <t xml:space="preserve">Poznámka k položce:_x000d_
Údržba provedených prací po dobu stavby._x000d_
Jedná se o udržovací práce již realizovaných objektů, u kterých ještě nedošlo ke kolaudaci a předání budoucímu správci a budou užívány po dobu realizace stavby, např. údržba provedených zpevněných ploch._x000d_
</t>
  </si>
  <si>
    <t>32</t>
  </si>
  <si>
    <t>092002000R</t>
  </si>
  <si>
    <t>Dopravně inženýrská opatření</t>
  </si>
  <si>
    <t>1682132852</t>
  </si>
  <si>
    <t>Poznámka k položce:_x000d_
POV - dopravně inženýrská opatření během stavby dle přílohy A08</t>
  </si>
  <si>
    <t>SO 001 - Příprava území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</si>
  <si>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</si>
  <si>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</si>
  <si>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</si>
  <si>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</si>
  <si>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</si>
  <si>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PSV</t>
  </si>
  <si>
    <t xml:space="preserve">    733 - Ústřední vytápění - rozvodné potrubí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</si>
  <si>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</si>
  <si>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</si>
  <si>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</si>
  <si>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</si>
  <si>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</si>
  <si>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</si>
  <si>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CS ÚRS 2019 01</t>
  </si>
  <si>
    <t>484654563</t>
  </si>
  <si>
    <t>Poznámka k položce:_x000d_
viz H02 Inventarizace kácené zeleně, mýcená plocha=273m2, plus průměr kmene do 10cm=9ks</t>
  </si>
  <si>
    <t>111251111</t>
  </si>
  <si>
    <t>Drcení ořezaných větví D do 100 mm s odvozem do 20 km</t>
  </si>
  <si>
    <t>m3</t>
  </si>
  <si>
    <t>1735996541</t>
  </si>
  <si>
    <t>111301111</t>
  </si>
  <si>
    <t>Sejmutí drnu tl do 100 mm s přemístěním do 50 m nebo naložením na dopravní prostředek</t>
  </si>
  <si>
    <t>-1082359974</t>
  </si>
  <si>
    <t>Poznámka k položce:_x000d_
planimetrováno programem Microstation z přílohy SO 001</t>
  </si>
  <si>
    <t>112101101</t>
  </si>
  <si>
    <t>Kácení stromů listnatých D kmene do 300 mm</t>
  </si>
  <si>
    <t>886159214</t>
  </si>
  <si>
    <t>Poznámka k položce:_x000d_
viz H02 Inventarizace kácené zeleně</t>
  </si>
  <si>
    <t>112101121</t>
  </si>
  <si>
    <t>Kácení stromů jehličnatých D kmene do 300 mm</t>
  </si>
  <si>
    <t>1588215111</t>
  </si>
  <si>
    <t>112101122</t>
  </si>
  <si>
    <t>Kácení stromů jehličnatých D kmene do 500 mm</t>
  </si>
  <si>
    <t>-1507089364</t>
  </si>
  <si>
    <t>Poznámka k položce:_x000d_
viz H02 Inventarizace kácené zeleně, č. 12, 16, 17, 18, 20</t>
  </si>
  <si>
    <t>112201101</t>
  </si>
  <si>
    <t>Odstranění pařezů D do 300 mm</t>
  </si>
  <si>
    <t>-1447033923</t>
  </si>
  <si>
    <t>Poznámka k položce:_x000d_
viz H02 Inventarizace kácené zeleně, 25+8</t>
  </si>
  <si>
    <t>8</t>
  </si>
  <si>
    <t>112201102</t>
  </si>
  <si>
    <t>Odstranění pařezů D do 500 mm</t>
  </si>
  <si>
    <t>-924212731</t>
  </si>
  <si>
    <t>113106121</t>
  </si>
  <si>
    <t>Rozebrání dlažeb komunikací pro pěší z betonových nebo kamenných dlaždic</t>
  </si>
  <si>
    <t>647260184</t>
  </si>
  <si>
    <t>Poznámka k položce:_x000d_
odstranění krytu dlážděných pochůzích ploch, planimetrováno programem Microstation z přílohy SO 001,_x000d_
bude uloženo na mezideponii města</t>
  </si>
  <si>
    <t>113106123</t>
  </si>
  <si>
    <t>Rozebrání dlažeb komunikací pro pěší ze zámkových dlaždic</t>
  </si>
  <si>
    <t>1830488537</t>
  </si>
  <si>
    <t>Poznámka k položce:_x000d_
odstranění krytu dlážděných pochůzích ploch, planimetrováno programem Microstation z přílohy SO 001,_x000d_
bude uloženo na deponii města</t>
  </si>
  <si>
    <t>113107222</t>
  </si>
  <si>
    <t>Odstranění podkladu z kameniva drceného tl 200 mm strojně pl přes 200 m2</t>
  </si>
  <si>
    <t>1636265636</t>
  </si>
  <si>
    <t>Poznámka k položce:_x000d_
podklad ploch živičných pochůzích, planimetrováno programem Microstation z přílohy SO 001</t>
  </si>
  <si>
    <t>VV</t>
  </si>
  <si>
    <t>1,2*5542+243,771</t>
  </si>
  <si>
    <t>113107223</t>
  </si>
  <si>
    <t>Odstranění podkladu pl přes 200 m2 z kameniva drceného tl 300 mm</t>
  </si>
  <si>
    <t>-1909517727</t>
  </si>
  <si>
    <t>Poznámka k položce:_x000d_
podklad ploch dlážděných betonových a dlážděných žulových, planimetrováno programem Microstation z přílohy SO 001_x000d_
1,2*(113106123+113106121)=1,2*(1179+106)</t>
  </si>
  <si>
    <t>1,2*(1179+106)</t>
  </si>
  <si>
    <t>113107225</t>
  </si>
  <si>
    <t>Odstranění podkladu z kameniva drceného tl 500 mm strojně pl přes 200 m2</t>
  </si>
  <si>
    <t>-872733713</t>
  </si>
  <si>
    <t>Poznámka k položce:_x000d_
podklad ploch živičných pojížděných, planimetrováno programem Microstation z přílohy SO 001, 1,2*113154364= 1,2*1210</t>
  </si>
  <si>
    <t>113107232</t>
  </si>
  <si>
    <t>Odstranění podkladu z betonu prostého tl 300 mm strojně pl přes 200 m2</t>
  </si>
  <si>
    <t>484245430</t>
  </si>
  <si>
    <t>Poznámka k položce:_x000d_
podklad asfaltových pochůzích ploch+podesty schodiště u wc, planimetrováno programem Microstation z přílohy SO 001</t>
  </si>
  <si>
    <t>"plochy živičné pochůzí" 5341</t>
  </si>
  <si>
    <t>"podesty schodišť" 10</t>
  </si>
  <si>
    <t>Součet</t>
  </si>
  <si>
    <t>63</t>
  </si>
  <si>
    <t>113107234</t>
  </si>
  <si>
    <t>Odstranění podkladu z betonu prostého tl 500 mm strojně pl přes 200 m2</t>
  </si>
  <si>
    <t>-1689540722</t>
  </si>
  <si>
    <t>Poznámka k položce:_x000d_
podklad asfaltových pochůzích ploch, planimetrováno programem Microstation z přílohy SO 001</t>
  </si>
  <si>
    <t>201</t>
  </si>
  <si>
    <t>113107242</t>
  </si>
  <si>
    <t>Odstranění podkladu pl přes 200 m2 živičných tl 100 mm</t>
  </si>
  <si>
    <t>398508941</t>
  </si>
  <si>
    <t xml:space="preserve">Poznámka k položce:_x000d_
odstranění pochůzího živičného krytu tl. 80mm,  planimetrováno programem Microstation z přílohy SO 001, úseky a plochy viz. výkres 02 situace objektu SO001</t>
  </si>
  <si>
    <t>5542+121,886</t>
  </si>
  <si>
    <t>113154364</t>
  </si>
  <si>
    <t>Frézování živičného krytu tl 100 mm pruh š 2 m pl do 10000 m2 s překážkami v trase</t>
  </si>
  <si>
    <t>482601510</t>
  </si>
  <si>
    <t>Poznámka k položce:_x000d_
frézování stávající vozovky, planimetrováno programem Microstation z přílohy SO 001,_x000d_
úseky a plochy viz. výkres 02 situace objektu SO001</t>
  </si>
  <si>
    <t>113202111</t>
  </si>
  <si>
    <t>Vytrhání obrub krajníků obrubníků stojatých</t>
  </si>
  <si>
    <t>m</t>
  </si>
  <si>
    <t>1920805395</t>
  </si>
  <si>
    <t>Poznámka k položce:_x000d_
změřeno programem Microstation z přílohy SO 001, bude uloženo na mezideponii města</t>
  </si>
  <si>
    <t>122101101</t>
  </si>
  <si>
    <t>Odkopávky a prokopávky nezapažené v hornině tř. 1 a 2 objem do 100 m3</t>
  </si>
  <si>
    <t>937582399</t>
  </si>
  <si>
    <t>Poznámka k položce:_x000d_
- odkopávky rubu zídek při jejich demolici, odvoz součástí SO102</t>
  </si>
  <si>
    <t>0,5*1,2*139</t>
  </si>
  <si>
    <t>122201109</t>
  </si>
  <si>
    <t>Příplatek za lepivost u odkopávek v hornině tř. 1 až 3</t>
  </si>
  <si>
    <t>915494894</t>
  </si>
  <si>
    <t>83,4*0,5 'Přepočtené koeficientem množství</t>
  </si>
  <si>
    <t>122201402</t>
  </si>
  <si>
    <t>Vykopávky v zemníku na suchu v hornině tř. 3 objem do 1000 m3</t>
  </si>
  <si>
    <t>-550805289</t>
  </si>
  <si>
    <t>Poznámka k položce:_x000d_
pro zásyp po demolici teplovodu</t>
  </si>
  <si>
    <t>2,4*(154+21+62)+0,7*(154+21+62)</t>
  </si>
  <si>
    <t>M</t>
  </si>
  <si>
    <t>583R</t>
  </si>
  <si>
    <t>zemina vhodná, zásyp po demolici teplovodu</t>
  </si>
  <si>
    <t>t</t>
  </si>
  <si>
    <t>2019876976</t>
  </si>
  <si>
    <t>Poznámka k položce:_x000d_
50% nákup materiálu, 50% zpětné použítí z výkopu z obj. SO201</t>
  </si>
  <si>
    <t>1,9*(2,4*(154+21+62)+0,7*(154+21+62))</t>
  </si>
  <si>
    <t>1395,93*0,5 'Přepočtené koeficientem množství</t>
  </si>
  <si>
    <t>132201202</t>
  </si>
  <si>
    <t>Hloubení rýh š do 2000 mm v hornině tř. 3 objemu do 1000 m3</t>
  </si>
  <si>
    <t>636811376</t>
  </si>
  <si>
    <t>"odkopávky při demolici teplovodu" 2,4*(154+21+62)</t>
  </si>
  <si>
    <t>162301401</t>
  </si>
  <si>
    <t>Vodorovné přemístění větví stromů listnatých do 5 km D kmene do 300 mm</t>
  </si>
  <si>
    <t>959092720</t>
  </si>
  <si>
    <t>Poznámka k položce:_x000d_
viz pol. 112101101</t>
  </si>
  <si>
    <t>162301405</t>
  </si>
  <si>
    <t>Vodorovné přemístění větví stromů jehličnatých do 5 km D kmene do 300 mm</t>
  </si>
  <si>
    <t>-1673954353</t>
  </si>
  <si>
    <t>Poznámka k položce:_x000d_
viz pol. 112101121</t>
  </si>
  <si>
    <t>162301406</t>
  </si>
  <si>
    <t>Vodorovné přemístění větví stromů jehličnatých do 5 km D kmene do 500 mm</t>
  </si>
  <si>
    <t>-10777385</t>
  </si>
  <si>
    <t>Poznámka k položce:_x000d_
viz pol. 112101122</t>
  </si>
  <si>
    <t>26</t>
  </si>
  <si>
    <t>162301411</t>
  </si>
  <si>
    <t>Vodorovné přemístění kmenů stromů listnatých do 5 km D kmene do 300 mm</t>
  </si>
  <si>
    <t>-1015632490</t>
  </si>
  <si>
    <t>27</t>
  </si>
  <si>
    <t>162301415</t>
  </si>
  <si>
    <t>Vodorovné přemístění kmenů stromů jehličnatých do 5 km D kmene do 300 mm</t>
  </si>
  <si>
    <t>-1485889220</t>
  </si>
  <si>
    <t>162301416</t>
  </si>
  <si>
    <t>Vodorovné přemístění kmenů stromů jehličnatých do 5 km D kmene do 500 mm</t>
  </si>
  <si>
    <t>-2136674352</t>
  </si>
  <si>
    <t>162301421</t>
  </si>
  <si>
    <t>Vodorovné přemístění pařezů do 5 km D do 300 mm</t>
  </si>
  <si>
    <t>-482678833</t>
  </si>
  <si>
    <t>Poznámka k položce:_x000d_
viz pol. 112101101+112101121</t>
  </si>
  <si>
    <t>162301501</t>
  </si>
  <si>
    <t>Vodorovné přemístění křovin do 5 km D kmene do 100 mm</t>
  </si>
  <si>
    <t>1195121681</t>
  </si>
  <si>
    <t>Poznámka k položce:_x000d_
viz pol.č.111201101</t>
  </si>
  <si>
    <t>162601102</t>
  </si>
  <si>
    <t>Vodorovné přemístění do 5000 m výkopku/sypaniny z horniny tř. 1 až 4</t>
  </si>
  <si>
    <t>-1999184391</t>
  </si>
  <si>
    <t>Poznámka k položce:_x000d_
- dovoz zeminy pro zásypy po demolici teplovodu_x000d_
- odvoz drnu_x000d_
- odvoz zeminy po demolici teplovodu</t>
  </si>
  <si>
    <t>"odvoz drnu" 6400*0,1</t>
  </si>
  <si>
    <t>"odvoz zeminy po demolici teplovodu" 568,8</t>
  </si>
  <si>
    <t>"dovoz zeminy pro zásypy po demolici teplovodu" 2,4*(154+21+62)+0,7*(154+21+62)</t>
  </si>
  <si>
    <t>171102112</t>
  </si>
  <si>
    <t>Uložení sypaniny z hornin nesoudržných a sypkých do násypů zhutněných mimo aktivní zónu</t>
  </si>
  <si>
    <t>-774994159</t>
  </si>
  <si>
    <t>Poznámka k položce:_x000d_
zásyp výkopů po demolici teplovodu</t>
  </si>
  <si>
    <t>184818231</t>
  </si>
  <si>
    <t>Ochrana kmene průměru do 300 mm bedněním výšky do 2 m</t>
  </si>
  <si>
    <t>-964281714</t>
  </si>
  <si>
    <t>Poznámka k položce:_x000d_
viz Dendrologický průzkum, č. 39</t>
  </si>
  <si>
    <t>184818232</t>
  </si>
  <si>
    <t>Ochrana kmene průměru přes 300 do 500 mm bedněním výšky do 2 m</t>
  </si>
  <si>
    <t>1159626847</t>
  </si>
  <si>
    <t>Poznámka k položce:_x000d_
viz Dendrologický průzkum, č. 1, 2, 3, 4, 52</t>
  </si>
  <si>
    <t>184818233</t>
  </si>
  <si>
    <t>Ochrana kmene průměru přes 500 do 700 mm bedněním výšky do 2 m</t>
  </si>
  <si>
    <t>-501240131</t>
  </si>
  <si>
    <t>Poznámka k položce:_x000d_
viz Dendrologický průzkum, č.36</t>
  </si>
  <si>
    <t>184818234</t>
  </si>
  <si>
    <t>Ochrana kmene průměru přes 700 do 900 mm bedněním výšky do 2 m</t>
  </si>
  <si>
    <t>-463490707</t>
  </si>
  <si>
    <t>Poznámka k položce:_x000d_
viz Dendrologický průzkum, č.5</t>
  </si>
  <si>
    <t>Zakládání</t>
  </si>
  <si>
    <t>37</t>
  </si>
  <si>
    <t>274322511</t>
  </si>
  <si>
    <t>Základové pasy ze ŽB se zvýšenými nároky na prostředí tř. C 25/30</t>
  </si>
  <si>
    <t>-314673826</t>
  </si>
  <si>
    <t>Poznámka k položce:_x000d_
uslepení rušeného teplovodního kanálu</t>
  </si>
  <si>
    <t>2,1*1*0,3*3</t>
  </si>
  <si>
    <t>38</t>
  </si>
  <si>
    <t>274354111</t>
  </si>
  <si>
    <t>Bednění základových pasů - zřízení</t>
  </si>
  <si>
    <t>-620276195</t>
  </si>
  <si>
    <t>3*(0,3*1*2+2,1*1)</t>
  </si>
  <si>
    <t>39</t>
  </si>
  <si>
    <t>274354211</t>
  </si>
  <si>
    <t>Bednění základových pasů - odstranění</t>
  </si>
  <si>
    <t>-452627115</t>
  </si>
  <si>
    <t>40</t>
  </si>
  <si>
    <t>274361412</t>
  </si>
  <si>
    <t>Výztuž základových pasů, prahů, věnců a ostruh ze svařovaných sítí do 6 kg/m2</t>
  </si>
  <si>
    <t>34217351</t>
  </si>
  <si>
    <t>3*(2*0,9*0,002)</t>
  </si>
  <si>
    <t>Ostatní konstrukce a práce, bourání</t>
  </si>
  <si>
    <t>41</t>
  </si>
  <si>
    <t>919735112</t>
  </si>
  <si>
    <t>Řezání stávajícího živičného krytu hl do 100 mm</t>
  </si>
  <si>
    <t>631092492</t>
  </si>
  <si>
    <t>Poznámka k položce:_x000d_
Řezání- 19+6+16+10m (na parkovišti), 40+5+40 (před KD při rekonstrukci zatrubnění), celkem= 136m</t>
  </si>
  <si>
    <t>42</t>
  </si>
  <si>
    <t>961043111</t>
  </si>
  <si>
    <t>Bourání základů z betonu proloženého kamenem</t>
  </si>
  <si>
    <t>-2073243561</t>
  </si>
  <si>
    <t xml:space="preserve">Poznámka k položce:_x000d_
dle TZ SO 001_x000d_
</t>
  </si>
  <si>
    <t>4*8*0,4*1,2 "žardiniéry stromů"</t>
  </si>
  <si>
    <t>43</t>
  </si>
  <si>
    <t>961055111</t>
  </si>
  <si>
    <t>Bourání základů ze ŽB</t>
  </si>
  <si>
    <t>-1861787348</t>
  </si>
  <si>
    <t>2*0,6*139 "terénní vyrovnávací zídky"</t>
  </si>
  <si>
    <t>4*(12*0,2*1,5+2*4*0,2) "květináče"</t>
  </si>
  <si>
    <t>3*0,5*86 "schodišťové zídky"</t>
  </si>
  <si>
    <t>1,5*1,5*1,5 "základ uličních hodin"</t>
  </si>
  <si>
    <t>0,70*(154+21+62) "demolice teplovodního kanálu"</t>
  </si>
  <si>
    <t>5*0,4*4,4*0,2+5*0,4*6,2*0,2+3*0,4*6,2*0,2+4*0,4*3,3*0,2+2*0,4*5,6*0,2+6*0,4*6,2*0,2+6*1,2*4,5*0,2 "terénní schodiště"</t>
  </si>
  <si>
    <t>44</t>
  </si>
  <si>
    <t>966001212</t>
  </si>
  <si>
    <t>Odstranění lavičky stabilní kotvené šrouby na pevný podklad</t>
  </si>
  <si>
    <t>-596005666</t>
  </si>
  <si>
    <t>Poznámka k položce:_x000d_
- bet kce=12ks_x000d_
- ocel kce=33ks_x000d_
odečteno z fotodokumentace, předání správci</t>
  </si>
  <si>
    <t>45</t>
  </si>
  <si>
    <t>966001312</t>
  </si>
  <si>
    <t>Odstranění odpadkového koše přichyceného páskováním nebo šrouby</t>
  </si>
  <si>
    <t>375949694</t>
  </si>
  <si>
    <t>Poznámka k položce:_x000d_
odečteno z fotodokumentace, předání správci</t>
  </si>
  <si>
    <t>46</t>
  </si>
  <si>
    <t>966001411</t>
  </si>
  <si>
    <t>Odstranění stojanu na kola kotveného šrouby</t>
  </si>
  <si>
    <t>191704897</t>
  </si>
  <si>
    <t>47</t>
  </si>
  <si>
    <t>966005111</t>
  </si>
  <si>
    <t>Rozebrání a odstranění silničního zábradlí se sloupky osazenými s betonovými patkami</t>
  </si>
  <si>
    <t>1952124306</t>
  </si>
  <si>
    <t>Poznámka k položce:_x000d_
zábradlí terénních schodišť, odečteno ze zaměření stavby a fotodokumentace, předání správci</t>
  </si>
  <si>
    <t>48</t>
  </si>
  <si>
    <t>966006132</t>
  </si>
  <si>
    <t>Odstranění značek dopravních nebo orientačních se sloupky s betonovými patkami</t>
  </si>
  <si>
    <t>504137530</t>
  </si>
  <si>
    <t>Poznámka k položce:_x000d_
odečteno z přílohy SO 101, včetně sloupku a základku, předání správci,_x000d_
vč. 3ks směrníku</t>
  </si>
  <si>
    <t>49</t>
  </si>
  <si>
    <t>966006231R</t>
  </si>
  <si>
    <t>Odstranění uličních hodin</t>
  </si>
  <si>
    <t>181726651</t>
  </si>
  <si>
    <t>Poznámka k položce:_x000d_
hodiny předány investorovi k renovaci, v rámci projektu nebudou znovu osazeny</t>
  </si>
  <si>
    <t>50</t>
  </si>
  <si>
    <t>966008222</t>
  </si>
  <si>
    <t>Bourání betonového nebo polymerbetonového odvodňovacího žlabu š přes 200 mm</t>
  </si>
  <si>
    <t>693646616</t>
  </si>
  <si>
    <t>Poznámka k položce:_x000d_
odstranění podélných odvodňovačů, odměřeno programem Microstation z přílohy SO 001</t>
  </si>
  <si>
    <t>51</t>
  </si>
  <si>
    <t>981011111</t>
  </si>
  <si>
    <t>Demolice budov dřevěných jednostranně obitých postupným rozebíráním</t>
  </si>
  <si>
    <t>-1984391916</t>
  </si>
  <si>
    <t xml:space="preserve">Poznámka k položce:_x000d_
dle TZ SO 001:_x000d_
- předzahrádka  (předána majiteli)15,21*6,39*3,4_x000d_
- mobilní prodejna (předána majiteli) 3,7*2*3</t>
  </si>
  <si>
    <t>52</t>
  </si>
  <si>
    <t>981011716R</t>
  </si>
  <si>
    <t>Demolice budov ze železobetonu postupným rozebíráním</t>
  </si>
  <si>
    <t>komplet</t>
  </si>
  <si>
    <t>-1024187615</t>
  </si>
  <si>
    <t>Poznámka k položce:_x000d_
dle TZ SO 001, přístřešek, plakátovací plocha a pergola</t>
  </si>
  <si>
    <t>997</t>
  </si>
  <si>
    <t>Přesun sutě</t>
  </si>
  <si>
    <t>53</t>
  </si>
  <si>
    <t>997013501</t>
  </si>
  <si>
    <t>Odvoz suti a vybouraných hmot na skládku nebo meziskládku do 1 km se složením</t>
  </si>
  <si>
    <t>1863454229</t>
  </si>
  <si>
    <t>Poznámka k položce:_x000d_
odvoz na mezideponii města, materiál bude tříděn při ukládání podle druhu odpadu</t>
  </si>
  <si>
    <t>"podkladní vrstvy z kameniva (pol.č. 113107223+113107225+113107222)" 678,48+907,500+1999,31</t>
  </si>
  <si>
    <t>"asfaltový materiál (pol.č. 113107242+113154364)"1246,055+309,76</t>
  </si>
  <si>
    <t xml:space="preserve">"základy z betonu proloženého kamenem  (pol.č. 961043111)" 33,792</t>
  </si>
  <si>
    <t>"objekty ze ŽB (pol.č. 981011716R)" 33,84</t>
  </si>
  <si>
    <t xml:space="preserve">"základy ze ŽB (pol.č. 961055111)" 1207,23 </t>
  </si>
  <si>
    <t>54</t>
  </si>
  <si>
    <t>997013509</t>
  </si>
  <si>
    <t>Příplatek k odvozu suti a vybouraných hmot na skládku ZKD 1 km přes 1 km</t>
  </si>
  <si>
    <t>1254553308</t>
  </si>
  <si>
    <t>Poznámka k položce:_x000d_
odvozní vzdálenost 5 km</t>
  </si>
  <si>
    <t>4*6415,967</t>
  </si>
  <si>
    <t>55</t>
  </si>
  <si>
    <t>997221561</t>
  </si>
  <si>
    <t>Vodorovná doprava suti z kusových materiálů do 1 km</t>
  </si>
  <si>
    <t>-1329052897</t>
  </si>
  <si>
    <t xml:space="preserve">"potrubí  (pol.č.733120839)" 18,75</t>
  </si>
  <si>
    <t xml:space="preserve">"podklady z betonu  (pol.č.113107234+113107232)" 225,12+3344,3753</t>
  </si>
  <si>
    <t>"obrubníky (pol.č.113202111)" 291,715</t>
  </si>
  <si>
    <t xml:space="preserve">"žlaby  (pol.č.966008222)" 86,1</t>
  </si>
  <si>
    <t>"dlažba (pol.č.113106121+113106123)"333,57</t>
  </si>
  <si>
    <t>56</t>
  </si>
  <si>
    <t>997221569</t>
  </si>
  <si>
    <t>Příplatek ZKD 1 km u vodorovné dopravy suti z kusových materiálů</t>
  </si>
  <si>
    <t>-686138508</t>
  </si>
  <si>
    <t>4*4299,63</t>
  </si>
  <si>
    <t>57</t>
  </si>
  <si>
    <t>997221815</t>
  </si>
  <si>
    <t>Poplatek za uložení betonového odpadu na skládce - NECENIT</t>
  </si>
  <si>
    <t>341118158</t>
  </si>
  <si>
    <t>Poznámka k položce:_x000d_
Bez poplatku, bude uloženo na mezideponii města, kde bude zhotovitelem recyklováno</t>
  </si>
  <si>
    <t>58</t>
  </si>
  <si>
    <t>997221845</t>
  </si>
  <si>
    <t xml:space="preserve">Poplatek za uložení odpadu z asfaltových povrchů na skládce (skládkovné)  - NECENIT</t>
  </si>
  <si>
    <t>-1377628523</t>
  </si>
  <si>
    <t>Poznámka k položce:_x000d_
Bez poplatku,bude uloženo na deponii města</t>
  </si>
  <si>
    <t>59</t>
  </si>
  <si>
    <t>997221855</t>
  </si>
  <si>
    <t xml:space="preserve">Poplatek za uložení odpadu z kameniva na skládce (skládkovné)  - NECENIT</t>
  </si>
  <si>
    <t>1825185296</t>
  </si>
  <si>
    <t>Poznámka k položce:_x000d_
Bez poplatku, bude uloženo na mezideponii města</t>
  </si>
  <si>
    <t>"zemina po demolici teplovodu (pol.č. 132201202) " 568,8*1,9</t>
  </si>
  <si>
    <t>"zemina z drnu (pol.č. 111301111)" 6400*0,1*1,9</t>
  </si>
  <si>
    <t>62</t>
  </si>
  <si>
    <t>997R</t>
  </si>
  <si>
    <t>Recyklace stavebního odpadu</t>
  </si>
  <si>
    <t>1557671269</t>
  </si>
  <si>
    <t>Poznámka k položce:_x000d_
recyklace na mezideponii města</t>
  </si>
  <si>
    <t>PSV</t>
  </si>
  <si>
    <t>733</t>
  </si>
  <si>
    <t>Ústřední vytápění - rozvodné potrubí</t>
  </si>
  <si>
    <t>60</t>
  </si>
  <si>
    <t>733120839</t>
  </si>
  <si>
    <t>Demontáž potrubí ocelového hladkého D 219</t>
  </si>
  <si>
    <t>775947077</t>
  </si>
  <si>
    <t>2*(154+21+62)</t>
  </si>
  <si>
    <t>61</t>
  </si>
  <si>
    <t>73312R</t>
  </si>
  <si>
    <t>Vrácení potrubí ocelového hladkého D 219 do kovošrotu</t>
  </si>
  <si>
    <t>kg</t>
  </si>
  <si>
    <t>1431381914</t>
  </si>
  <si>
    <t>474*33,05</t>
  </si>
  <si>
    <t>SO 002 - Odstranění zatrubnění Kopřivničky</t>
  </si>
  <si>
    <t>961041211</t>
  </si>
  <si>
    <t>Bourání mostních základů z betonu prostého</t>
  </si>
  <si>
    <t>-1946004372</t>
  </si>
  <si>
    <t>"vybourání podkladního betonu pod kamennou dlažbou na dně rámu v proměnné tl. 0,17-0,99 m"</t>
  </si>
  <si>
    <t>1,42"m2"*140,5</t>
  </si>
  <si>
    <t>962051111</t>
  </si>
  <si>
    <t>Bourání mostních zdí a pilířů z ŽB</t>
  </si>
  <si>
    <t>-67632973</t>
  </si>
  <si>
    <t>"vybourání stávajících monolitických čel a části opěrné zdi"</t>
  </si>
  <si>
    <t>"čelo na vtoku" 0,55*18,7"m2"</t>
  </si>
  <si>
    <t>"čelo na výtoku" 0,55*33,4"m2"</t>
  </si>
  <si>
    <t>"část opěrné zdi" 0,25*0,85*8,74</t>
  </si>
  <si>
    <t>"římsa na opěrné zdi"0,45*9,5*0,2</t>
  </si>
  <si>
    <t>963051111</t>
  </si>
  <si>
    <t>Bourání mostní nosné konstrukce z ŽB</t>
  </si>
  <si>
    <t>-318850955</t>
  </si>
  <si>
    <t>"vybourání železobetonové stropní desky rámu"</t>
  </si>
  <si>
    <t>(0,5*4+0,1*0,5*2)*140,5</t>
  </si>
  <si>
    <t>966075141</t>
  </si>
  <si>
    <t>Odstranění kovového zábradlí vcelku</t>
  </si>
  <si>
    <t>1188799272</t>
  </si>
  <si>
    <t>Poznámka k položce:_x000d_
bude odevzdáno správci</t>
  </si>
  <si>
    <t>8,6+17,7</t>
  </si>
  <si>
    <t>997211511</t>
  </si>
  <si>
    <t>Vodorovná doprava suti po suchu na vzdálenost do 1 km</t>
  </si>
  <si>
    <t>275716716</t>
  </si>
  <si>
    <t>Poznámka k položce:_x000d_
na pozemek města, materiál bude tříděn při ukládání podle druhu odpadu</t>
  </si>
  <si>
    <t>"vybouraný železobeton" 783,401</t>
  </si>
  <si>
    <t>"podkladní beton pod dlažbou" 517,013</t>
  </si>
  <si>
    <t>997211519</t>
  </si>
  <si>
    <t>Příplatek ZKD 1 km u vodorovné dopravy suti</t>
  </si>
  <si>
    <t>1662397136</t>
  </si>
  <si>
    <t>"vzdálenost 5 km"</t>
  </si>
  <si>
    <t>1300,414*4</t>
  </si>
  <si>
    <t>Poplatek za uložení na skládce (skládkovné) stavebního odpadu betonového kód odpadu 170 101 - NECENIT</t>
  </si>
  <si>
    <t>1381883533</t>
  </si>
  <si>
    <t>"podkladní beton pod dlažbou (2200 kg/m3)"</t>
  </si>
  <si>
    <t>"na dně rámu" 1,42*140,5*2,2</t>
  </si>
  <si>
    <t>"na vtoku a výtoku" (10,2*12,5+10,2*10,7)*0,15*2,2</t>
  </si>
  <si>
    <t>997221825</t>
  </si>
  <si>
    <t>Poplatek za uložení na skládce (skládkovné) stavebního odpadu železobetonového kód odpadu 170 101 - NECENIT</t>
  </si>
  <si>
    <t>-760978330</t>
  </si>
  <si>
    <t>Poznámka k položce:_x000d_
Bez poplatku, bude uloženo na deponii města</t>
  </si>
  <si>
    <t>"vybouraný železobeton (2400 kg/m3)"</t>
  </si>
  <si>
    <t>(31,367+295,05)*2,4</t>
  </si>
  <si>
    <t>425063203</t>
  </si>
  <si>
    <t>Poznámka k položce:_x000d_
viz.pol.č.997221815_x000d_
recyklace na mezideponii města</t>
  </si>
  <si>
    <t>517,013</t>
  </si>
  <si>
    <t>výkop</t>
  </si>
  <si>
    <t>179,95</t>
  </si>
  <si>
    <t>zásyp1</t>
  </si>
  <si>
    <t>387,5</t>
  </si>
  <si>
    <t>zásyp2</t>
  </si>
  <si>
    <t>152,502</t>
  </si>
  <si>
    <t>SO 003 - Odstranění mostu pod parkovištěm</t>
  </si>
  <si>
    <t>147032992</t>
  </si>
  <si>
    <t>131201102</t>
  </si>
  <si>
    <t>Hloubení jam nezapažených v hornině tř. 3 objemu do 1000 m3</t>
  </si>
  <si>
    <t>-1131610167</t>
  </si>
  <si>
    <t>"svahovaný výkop do hl. 1,5 m pod úroveň terénu"</t>
  </si>
  <si>
    <t>5,9*30,5</t>
  </si>
  <si>
    <t>131201109</t>
  </si>
  <si>
    <t>Příplatek za lepivost u hloubení jam nezapažených v hornině tř. 3</t>
  </si>
  <si>
    <t>-981690068</t>
  </si>
  <si>
    <t>"předpoklad 50%"</t>
  </si>
  <si>
    <t>0,5*výkop</t>
  </si>
  <si>
    <t>151101301</t>
  </si>
  <si>
    <t>Zřízení rozepření stěn při pažení příložném hl do 4 m</t>
  </si>
  <si>
    <t>28890942</t>
  </si>
  <si>
    <t>"rozepření stěn rozpěrami po odbourání nosné kostrukce"</t>
  </si>
  <si>
    <t>8,0*16</t>
  </si>
  <si>
    <t>162501102</t>
  </si>
  <si>
    <t>Vodorovné přemístění do 3000 m výkopku/sypaniny z horniny tř. 1 až 4</t>
  </si>
  <si>
    <t>-454588800</t>
  </si>
  <si>
    <t>"odvoz vykopané zeminy"</t>
  </si>
  <si>
    <t>"dovoz zásypového materiálu"</t>
  </si>
  <si>
    <t>zásyp1+zásyp2</t>
  </si>
  <si>
    <t>171101103</t>
  </si>
  <si>
    <t>Uložení sypaniny z hornin soudržných do násypů zhutněných do 100 % PS</t>
  </si>
  <si>
    <t>-2135430773</t>
  </si>
  <si>
    <t>"zásyp výkopu hutněnou zeminou"</t>
  </si>
  <si>
    <t>12,5*31</t>
  </si>
  <si>
    <t>12220140_R</t>
  </si>
  <si>
    <t>Nákup materiálu tř.3</t>
  </si>
  <si>
    <t>446449270</t>
  </si>
  <si>
    <t>Poznámka k položce:_x000d_
50% nákup materiálu, 50% z výkopů</t>
  </si>
  <si>
    <t>"nákup zeminy"</t>
  </si>
  <si>
    <t>387,5*0,5 'Přepočtené koeficientem množství</t>
  </si>
  <si>
    <t>174101102</t>
  </si>
  <si>
    <t>Zásyp v uzavřených prostorech sypaninou se zhutněním</t>
  </si>
  <si>
    <t>-1203532000</t>
  </si>
  <si>
    <t>"zásyp prostoru mezi opěrami hutněným zásypovým materiálem (betonový recyklát, štěrkovékamenivo apod.)"</t>
  </si>
  <si>
    <t>72,62*2,1</t>
  </si>
  <si>
    <t>58333690_R</t>
  </si>
  <si>
    <t>kamenivo těžené hrubé frakce 0-125</t>
  </si>
  <si>
    <t>-196641072</t>
  </si>
  <si>
    <t>Poznámka k položce:_x000d_
50% nákup materiálu, 50% z vhodného odstraněného materiálu obj. SO001</t>
  </si>
  <si>
    <t>zásyp2*1,9</t>
  </si>
  <si>
    <t>289,754*0,5 'Přepočtené koeficientem množství</t>
  </si>
  <si>
    <t>9167300_R</t>
  </si>
  <si>
    <t>Upevňovací konstrukce - ocelový stojan - dodávka, montáž, demontáž</t>
  </si>
  <si>
    <t>-309429822</t>
  </si>
  <si>
    <t xml:space="preserve">"ocelová konstrukce k vyvěšení plynovodu" </t>
  </si>
  <si>
    <t>"vč. PKO, systému zavěšení a podkladních panelů, vč. zpracování VTD"</t>
  </si>
  <si>
    <t>919726124</t>
  </si>
  <si>
    <t>Geotextilie pro ochranu, separaci a filtraci netkaná měrná hmotnost do 800 g/m2</t>
  </si>
  <si>
    <t>95281000</t>
  </si>
  <si>
    <t>"zakrytí dna objektu geotextilií"</t>
  </si>
  <si>
    <t>72,62</t>
  </si>
  <si>
    <t>962021112</t>
  </si>
  <si>
    <t>Bourání mostních zdí a pilířů z kamene nebo cihel</t>
  </si>
  <si>
    <t>-1870420289</t>
  </si>
  <si>
    <t>"vybourání stávající zděné vstupní šachy po úroveň dna výkopu"</t>
  </si>
  <si>
    <t>4,1*0,45*1,5</t>
  </si>
  <si>
    <t>"vybourání opěr a vstupní šachty po úroveň dna výkopu, lokálně po úroveň přeložky kanalizace"</t>
  </si>
  <si>
    <t>"opěry" (18,7+19,7)*0,75*0,72+2*1,0*0,75*1,2</t>
  </si>
  <si>
    <t>"šachta" 11,2*0,4*1,5</t>
  </si>
  <si>
    <t>"vybourání železobetonové nosné konstrukce"</t>
  </si>
  <si>
    <t>102,6*0,55</t>
  </si>
  <si>
    <t>976081111</t>
  </si>
  <si>
    <t>Vybourání pozedního madla zazděného</t>
  </si>
  <si>
    <t>-1096066891</t>
  </si>
  <si>
    <t>"likvidace je v režii zhotovitele stavby"</t>
  </si>
  <si>
    <t>0,5*3*2</t>
  </si>
  <si>
    <t>976085411</t>
  </si>
  <si>
    <t>Vybourání kanalizačních rámů včetně poklopů nebo mříží pl přes 0,6 m2</t>
  </si>
  <si>
    <t>13980416</t>
  </si>
  <si>
    <t>977131119</t>
  </si>
  <si>
    <t>Vrty příklepovými vrtáky D do 32 mm do cihelného zdiva nebo prostého betonu</t>
  </si>
  <si>
    <t>2040469189</t>
  </si>
  <si>
    <t>"rozrušení dna pro odvedení vody do podloží, průměr 32 mm, rozteč 1,0 m"</t>
  </si>
  <si>
    <t>0,3*70</t>
  </si>
  <si>
    <t>997013803</t>
  </si>
  <si>
    <t>Poplatek za uložení na skládce (skládkovné) stavebního odpadu cihelného kód odpadu 170 102 - NECENIT</t>
  </si>
  <si>
    <t>-73907054</t>
  </si>
  <si>
    <t>"vybourané zdivo (1900 kg/m3)"</t>
  </si>
  <si>
    <t>2,768*1,9</t>
  </si>
  <si>
    <t>-1919049162</t>
  </si>
  <si>
    <t>Poznámka k položce:_x000d_
viz.pol.č.997013803_x000d_
recyklace na mezideponii města</t>
  </si>
  <si>
    <t>Poznámka k položce:_x000d_
Na pozemek města, materiál bude tříděn při ukládání podle druhu odpadu</t>
  </si>
  <si>
    <t>"vybourané zdivo " 5,259</t>
  </si>
  <si>
    <t>"vybouraný železobeton" 205,939</t>
  </si>
  <si>
    <t>"předpoklad vzdálenosti 5 km"</t>
  </si>
  <si>
    <t>211,198*4</t>
  </si>
  <si>
    <t>Poznámka k položce:_x000d_
Bez poplatku, bude přetřízeno a uloženo na deponii města</t>
  </si>
  <si>
    <t>(29,256+56,43+3,14*0,075*0,075*6,9)*2,4</t>
  </si>
  <si>
    <t>Poplatek za uložení na skládce (skládkovné) zeminy a kameniva kód odpadu 170 504 - NECENIT</t>
  </si>
  <si>
    <t>-1596635400</t>
  </si>
  <si>
    <t>"zemina"</t>
  </si>
  <si>
    <t>výkop*2,0</t>
  </si>
  <si>
    <t>SO 004 - Odstranění fontány</t>
  </si>
  <si>
    <t xml:space="preserve">    8 - Trubní vedení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</si>
  <si>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</si>
  <si>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</si>
  <si>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</si>
  <si>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</si>
  <si>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>113107530</t>
  </si>
  <si>
    <t>Odstranění podkladu z betonu prostého tl 100 mm při překopech strojně pl přes 15 m2</t>
  </si>
  <si>
    <t>1961887822</t>
  </si>
  <si>
    <t>Poznámka k položce:_x000d_
Odstranění betonové přídlažby kolem fontány a uvnitř fontány uložené do betonového lože.</t>
  </si>
  <si>
    <t>113201112</t>
  </si>
  <si>
    <t>Vytrhání obrub silničních ležatých</t>
  </si>
  <si>
    <t>1668896785</t>
  </si>
  <si>
    <t>Poznámka k položce:_x000d_
Vytrhání obrub po obvodu fontány</t>
  </si>
  <si>
    <t>114203202</t>
  </si>
  <si>
    <t>Očištění lomového kamene nebo betonových tvárnic od malty</t>
  </si>
  <si>
    <t>-1302169326</t>
  </si>
  <si>
    <t>Poznámka k položce:_x000d_
Odstraněná žulová kostka bude očištěna a odvezena na meziskládku</t>
  </si>
  <si>
    <t>115101201</t>
  </si>
  <si>
    <t>Čerpání vody na dopravní výšku do 10 m průměrný přítok do 500 l/min</t>
  </si>
  <si>
    <t>hod</t>
  </si>
  <si>
    <t>1518914980</t>
  </si>
  <si>
    <t>Poznámka k položce:_x000d_
Odčerpání vody z akumulační nádrže pro fontánu, celkem 7050l</t>
  </si>
  <si>
    <t>130901123</t>
  </si>
  <si>
    <t>Bourání kcí v hloubených vykopávkách ze zdiva ze ŽB nebo předpjatého ručně</t>
  </si>
  <si>
    <t>317941372</t>
  </si>
  <si>
    <t>Poznámka k položce:_x000d_
Vybourání betonové konstrukce technického zázemí do hl. 1,5m pod povrchem. Zbytek stěn a dno budou rozrušeny, aby nedocházelo k zadržování vody._x000d_
V rámci bourání objektu dojde k odstranění všech armatur.</t>
  </si>
  <si>
    <t>161101151</t>
  </si>
  <si>
    <t>Svislé přemístění výkopku z horniny tř. 5 až 7 hl výkopu do 2,5 m</t>
  </si>
  <si>
    <t>-1925008040</t>
  </si>
  <si>
    <t>162301101</t>
  </si>
  <si>
    <t>Vodorovné přemístění do 500 m výkopku/sypaniny z horniny tř. 1 až 4</t>
  </si>
  <si>
    <t>127053749</t>
  </si>
  <si>
    <t xml:space="preserve">Poznámka k položce:_x000d_
Vodorová doprava zeminy pro zásyp z meziskládky k místu zásypu. </t>
  </si>
  <si>
    <t>167101101</t>
  </si>
  <si>
    <t>Nakládání výkopku z hornin tř. 1 až 4 do 100 m3</t>
  </si>
  <si>
    <t>-781851887</t>
  </si>
  <si>
    <t>Poznámka k položce:_x000d_
Naložení zeminy pro zásyp z meziskládky na dopravní prostředek</t>
  </si>
  <si>
    <t>174101101</t>
  </si>
  <si>
    <t>Zásyp jam, šachet rýh nebo kolem objektů sypaninou se zhutněním</t>
  </si>
  <si>
    <t>-270822520</t>
  </si>
  <si>
    <t>Poznámka k položce:_x000d_
Zásyp jámy po odstranění stěn stávající šachty zázemí fontány. Zásyp bude provedenou vhodnou zeminou z meziskládky (použito v rámci stavby z objektu SO201).</t>
  </si>
  <si>
    <t>Trubní vedení</t>
  </si>
  <si>
    <t>899102211</t>
  </si>
  <si>
    <t>Demontáž poklopů litinových nebo ocelových včetně rámů hmotnosti přes 50 do 100 kg</t>
  </si>
  <si>
    <t>1789742438</t>
  </si>
  <si>
    <t xml:space="preserve">Poznámka k položce:_x000d_
Odstranění poklopů, vč. rámu umožňujících přístup do technického zázemí fontány_x000d_
Vč. odvozu na skládku_x000d_
</t>
  </si>
  <si>
    <t>969011121R</t>
  </si>
  <si>
    <t>Vybourání vodovodního nebo plynového vedení DN do 52</t>
  </si>
  <si>
    <t>1036349184</t>
  </si>
  <si>
    <t xml:space="preserve">Poznámka k položce:_x000d_
Zrušení vodovodní přípojky k fontáně, DN 25 - 1´´ IPE_x000d_
včetně demontáže technologie_x000d_
</t>
  </si>
  <si>
    <t>981513116</t>
  </si>
  <si>
    <t>Demolice konstrukcí objektů z betonu prostého těžkou mechanizací</t>
  </si>
  <si>
    <t>-1959668540</t>
  </si>
  <si>
    <t>Poznámka k položce:_x000d_
Bourání betonu fontány vč. základu.</t>
  </si>
  <si>
    <t>981513117</t>
  </si>
  <si>
    <t>Demolice konstrukcí objektů zděných z kamene na sucho těžkou mechanizací</t>
  </si>
  <si>
    <t>-409623276</t>
  </si>
  <si>
    <t>Poznámka k položce:_x000d_
Odstranění a separace žulových kostek</t>
  </si>
  <si>
    <t>1175132934</t>
  </si>
  <si>
    <t>150,36-27,225</t>
  </si>
  <si>
    <t>1710082984</t>
  </si>
  <si>
    <t>Poznámka k položce:_x000d_
na skládku 30km</t>
  </si>
  <si>
    <t>123,135*29</t>
  </si>
  <si>
    <t>997013801</t>
  </si>
  <si>
    <t>Poplatek za uložení na skládce (skládkovné) stavebního odpadu betonového kód odpadu 170 101</t>
  </si>
  <si>
    <t>1006728451</t>
  </si>
  <si>
    <t>12+9,28+101,2</t>
  </si>
  <si>
    <t>997013802</t>
  </si>
  <si>
    <t>Poplatek za uložení na skládce (skládkovné) stavebního odpadu železobetonového kód odpadu 170 101</t>
  </si>
  <si>
    <t>849110525</t>
  </si>
  <si>
    <t>26,3*2,4</t>
  </si>
  <si>
    <t>997013831</t>
  </si>
  <si>
    <t>Poplatek za uložení na skládce (skládkovné) stavebního odpadu směsného kód odpadu 170 904</t>
  </si>
  <si>
    <t>1900847000</t>
  </si>
  <si>
    <t>0,455</t>
  </si>
  <si>
    <t>Práce a dodávky PSV</t>
  </si>
  <si>
    <t>741</t>
  </si>
  <si>
    <t>Elektroinstalace - silnoproud</t>
  </si>
  <si>
    <t>741213811</t>
  </si>
  <si>
    <t>Demontáž kabelu silového z rozvodnice průřezu žil do 4 mm2 bez zachování funkčnosti</t>
  </si>
  <si>
    <t>-468716188</t>
  </si>
  <si>
    <t>Poznámka k položce:_x000d_
Odstranění vedení NN k fontáně</t>
  </si>
  <si>
    <t>Práce a dodávky M</t>
  </si>
  <si>
    <t>21-M</t>
  </si>
  <si>
    <t>Elektromontáže</t>
  </si>
  <si>
    <t>210900601-D</t>
  </si>
  <si>
    <t>Demontáž vodičů Al izolovaných plných a laněných žíla 16 až 35 mm2 uložených volně (AY, AYY)</t>
  </si>
  <si>
    <t>64</t>
  </si>
  <si>
    <t>-404491919</t>
  </si>
  <si>
    <t>SO 101 - Místní komunikace a parkoviště</t>
  </si>
  <si>
    <t>Soupis:</t>
  </si>
  <si>
    <t>101a - část komunikace</t>
  </si>
  <si>
    <t xml:space="preserve">    5 - Komunikace pozemní</t>
  </si>
  <si>
    <t xml:space="preserve">    998 - Přesun hmot</t>
  </si>
  <si>
    <t>122201103</t>
  </si>
  <si>
    <t>Odkopávky a prokopávky nezapažené v hornině tř. 3 objem do 5000 m3</t>
  </si>
  <si>
    <t>625452017</t>
  </si>
  <si>
    <t xml:space="preserve">Poznámka k položce:_x000d_
- odkop pro aktivní zónu, planimetrováno programem microstation z přílohy SO101_02 Situace, 05 Vzorové příčné řezy a 06 Příčné řezy_x000d_
</t>
  </si>
  <si>
    <t>"odkop provizorního zpevnění po výstavbě mostu" 335*0,6</t>
  </si>
  <si>
    <t>"odkop provizorního zpevnění po přeložce ČEZ" 28*0,8*0,6</t>
  </si>
  <si>
    <t>"odkop pro AZ parkoviště" 1362,443</t>
  </si>
  <si>
    <t>1258589153</t>
  </si>
  <si>
    <t>Poznámka k položce:_x000d_
viz. pol.č. 122201103</t>
  </si>
  <si>
    <t>1576,883*0,5 'Přepočtené koeficientem množství</t>
  </si>
  <si>
    <t>122201403</t>
  </si>
  <si>
    <t>Vykopávky v zemníku na suchu v hornině tř. 3 objem do 5000 m3</t>
  </si>
  <si>
    <t>-1718587776</t>
  </si>
  <si>
    <t>Poznámka k položce:_x000d_
pro aktivní zónu, viz pol.č. 181951102*0,5_x000d_
pro zřízení krajnic, viz pol.č. 569903311</t>
  </si>
  <si>
    <t>17,1</t>
  </si>
  <si>
    <t>2543,04*0,5</t>
  </si>
  <si>
    <t>materiál do aktivní zóny</t>
  </si>
  <si>
    <t>-418498139</t>
  </si>
  <si>
    <t>Poznámka k položce:_x000d_
1271,52*1.9</t>
  </si>
  <si>
    <t>583R1</t>
  </si>
  <si>
    <t>zemina pro zřízení zemních krajnic</t>
  </si>
  <si>
    <t>355445069</t>
  </si>
  <si>
    <t xml:space="preserve">Poznámka k položce:_x000d_
materiál musí splňovat ČSN 736133_x000d_
</t>
  </si>
  <si>
    <t>17,1*1.9</t>
  </si>
  <si>
    <t>122201409</t>
  </si>
  <si>
    <t>Příplatek za lepivost u vykopávek v zemníku na suchu v hornině tř. 3</t>
  </si>
  <si>
    <t>1650155295</t>
  </si>
  <si>
    <t xml:space="preserve">Poznámka k položce:_x000d_
viz. pol.č. 122201403_x000d_
</t>
  </si>
  <si>
    <t>1288,62*0,5 'Přepočtené koeficientem množství</t>
  </si>
  <si>
    <t>132201101</t>
  </si>
  <si>
    <t>Hloubení rýh š do 600 mm v hornině tř. 3 objemu do 100 m3</t>
  </si>
  <si>
    <t>270215552</t>
  </si>
  <si>
    <t>Poznámka k položce:_x000d_
pro drenáže, změřeno programem microstation ze situace SO 101, 170*0.5*0.40</t>
  </si>
  <si>
    <t>132201109</t>
  </si>
  <si>
    <t>Příplatek za lepivost k hloubení rýh š do 600 mm v hornině tř. 3</t>
  </si>
  <si>
    <t>600643947</t>
  </si>
  <si>
    <t>Poznámka k položce:_x000d_
viz. pol.č.132201102</t>
  </si>
  <si>
    <t>34*0,5 'Přepočtené koeficientem množství</t>
  </si>
  <si>
    <t>384805018</t>
  </si>
  <si>
    <t>Poznámka k položce:_x000d_
viz. pol.č. 122201103+122201403+132201101</t>
  </si>
  <si>
    <t>1576,883+1288,62+34</t>
  </si>
  <si>
    <t>171102111</t>
  </si>
  <si>
    <t>Uložení sypaniny z hornin nesoudržných a sypkých do násypů zhutněných v aktivní zóně</t>
  </si>
  <si>
    <t>-218661072</t>
  </si>
  <si>
    <t>171201201</t>
  </si>
  <si>
    <t>Uložení sypaniny na skládky</t>
  </si>
  <si>
    <t>-872512033</t>
  </si>
  <si>
    <t>Poznámka k položce:_x000d_
viz. pol.č. 122201103+132201101</t>
  </si>
  <si>
    <t>1576,883+34</t>
  </si>
  <si>
    <t>171201211</t>
  </si>
  <si>
    <t>Poplatek za uložení odpadu ze sypaniny na skládce (skládkovné) - NECENIT</t>
  </si>
  <si>
    <t>-467317867</t>
  </si>
  <si>
    <t xml:space="preserve">Poznámka k položce:_x000d_
viz. pol .č. 162501102 *1,9_x000d_
Bez poplatku,bude uloženo na mezideponii města,  materiál bude tříděn při ukládání podle druhu odpadu</t>
  </si>
  <si>
    <t>2899,503*1,9</t>
  </si>
  <si>
    <t>181951102</t>
  </si>
  <si>
    <t>Úprava pláně v hornině tř. 1 až 4 se zhutněním</t>
  </si>
  <si>
    <t>931290237</t>
  </si>
  <si>
    <t>Poznámka k položce:_x000d_
viz plochy pol.č. (564861111+564871111)</t>
  </si>
  <si>
    <t>1657,44+885,6</t>
  </si>
  <si>
    <t>211531111</t>
  </si>
  <si>
    <t>Výplň odvodňovacích žeber nebo trativodů kamenivem hrubým drceným frakce 16 až 63 mm</t>
  </si>
  <si>
    <t>2099699761</t>
  </si>
  <si>
    <t>211971121</t>
  </si>
  <si>
    <t>Zřízení opláštění žeber nebo trativodů geotextilií v rýze nebo zářezu sklonu přes 1:2 š do 2,5 m</t>
  </si>
  <si>
    <t>1759631745</t>
  </si>
  <si>
    <t>1,8*170*1,3</t>
  </si>
  <si>
    <t>69311006</t>
  </si>
  <si>
    <t>geotextilie tkaná PP 15kN/m</t>
  </si>
  <si>
    <t>-1713578733</t>
  </si>
  <si>
    <t>212752212</t>
  </si>
  <si>
    <t>Trativod z drenážních trubek plastových flexibilních D do 100 mm včetně lože otevřený výkop</t>
  </si>
  <si>
    <t>-1757401855</t>
  </si>
  <si>
    <t xml:space="preserve">Poznámka k položce:_x000d_
změřeno programem microstation ze situace SO 101, z trubky PVC DN100, lože z kameniva 0-32 tl. 100mm, obsyp ŠP 8/32, obaleno filtrační netkanou geotextilií </t>
  </si>
  <si>
    <t>213141112</t>
  </si>
  <si>
    <t>Zřízení vrstvy z geotextilie v rovině nebo ve sklonu do 1:5 š do 6 m</t>
  </si>
  <si>
    <t>-1262451744</t>
  </si>
  <si>
    <t>Poznámka k položce:_x000d_
viz pol.č. 564861111+564871111= 1,2*(885,6+1657,4)</t>
  </si>
  <si>
    <t>69311226</t>
  </si>
  <si>
    <t>geotextilie netkaná PES 150 g/m2</t>
  </si>
  <si>
    <t>-428140436</t>
  </si>
  <si>
    <t>Poznámka k položce:_x000d_
CBR&gt; 3kN, odolnost proti proražení&lt;10 mm, tažnost &gt;50% , koef.1,3</t>
  </si>
  <si>
    <t>Komunikace pozemní</t>
  </si>
  <si>
    <t>564851111</t>
  </si>
  <si>
    <t>Podklad ze štěrkodrtě ŠD tl 150 mm</t>
  </si>
  <si>
    <t>-1183456144</t>
  </si>
  <si>
    <t>Poznámka k položce:_x000d_
ŠDb 0/32</t>
  </si>
  <si>
    <t>1,2*1151</t>
  </si>
  <si>
    <t>-820380723</t>
  </si>
  <si>
    <t>Poznámka k položce:_x000d_
ŠDa 0/32</t>
  </si>
  <si>
    <t>1,07*1151</t>
  </si>
  <si>
    <t>564861111</t>
  </si>
  <si>
    <t>Podklad ze štěrkodrtě ŠD tl 200 mm</t>
  </si>
  <si>
    <t>1660061959</t>
  </si>
  <si>
    <t>Poznámka k položce:_x000d_
planimetrováno programem Microstation z přílohy SO 101_02 Situace, ŠDA 16/32 Ge</t>
  </si>
  <si>
    <t>1,07*615</t>
  </si>
  <si>
    <t>564871111</t>
  </si>
  <si>
    <t>Podklad ze štěrkodrtě ŠD tl 250 mm</t>
  </si>
  <si>
    <t>-949148073</t>
  </si>
  <si>
    <t>Poznámka k položce:_x000d_
planimetrováno programem Microstation z přílohy SO 101_02 Situace, ŠDA 0/63 Ge</t>
  </si>
  <si>
    <t>1,2*615</t>
  </si>
  <si>
    <t>565155121</t>
  </si>
  <si>
    <t>Asfaltový beton vrstva podkladní ACP 16 (obalované kamenivo OKS) tl 70 mm š přes 3 m</t>
  </si>
  <si>
    <t>323302696</t>
  </si>
  <si>
    <t>Poznámka k položce:_x000d_
planimetrováno programem Microstation z přílohy SO 102.1_02 Situace, ACP 16 base 50/70</t>
  </si>
  <si>
    <t>0,97*31+1151*1,02</t>
  </si>
  <si>
    <t>569903311</t>
  </si>
  <si>
    <t>Zřízení zemních krajnic se zhutněním</t>
  </si>
  <si>
    <t>70292289</t>
  </si>
  <si>
    <t>Poznámka k položce:_x000d_
materiálem min. podmínečně vhodným</t>
  </si>
  <si>
    <t>0,18*95</t>
  </si>
  <si>
    <t>573191111</t>
  </si>
  <si>
    <t>Postřik infiltrační kationaktivní emulzí v množství 1 kg/m2</t>
  </si>
  <si>
    <t>-1514466813</t>
  </si>
  <si>
    <t>573211109</t>
  </si>
  <si>
    <t>Postřik živičný spojovací z asfaltu v množství 0,50 kg/m2</t>
  </si>
  <si>
    <t>-978102723</t>
  </si>
  <si>
    <t>573231107</t>
  </si>
  <si>
    <t>Postřik živičný spojovací ze silniční emulze v množství 0,40 kg/m2</t>
  </si>
  <si>
    <t>-215246949</t>
  </si>
  <si>
    <t>Poznámka k položce:_x000d_
planimetrováno programem Microstation z přílohy SO 101_02 Situace, PS-C, 0,35kg/m2, viz pol.565155121</t>
  </si>
  <si>
    <t>31+30,07</t>
  </si>
  <si>
    <t>577134111</t>
  </si>
  <si>
    <t>Asfaltový beton vrstva obrusná ACO 11 (ABS) tř. I tl 40 mm š do 3 m z nemodifikovaného asfaltu</t>
  </si>
  <si>
    <t>576641048</t>
  </si>
  <si>
    <t>577144141</t>
  </si>
  <si>
    <t>Asfaltový beton vrstva obrusná ACO 11 (ABS) tř. I tl 50 mm š přes 3 m z modifikovaného asfaltu</t>
  </si>
  <si>
    <t>-921535879</t>
  </si>
  <si>
    <t xml:space="preserve">Poznámka k položce:_x000d_
planimetrováno programem Microstation z přílohy SO 101_02 Situace, AC 11 surf 50/70 </t>
  </si>
  <si>
    <t>591211111</t>
  </si>
  <si>
    <t>Kladení dlažby z kostek drobných z kamene do lože z kameniva těženého tl 50 mm</t>
  </si>
  <si>
    <t>-930374919</t>
  </si>
  <si>
    <t>Poznámka k položce:_x000d_
kladení dlažby do obrazce, finální podoba provedení bude upřesněna s Autorským dozorem architekta</t>
  </si>
  <si>
    <t>58381007</t>
  </si>
  <si>
    <t>kostka dlažební žula drobná 8/10</t>
  </si>
  <si>
    <t>739406499</t>
  </si>
  <si>
    <t>Poznámka k položce:_x000d_
štípaná</t>
  </si>
  <si>
    <t>591411111</t>
  </si>
  <si>
    <t>Kladení dlažby z mozaiky jednobarevné komunikací pro pěší lože z kameniva</t>
  </si>
  <si>
    <t>-440814778</t>
  </si>
  <si>
    <t>Poznámka k položce:_x000d_
místo pro přecházení, kříže na plochách, parkování, piktogramy</t>
  </si>
  <si>
    <t>58381005</t>
  </si>
  <si>
    <t>kostka dlažební mozaika žula 4/6 šedá</t>
  </si>
  <si>
    <t>817986955</t>
  </si>
  <si>
    <t>894812611</t>
  </si>
  <si>
    <t>Vyříznutí a utěsnění otvoru ve stěně šachty DN 110</t>
  </si>
  <si>
    <t>-885174734</t>
  </si>
  <si>
    <t>Poznámka k položce:_x000d_
zaústění drenáže do uv</t>
  </si>
  <si>
    <t>899231111</t>
  </si>
  <si>
    <t>Výšková úprava uličního vstupu nebo vpusti do 200 mm zvýšením mříže</t>
  </si>
  <si>
    <t>-174929034</t>
  </si>
  <si>
    <t>916241113</t>
  </si>
  <si>
    <t>Osazení obrubníku kamenného ležatého s boční opěrou do lože z betonu prostého</t>
  </si>
  <si>
    <t>-1926650019</t>
  </si>
  <si>
    <t>58380002</t>
  </si>
  <si>
    <t>obrubník kamenný přímý, žula 32x24</t>
  </si>
  <si>
    <t>-1397192893</t>
  </si>
  <si>
    <t>58380420</t>
  </si>
  <si>
    <t>obrubník kamenný obloukový , žula, r=1÷3 m 32x24</t>
  </si>
  <si>
    <t>33924168</t>
  </si>
  <si>
    <t>58380430</t>
  </si>
  <si>
    <t>obrubník kamenný obloukový , žula, r=3÷5 m 32x24</t>
  </si>
  <si>
    <t>-1680375708</t>
  </si>
  <si>
    <t>919122112</t>
  </si>
  <si>
    <t>Těsnění spár zálivkou za tepla pro komůrky š 10 mm hl 25 mm s těsnicím profilem</t>
  </si>
  <si>
    <t>-1111193926</t>
  </si>
  <si>
    <t>Poznámka k položce:_x000d_
odměřeno programem Microstation z přílohy SO 101_02 Situace, styk nové asf plochy se starou</t>
  </si>
  <si>
    <t>-1338361390</t>
  </si>
  <si>
    <t>Poznámka k položce:_x000d_
řezání stávajícího krytu</t>
  </si>
  <si>
    <t>17+6</t>
  </si>
  <si>
    <t>935114112R</t>
  </si>
  <si>
    <t>Štěrbinový žlab s nerezovou štěrbinou se základem</t>
  </si>
  <si>
    <t>-1235030642</t>
  </si>
  <si>
    <t xml:space="preserve">Poznámka k položce:_x000d_
odměřeno programem Microstation z přílohy SO 101_02 Situace, odvodňovací žlab, včetně 4ks čelní stěny, 3ks adaptér, 4ks vpustí, 7ks revizních dílů, 84ks žlabových dílů, osazení a zapojení, včetně dopravy_x000d_
</t>
  </si>
  <si>
    <t>998</t>
  </si>
  <si>
    <t>Přesun hmot</t>
  </si>
  <si>
    <t>998223011</t>
  </si>
  <si>
    <t>Přesun hmot pro pozemní komunikace s krytem dlážděným</t>
  </si>
  <si>
    <t>-1699169382</t>
  </si>
  <si>
    <t>101b - část kontejnerové stání</t>
  </si>
  <si>
    <t xml:space="preserve">    3 - Svislé a kompletní konstrukce</t>
  </si>
  <si>
    <t>122201101</t>
  </si>
  <si>
    <t>Odkopávky a prokopávky nezapažené v hornině tř. 3 objem do 100 m3</t>
  </si>
  <si>
    <t>-487588455</t>
  </si>
  <si>
    <t>22.85*1,2*(0,59+1)</t>
  </si>
  <si>
    <t>-1431198515</t>
  </si>
  <si>
    <t>43,598*0,5 'Přepočtené koeficientem množství</t>
  </si>
  <si>
    <t>122201401</t>
  </si>
  <si>
    <t>Vykopávky v zemníku na suchu v hornině tř. 3 objem do 100 m3</t>
  </si>
  <si>
    <t>-1830470703</t>
  </si>
  <si>
    <t>Poznámka k položce:_x000d_
pro aktivní zónu</t>
  </si>
  <si>
    <t>22,85*1,2*0,5</t>
  </si>
  <si>
    <t>687328832</t>
  </si>
  <si>
    <t>Poznámka k položce:_x000d_
viz. pol.č. 122201401</t>
  </si>
  <si>
    <t>13,71*0,5 'Přepočtené koeficientem množství</t>
  </si>
  <si>
    <t>131201101</t>
  </si>
  <si>
    <t>Hloubení jam nezapažených v hornině tř. 3 objemu do 100 m3</t>
  </si>
  <si>
    <t>455417013</t>
  </si>
  <si>
    <t>Poznámka k položce:_x000d_
9x(3,14*0,125*0,125*0,6)</t>
  </si>
  <si>
    <t>1928935355</t>
  </si>
  <si>
    <t>Poznámka k položce:_x000d_
viz pol. 131201101</t>
  </si>
  <si>
    <t>0,3*0,5 'Přepočtené koeficientem množství</t>
  </si>
  <si>
    <t>359782763</t>
  </si>
  <si>
    <t>Poznámka k položce:_x000d_
viz. pol.č. 122201101+122201401+131201101= 43,598+13,71+0,3</t>
  </si>
  <si>
    <t>1424406970</t>
  </si>
  <si>
    <t>1129839399</t>
  </si>
  <si>
    <t>Poznámka k položce:_x000d_
viz. pol.č. 122201101+131201101</t>
  </si>
  <si>
    <t>1760350015</t>
  </si>
  <si>
    <t>Poznámka k položce:_x000d_
viz. pol .č. 171201201 *1,9_x000d_
Bez poplatku, bude uloženo na mezideponii města</t>
  </si>
  <si>
    <t>1357695855</t>
  </si>
  <si>
    <t>22,85*1,2</t>
  </si>
  <si>
    <t>-1510975498</t>
  </si>
  <si>
    <t>Poznámka k položce:_x000d_
viz pol.č. 181951102</t>
  </si>
  <si>
    <t>69311059</t>
  </si>
  <si>
    <t>geotextilie netkaná PP 150g/m2</t>
  </si>
  <si>
    <t>34758421</t>
  </si>
  <si>
    <t>27,42*1,3</t>
  </si>
  <si>
    <t>Svislé a kompletní konstrukce</t>
  </si>
  <si>
    <t>338171113</t>
  </si>
  <si>
    <t>Osazování sloupků a vzpěr plotových ocelových v 2,00 m se zabetonováním</t>
  </si>
  <si>
    <t>1321612974</t>
  </si>
  <si>
    <t>Poznámka k položce:_x000d_
odečteno z přílohy SO 101</t>
  </si>
  <si>
    <t>553422520R</t>
  </si>
  <si>
    <t>sloupek plotový průběžný pozinkovaný a komaxitový 1800/48 mm</t>
  </si>
  <si>
    <t>84334473</t>
  </si>
  <si>
    <t>348171130</t>
  </si>
  <si>
    <t>Montáž rámového oplocení výšky přes 1,5 do 2 m</t>
  </si>
  <si>
    <t>726168200</t>
  </si>
  <si>
    <t>Poznámka k položce:_x000d_
odměřeno z přílohy SO 101</t>
  </si>
  <si>
    <t>553R3</t>
  </si>
  <si>
    <t>ocelový rám s výplní z tahokovu (30)</t>
  </si>
  <si>
    <t>-1662233270</t>
  </si>
  <si>
    <t>Poznámka k položce:_x000d_
odečteno z přílohy SO 101, včetně lemovacího profilu</t>
  </si>
  <si>
    <t>-336066810</t>
  </si>
  <si>
    <t>1389007076</t>
  </si>
  <si>
    <t>-1816713961</t>
  </si>
  <si>
    <t>-1749848430</t>
  </si>
  <si>
    <t>596211110</t>
  </si>
  <si>
    <t>Kladení zámkové dlažby komunikací pro pěší tl 60 mm skupiny A pl do 50 m2</t>
  </si>
  <si>
    <t>-1938875530</t>
  </si>
  <si>
    <t>Poznámka k položce:_x000d_
varovný pás u sníženého obrubníku, odměřeno z přílohy SO 101</t>
  </si>
  <si>
    <t>59245006</t>
  </si>
  <si>
    <t>dlažba skladebná betonová základní pro nevidomé 20 x 10 x 6 cm barevná</t>
  </si>
  <si>
    <t>-1183187462</t>
  </si>
  <si>
    <t>916231213</t>
  </si>
  <si>
    <t>Osazení chodníkového obrubníku betonového stojatého s boční opěrou do lože z betonu prostého</t>
  </si>
  <si>
    <t>-168806313</t>
  </si>
  <si>
    <t>59217017</t>
  </si>
  <si>
    <t>obrubník betonový chodníkový 1000x100x250mm</t>
  </si>
  <si>
    <t>1036053410</t>
  </si>
  <si>
    <t>Poznámka k položce:_x000d_
betonový obrubník 100/10/25 do bet lože tl min 100mm</t>
  </si>
  <si>
    <t>-916351431</t>
  </si>
  <si>
    <t>101c - část dopravní značení</t>
  </si>
  <si>
    <t>-68374634</t>
  </si>
  <si>
    <t>Poznámka k položce:_x000d_
26x(3,14*0,2*0,2*0,5)</t>
  </si>
  <si>
    <t>-2093618113</t>
  </si>
  <si>
    <t>1,64*0,5 'Přepočtené koeficientem množství</t>
  </si>
  <si>
    <t>-1728495392</t>
  </si>
  <si>
    <t>-1667627499</t>
  </si>
  <si>
    <t>-1854279758</t>
  </si>
  <si>
    <t>Poznámka k položce:_x000d_
viz pol. 131201101*1,9_x000d_
Bez poplatku, bude uloženo na mezideponii města</t>
  </si>
  <si>
    <t>914111111</t>
  </si>
  <si>
    <t>Montáž svislé dopravní značky do velikosti 1 m2 objímkami na sloupek nebo konzolu</t>
  </si>
  <si>
    <t>1848650214</t>
  </si>
  <si>
    <t>40445478</t>
  </si>
  <si>
    <t>značka dopravní svislá retroreflexní fólie tř 1 FeZn prolis D 700mm</t>
  </si>
  <si>
    <t>128</t>
  </si>
  <si>
    <t>-1035731328</t>
  </si>
  <si>
    <t>Poznámka k položce:_x000d_
1x C9a, 1x C9b, 1x B11, retroreflexní RA1, odečteno z přílohy SO 101</t>
  </si>
  <si>
    <t>40445492</t>
  </si>
  <si>
    <t>značka dopravní svislá retroreflexní fólie tř 1 FeZn prolis 500x300mm</t>
  </si>
  <si>
    <t>1956707969</t>
  </si>
  <si>
    <t>Poznámka k položce:_x000d_
1x E1, 1x E13, retroreflexní RA1, odečteno z přílohy SO 101</t>
  </si>
  <si>
    <t>40445480</t>
  </si>
  <si>
    <t>značka dopravní svislá retroreflexní fólie tř 1 FeZn prolis 500x700mm</t>
  </si>
  <si>
    <t>305172207</t>
  </si>
  <si>
    <t>Poznámka k položce:_x000d_
1x IP12, 4x IP11b, retroreflexní RA1, odečteno z přílohy SO 101</t>
  </si>
  <si>
    <t>40445475</t>
  </si>
  <si>
    <t>značka dopravní svislá retroreflexní fólie tř 1 FeZn prolis trojúhelník 900mm</t>
  </si>
  <si>
    <t>1097722835</t>
  </si>
  <si>
    <t>Poznámka k položce:_x000d_
4x A7b, retroreflexní RA1, odečteno z přílohy SO 101</t>
  </si>
  <si>
    <t>914111121</t>
  </si>
  <si>
    <t>Montáž svislé dopravní značky do velikosti 2 m2 objímkami na sloupek nebo konzolu</t>
  </si>
  <si>
    <t>1223360959</t>
  </si>
  <si>
    <t>40444270</t>
  </si>
  <si>
    <t>značka dopravní svislá FeZn NK 1000x1500mm</t>
  </si>
  <si>
    <t>888089297</t>
  </si>
  <si>
    <t>Poznámka k položce:_x000d_
5xIZ6a, 5xIZ6b, retroreflexní RA1, odečteno z přílohy SO 101</t>
  </si>
  <si>
    <t>914511112</t>
  </si>
  <si>
    <t>Montáž sloupku dopravních značek délky do 3,5 m s betonovým základem a patkou</t>
  </si>
  <si>
    <t>-1365414061</t>
  </si>
  <si>
    <t>40445225</t>
  </si>
  <si>
    <t>sloupek Zn pro dopravní značku D 60mm v 350mm</t>
  </si>
  <si>
    <t>-972715588</t>
  </si>
  <si>
    <t>Poznámka k položce:_x000d_
viz.pol.č.914511112</t>
  </si>
  <si>
    <t>-912131662</t>
  </si>
  <si>
    <t>SO 102 - Zpevněné plochy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</si>
  <si>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</si>
  <si>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</si>
  <si>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</si>
  <si>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</si>
  <si>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</si>
  <si>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767 - Konstrukce zámečnické</t>
  </si>
  <si>
    <t xml:space="preserve">    46-M - Zemní práce při extr.mont.pracích</t>
  </si>
  <si>
    <t>120901123</t>
  </si>
  <si>
    <t>Bourání zdiva z ŽB nebo předpjatého betonu v odkopávkách nebo prokopávkách ručně</t>
  </si>
  <si>
    <t>1404525224</t>
  </si>
  <si>
    <t>Poznámka k položce:_x000d_
Odbourání části zdi u schodiště před obchodním domem, viz. výkres č. 11</t>
  </si>
  <si>
    <t>1,1*1,1*3,05</t>
  </si>
  <si>
    <t>122201104</t>
  </si>
  <si>
    <t>Odkopávky a prokopávky nezapažené v hornině tř. 3 objem přes 5000 m3</t>
  </si>
  <si>
    <t>367015830</t>
  </si>
  <si>
    <t>Poznámka k položce:_x000d_
výkopy, planimetrováno z příčných řezů a situace</t>
  </si>
  <si>
    <t>104525496</t>
  </si>
  <si>
    <t>Poznámka k položce:_x000d_
viz.pol.č.122201104</t>
  </si>
  <si>
    <t>6060*0,5 'Přepočtené koeficientem množství</t>
  </si>
  <si>
    <t>122201404</t>
  </si>
  <si>
    <t>Vykopávky v zemníku na suchu v hornině tř. 3 objem přes 5000 m3</t>
  </si>
  <si>
    <t>-465410604</t>
  </si>
  <si>
    <t>Poznámka k položce:_x000d_
materiál vhodný do aktivní zóny, planimetrováno z příčných řezů a situace</t>
  </si>
  <si>
    <t>2005954049</t>
  </si>
  <si>
    <t>Poznámka k položce:_x000d_
viz.pol.č.122201404</t>
  </si>
  <si>
    <t>5700*0,5 'Přepočtené koeficientem množství</t>
  </si>
  <si>
    <t>131201202</t>
  </si>
  <si>
    <t>Hloubení jam zapažených v hornině tř. 3 objemu do 1000 m3</t>
  </si>
  <si>
    <t>1030615185</t>
  </si>
  <si>
    <t>Poznámka k položce:_x000d_
Změřeno a planimetrováno ze situace a řezů</t>
  </si>
  <si>
    <t>"zeď u schodiště u pavilonu" 6,5</t>
  </si>
  <si>
    <t>"zeď u schodiště u obch domu" 34,5</t>
  </si>
  <si>
    <t>"zeď u schodiště u WC" 54,1</t>
  </si>
  <si>
    <t>"základová patka pro vánoční strom" 7,5</t>
  </si>
  <si>
    <t>"základová patka pro provizorní pódium" 8,8</t>
  </si>
  <si>
    <t>193</t>
  </si>
  <si>
    <t>-2025281309</t>
  </si>
  <si>
    <t>132201102</t>
  </si>
  <si>
    <t>Hloubení rýh š do 600 mm v hornině tř. 3 objemu přes 100 m3</t>
  </si>
  <si>
    <t>648520304</t>
  </si>
  <si>
    <t>"základová konstrukce pro pódium před cukrárnou" 53,7</t>
  </si>
  <si>
    <t>"základová konstrukce pro pódium k sezení" 126,4</t>
  </si>
  <si>
    <t>"základové pásy podium před cukrárnou" 12*0,5*0,6*3</t>
  </si>
  <si>
    <t>"patky schodiště před pavilonem" 21,9</t>
  </si>
  <si>
    <t>"patky schodiště u obch.domu" 15,2</t>
  </si>
  <si>
    <t>"patky schodiště u pavilonu" 7,8</t>
  </si>
  <si>
    <t>"patky schodiště u přístřešku" 51,2</t>
  </si>
  <si>
    <t>"patky schodiště u WC" 9,8</t>
  </si>
  <si>
    <t>"rýha pro drenáže" 464</t>
  </si>
  <si>
    <t>-1550517528</t>
  </si>
  <si>
    <t>Poznámka k položce:_x000d_
viz.pol.č.732201102</t>
  </si>
  <si>
    <t>760,8*0,5 'Přepočtené koeficientem množství</t>
  </si>
  <si>
    <t>132201201</t>
  </si>
  <si>
    <t>Hloubení rýh š do 2000 mm v hornině tř. 3 objemu do 100 m3</t>
  </si>
  <si>
    <t>-1875377185</t>
  </si>
  <si>
    <t>"květináč" 2*0,6*10*2</t>
  </si>
  <si>
    <t>132201209</t>
  </si>
  <si>
    <t>Příplatek za lepivost k hloubení rýh š do 2000 mm v hornině tř. 3</t>
  </si>
  <si>
    <t>-575832902</t>
  </si>
  <si>
    <t>Poznámka k položce:_x000d_
viz.pol.č.132201201</t>
  </si>
  <si>
    <t>24*0,5 'Přepočtené koeficientem množství</t>
  </si>
  <si>
    <t>133201101</t>
  </si>
  <si>
    <t>Hloubení šachet v hornině tř. 3 objemu do 100 m3</t>
  </si>
  <si>
    <t>-2079072559</t>
  </si>
  <si>
    <t>"pro drenážní šachty" 18</t>
  </si>
  <si>
    <t>"šachta u pódia před cukrárnou" 1</t>
  </si>
  <si>
    <t>133201109</t>
  </si>
  <si>
    <t>Příplatek za lepivost u hloubení šachet v hornině tř. 3</t>
  </si>
  <si>
    <t>318677243</t>
  </si>
  <si>
    <t>Poznámka k položce:_x000d_
viz.pol.č.133201101</t>
  </si>
  <si>
    <t>19*0,5 'Přepočtené koeficientem množství</t>
  </si>
  <si>
    <t>151101103</t>
  </si>
  <si>
    <t>Zřízení příložného pažení a rozepření stěn rýh hl do 8 m</t>
  </si>
  <si>
    <t>1176924458</t>
  </si>
  <si>
    <t>"zeď u schodiště u obch domu" 50</t>
  </si>
  <si>
    <t>"zeď u schodiště u WC" 59</t>
  </si>
  <si>
    <t>151101113</t>
  </si>
  <si>
    <t>Odstranění příložného pažení a rozepření stěn rýh hl do 8 m</t>
  </si>
  <si>
    <t>1943052613</t>
  </si>
  <si>
    <t>Poznámka k položce:_x000d_
viz.pol.č.151101103</t>
  </si>
  <si>
    <t>161101101</t>
  </si>
  <si>
    <t>Svislé přemístění výkopku z horniny tř. 1 až 4 hl výkopu do 2,5 m</t>
  </si>
  <si>
    <t>1143895727</t>
  </si>
  <si>
    <t>Poznámka k položce:_x000d_
viz.pol.č.131201202</t>
  </si>
  <si>
    <t>187</t>
  </si>
  <si>
    <t>1481768272</t>
  </si>
  <si>
    <t>Poznámka k položce:_x000d_
odvoz zeminy na skládku a dovoz zeminy ze zemníku</t>
  </si>
  <si>
    <t>6060+5700+111,4+760,8+24+19</t>
  </si>
  <si>
    <t>171101111</t>
  </si>
  <si>
    <t>Uložení sypaniny z hornin nesoudržných sypkých s vlhkostí l(d) 0,9 v aktivní zóně</t>
  </si>
  <si>
    <t>-589627395</t>
  </si>
  <si>
    <t>58344197R</t>
  </si>
  <si>
    <t>materiál vhodný do aktivní zóny</t>
  </si>
  <si>
    <t>694432277</t>
  </si>
  <si>
    <t>Poznámka k položce:_x000d_
viz.pol.č.171101111</t>
  </si>
  <si>
    <t>5700*1,9</t>
  </si>
  <si>
    <t>-351323853</t>
  </si>
  <si>
    <t>Poznámka k položce:_x000d_
uložení zeminy z výkopů a hloubení rýh a jam</t>
  </si>
  <si>
    <t>6060+111,4+760,8+24+19</t>
  </si>
  <si>
    <t>Poplatek za uložení stavebního odpadu - zeminy a kameniva na skládce - NECENIT</t>
  </si>
  <si>
    <t>-817029021</t>
  </si>
  <si>
    <t>Poznámka k položce:_x000d_
viz.pol.č.171201201_x000d_
Bez poplatku,bude uloženo na mezideponii města</t>
  </si>
  <si>
    <t>6975,2*2,2</t>
  </si>
  <si>
    <t>1853900677</t>
  </si>
  <si>
    <t>Poznámka k položce:_x000d_
planimetrováno z příčných řezů</t>
  </si>
  <si>
    <t>"zásyp u základové konstrukce pro pódium před cukrárnou" 3,6</t>
  </si>
  <si>
    <t>"zásyp u květináčů" 0,2*50</t>
  </si>
  <si>
    <t>"ochraný zásyp štěrkopískem u zdi u pavilonu+WC+OD" 1,65+8,45+1,94</t>
  </si>
  <si>
    <t>58331200R</t>
  </si>
  <si>
    <t>zásypový materiál</t>
  </si>
  <si>
    <t>504151054</t>
  </si>
  <si>
    <t>Poznámka k položce:_x000d_
viz. pol.č.174101101, vhodná zemina do zásypu</t>
  </si>
  <si>
    <t>"zásyp u základové konstrukce pro pódium před cukrárnou" 3,6*2,1</t>
  </si>
  <si>
    <t>"zásyp u květináčů" 10*2,1</t>
  </si>
  <si>
    <t>190</t>
  </si>
  <si>
    <t>58337344</t>
  </si>
  <si>
    <t>štěrkopísek frakce 0/32</t>
  </si>
  <si>
    <t>-1981232747</t>
  </si>
  <si>
    <t>Poznámka k položce:_x000d_
viz. pol.č.174101101, ochranný zásyp štěrkopískem u zdí</t>
  </si>
  <si>
    <t>12,04*2,1</t>
  </si>
  <si>
    <t>174201101</t>
  </si>
  <si>
    <t>Zásyp jam, šachet rýh nebo kolem objektů sypaninou bez zhutnění</t>
  </si>
  <si>
    <t>-1757457376</t>
  </si>
  <si>
    <t>Poznámka k položce:_x000d_
Zásyp štěrkem pod pódiem pro školy a k sezení do úrovně okolního terénu, planimetrováno z příčných řezů</t>
  </si>
  <si>
    <t>"pod pódiem pro školy" 66</t>
  </si>
  <si>
    <t>"pod pódiem k sezení" 149,5</t>
  </si>
  <si>
    <t>58331200</t>
  </si>
  <si>
    <t>štěrkopísek netříděný zásypový materiál</t>
  </si>
  <si>
    <t>1331154093</t>
  </si>
  <si>
    <t>Poznámka k položce:_x000d_
viz. pol.č.174201101</t>
  </si>
  <si>
    <t>215,5*2,1</t>
  </si>
  <si>
    <t>-901520770</t>
  </si>
  <si>
    <t>Poznámka k položce:_x000d_
planimetrováno z příčných řezů a situace</t>
  </si>
  <si>
    <t>183901118R</t>
  </si>
  <si>
    <t>Příprava nádob pro vysazování rostlin s naplněním zeminou</t>
  </si>
  <si>
    <t>2079183305</t>
  </si>
  <si>
    <t>Poznámka k položce:_x000d_
Osázení květináče a zásyp humózní zeminou, vč. vrstvy tl.100mm z keramzitu a filtračněseparační GTX, viz. výkres č.06</t>
  </si>
  <si>
    <t>184911431</t>
  </si>
  <si>
    <t>Mulčování rostlin kůrou tl. do 0,15 m v rovině a svahu do 1:5</t>
  </si>
  <si>
    <t>-2134231675</t>
  </si>
  <si>
    <t>Poznámka k položce:_x000d_
kolem stromů ve zborcených plochách</t>
  </si>
  <si>
    <t>12*1,5*1,5</t>
  </si>
  <si>
    <t>10391100</t>
  </si>
  <si>
    <t>kůra mulčovací VL</t>
  </si>
  <si>
    <t>679808207</t>
  </si>
  <si>
    <t>27*0,153 'Přepočtené koeficientem množství</t>
  </si>
  <si>
    <t>211571111</t>
  </si>
  <si>
    <t>Výplň odvodňovacích žeber nebo trativodů štěrkopískem tříděným</t>
  </si>
  <si>
    <t>39530464</t>
  </si>
  <si>
    <t>Poznámka k položce:_x000d_
obsyp trativodů nad rámec pol.č.21275231, planimetrováno z příčných řezů a situace</t>
  </si>
  <si>
    <t>0,35*814</t>
  </si>
  <si>
    <t>211971110</t>
  </si>
  <si>
    <t>Zřízení opláštění žeber nebo trativodů geotextilií v rýze nebo zářezu sklonu do 1:2</t>
  </si>
  <si>
    <t>-2113975021</t>
  </si>
  <si>
    <t>2,5*814</t>
  </si>
  <si>
    <t>69311088R</t>
  </si>
  <si>
    <t>filtrační geotextilie netkaná</t>
  </si>
  <si>
    <t>-1558080777</t>
  </si>
  <si>
    <t>Poznámka k položce:_x000d_
viz. pol.č.211971110,Tažnost min 2,5kN/m</t>
  </si>
  <si>
    <t>212341111</t>
  </si>
  <si>
    <t>Obetonování drenážních trub mezerovitým betonem</t>
  </si>
  <si>
    <t>1656732302</t>
  </si>
  <si>
    <t>Poznámka k položce:_x000d_
u zdí schodišť u pavilonu, WC a OD, planimetrováno z příčných řezů a situace</t>
  </si>
  <si>
    <t>0,213+0,845+0,137</t>
  </si>
  <si>
    <t>686510207</t>
  </si>
  <si>
    <t>Poznámka k položce:_x000d_
změřeno ze situace</t>
  </si>
  <si>
    <t>212752312</t>
  </si>
  <si>
    <t>Trativod z drenážních trubek plastových tuhých DN 150 mm včetně lože otevřený výkop</t>
  </si>
  <si>
    <t>-618264207</t>
  </si>
  <si>
    <t>Poznámka k položce:_x000d_
odvodnění u rubu zdí a květináčů, změřeno ze situace</t>
  </si>
  <si>
    <t>550506554</t>
  </si>
  <si>
    <t>11499,5</t>
  </si>
  <si>
    <t>69311083R</t>
  </si>
  <si>
    <t>separační geotextilie</t>
  </si>
  <si>
    <t>-1541755227</t>
  </si>
  <si>
    <t xml:space="preserve">Poznámka k položce:_x000d_
CBR &gt;3kN, ODOLNOST PROTI PRORAŽENÍ &lt;10mm, TAŽNOST &gt;50%, viz.pol.č.213141112_x000d_
</t>
  </si>
  <si>
    <t>11499,5*1,15 'Přepočtené koeficientem množství</t>
  </si>
  <si>
    <t>273311123</t>
  </si>
  <si>
    <t>Základové desky z betonu prostého C 8/10</t>
  </si>
  <si>
    <t>-1212507828</t>
  </si>
  <si>
    <t>"pod konstrukcí u zdí u pódia pro školy" 0,87*0,1*61</t>
  </si>
  <si>
    <t>"pod konstrukcí patky pro vánoční strom u pódia k sezení" 2,2*2,2*0,1</t>
  </si>
  <si>
    <t>"pod konstrukcí zdi u schodiště u pavilonu" 0,493</t>
  </si>
  <si>
    <t>"pod konstrukcí zdi u schodiště u OD" 0,844</t>
  </si>
  <si>
    <t>"pod konstrukcí zdi u schodiště u WC" 2,238</t>
  </si>
  <si>
    <t>"pod konstrukcí prov.patek" 8*0,15</t>
  </si>
  <si>
    <t>273354111</t>
  </si>
  <si>
    <t>Bednění základových desek - zřízení</t>
  </si>
  <si>
    <t>336963617</t>
  </si>
  <si>
    <t>"pod konstrukcí u zdí u pódia pro školy" 0,1*125</t>
  </si>
  <si>
    <t>"pod konstrukcí patky pro vánoční strom u pódia k sezení" 8,8*0,1</t>
  </si>
  <si>
    <t>"pod konstrukcí zdi u schodiště u pavilonu" 8*0,1</t>
  </si>
  <si>
    <t>"pod konstrukcí zdi u schodiště u OD" 13*0,1</t>
  </si>
  <si>
    <t>"pod konstrukcí zdi u schodiště u WC" (14,5*2)*0,1</t>
  </si>
  <si>
    <t>"pod konstrukcí prov.patek" 8*0,5</t>
  </si>
  <si>
    <t>273354211</t>
  </si>
  <si>
    <t>Bednění základových desek - odstranění</t>
  </si>
  <si>
    <t>-1347750592</t>
  </si>
  <si>
    <t>Poznámka k položce:_x000d_
viz.pol.č.273354111</t>
  </si>
  <si>
    <t>274311125</t>
  </si>
  <si>
    <t>Základové pasy, prahy, věnce a ostruhy z betonu prostého C 16/20</t>
  </si>
  <si>
    <t>-1998089388</t>
  </si>
  <si>
    <t>Poznámka k položce:_x000d_
Základový pás pod podiem před cukrárnou a podiem k sezeni, planimetrováno z příčných řezů a situace</t>
  </si>
  <si>
    <t>"podium před cukrárnou" 3*12*0,3*0,8</t>
  </si>
  <si>
    <t>"podium k sezení" 2*3,1*0,3*0,8+0,3*0,8*4,5</t>
  </si>
  <si>
    <t>274311126</t>
  </si>
  <si>
    <t>Základové pasy, prahy, věnce a ostruhy z betonu prostého C 20/25</t>
  </si>
  <si>
    <t>934034602</t>
  </si>
  <si>
    <t>"podkladní beton pod schody u pavilonu" 0,83*17,6</t>
  </si>
  <si>
    <t>"podkladní beton pod schody u OD" 1,64*12,15</t>
  </si>
  <si>
    <t>"podkladní beton pod schody u Tatrovanky" 5,47*4+13,5*0,3</t>
  </si>
  <si>
    <t>"podkladní beton pod schody u přístřešku" 1,21*45</t>
  </si>
  <si>
    <t>"podkladní beton pod schody u WC" 1,1*7,9</t>
  </si>
  <si>
    <t>274321117</t>
  </si>
  <si>
    <t>Základové pasy, prahy, věnce a ostruhy ze ŽB C 25/30</t>
  </si>
  <si>
    <t>1082206507</t>
  </si>
  <si>
    <t>"květináč" 2*(3,3*1,2+1,47*8,8)</t>
  </si>
  <si>
    <t>"pódium pro školy" 0,48*4,3+0,57*4,3+0,61*4,3+0,61*4,4+0,97*6,8+1,1*6,9+1,2*6,7</t>
  </si>
  <si>
    <t>"pódium k sezení" 5,7+0,52*12,4+0,63*20,15+0,52*11,8+0,52*21,6+0,52*25,2</t>
  </si>
  <si>
    <t>-1674119890</t>
  </si>
  <si>
    <t>"květináč" 2*78</t>
  </si>
  <si>
    <t>"patky pro provizorní podium" 8*4,4</t>
  </si>
  <si>
    <t>"pódium pro školy" 172,9</t>
  </si>
  <si>
    <t>"pódium k sezení" 314,8</t>
  </si>
  <si>
    <t>610429480</t>
  </si>
  <si>
    <t>Poznámka k položce:_x000d_
viz.pol.č.274354111</t>
  </si>
  <si>
    <t>275311127</t>
  </si>
  <si>
    <t>Základové patky a bloky z betonu prostého C 25/30</t>
  </si>
  <si>
    <t>1586096554</t>
  </si>
  <si>
    <t>"patky pro provizorní podium" 8*0,98</t>
  </si>
  <si>
    <t>275361821</t>
  </si>
  <si>
    <t>Výztuž základových patek betonářskou ocelí 10 505 (R)</t>
  </si>
  <si>
    <t>-55852382</t>
  </si>
  <si>
    <t>Poznámka k položce:_x000d_
výztuž 130kg/m3</t>
  </si>
  <si>
    <t>"květináč" 33,8*0,13</t>
  </si>
  <si>
    <t>275362021</t>
  </si>
  <si>
    <t>Výztuž základových patek svařovanými sítěmi Kari</t>
  </si>
  <si>
    <t>727844353</t>
  </si>
  <si>
    <t>Poznámka k položce:_x000d_
výztuž 60kg/m3</t>
  </si>
  <si>
    <t>"pódium pro školy" 4,2*0,06</t>
  </si>
  <si>
    <t>"pódium k sezení" 7,2*0,06</t>
  </si>
  <si>
    <t>279322511</t>
  </si>
  <si>
    <t>Základová zeď ze ŽB odolného proti agresivnímu prostředí tř. C 25/30 bez výztuže</t>
  </si>
  <si>
    <t>733213387</t>
  </si>
  <si>
    <t>"zed u WC" 7,02</t>
  </si>
  <si>
    <t>"zed u pavilonu" 1,17</t>
  </si>
  <si>
    <t>"zed u OD" 2,99</t>
  </si>
  <si>
    <t>279351121</t>
  </si>
  <si>
    <t>Zřízení oboustranného bednění základových zdí</t>
  </si>
  <si>
    <t>-921633217</t>
  </si>
  <si>
    <t>"zed u WC" 21,64+21,32</t>
  </si>
  <si>
    <t>"zed u pavilonu" 10,44</t>
  </si>
  <si>
    <t>"zed u OD" 19,65</t>
  </si>
  <si>
    <t>279351122</t>
  </si>
  <si>
    <t>Odstranění oboustranného bednění základových zdí</t>
  </si>
  <si>
    <t>1920026053</t>
  </si>
  <si>
    <t>Poznámka k položce:_x000d_
viz.pol.č.279351121</t>
  </si>
  <si>
    <t>279361821</t>
  </si>
  <si>
    <t>Výztuž základových zdí nosných betonářskou ocelí 10 505</t>
  </si>
  <si>
    <t>824318543</t>
  </si>
  <si>
    <t>"zed u WC" 7,02*0,13</t>
  </si>
  <si>
    <t>"zed u pavilonu" 1,17*0,13</t>
  </si>
  <si>
    <t>"zed u OD" 2,99*0,13</t>
  </si>
  <si>
    <t>27R</t>
  </si>
  <si>
    <t>Ocelové oko tl. 20mm pro patku pro provizorní pódium</t>
  </si>
  <si>
    <t>-1216812752</t>
  </si>
  <si>
    <t>Poznámka k položce:_x000d_
viz. výkres č.15</t>
  </si>
  <si>
    <t>1,7*8</t>
  </si>
  <si>
    <t>311321814</t>
  </si>
  <si>
    <t>Nosná zeď ze ŽB pohledového tř. C 25/30 bez výztuže</t>
  </si>
  <si>
    <t>1512694538</t>
  </si>
  <si>
    <t>"zed u pavilonu" 1,31</t>
  </si>
  <si>
    <t>"zed u WC" 8,1</t>
  </si>
  <si>
    <t>"zed u OD" 5,73</t>
  </si>
  <si>
    <t>311351121</t>
  </si>
  <si>
    <t>Zřízení oboustranného bednění nosných nadzákladových zdí</t>
  </si>
  <si>
    <t>1722981562</t>
  </si>
  <si>
    <t>"zed u pavilonu" 3,43</t>
  </si>
  <si>
    <t>"zed u WC" 15,9</t>
  </si>
  <si>
    <t>"zed u OD" 15,8</t>
  </si>
  <si>
    <t>311351122</t>
  </si>
  <si>
    <t>Odstranění oboustranného bednění nosných nadzákladových zdí</t>
  </si>
  <si>
    <t>1924250198</t>
  </si>
  <si>
    <t>Poznámka k položce:_x000d_
viz.pol.č.311351121</t>
  </si>
  <si>
    <t>311351911</t>
  </si>
  <si>
    <t>Příplatek k cenám bednění nosných nadzákladových zdí za pohledový beton</t>
  </si>
  <si>
    <t>896676828</t>
  </si>
  <si>
    <t>311361821</t>
  </si>
  <si>
    <t>Výztuž nosných zdí betonářskou ocelí 10 505</t>
  </si>
  <si>
    <t>1533899045</t>
  </si>
  <si>
    <t>Poznámka k položce:_x000d_
výztuž 150kg/m3</t>
  </si>
  <si>
    <t>35,13*0,15</t>
  </si>
  <si>
    <t>313321814</t>
  </si>
  <si>
    <t>Obkladová zeď ze ŽB pohledového tř. C 25/30 bez výztuže</t>
  </si>
  <si>
    <t>822534925</t>
  </si>
  <si>
    <t>"zídka u tatrovanky" 3,8</t>
  </si>
  <si>
    <t>313351121</t>
  </si>
  <si>
    <t>Zřízení oboustranného bednění obkladových nadzákladových zdí</t>
  </si>
  <si>
    <t>-1927029000</t>
  </si>
  <si>
    <t>"zídka u tatrovanky" 42,04</t>
  </si>
  <si>
    <t>313351122</t>
  </si>
  <si>
    <t>Odstranění oboustranného bednění obkladových nadzákladových zdí</t>
  </si>
  <si>
    <t>371498019</t>
  </si>
  <si>
    <t>Poznámka k položce:_x000d_
viz.pol.č.313351121</t>
  </si>
  <si>
    <t>313351911</t>
  </si>
  <si>
    <t>Příplatek k cenám bednění obkladových nadzákladových zdí za pohledový beton</t>
  </si>
  <si>
    <t>1458454674</t>
  </si>
  <si>
    <t>313361821</t>
  </si>
  <si>
    <t>Výztuž obkladových zdí betonářskou ocelí 10 505</t>
  </si>
  <si>
    <t>382957072</t>
  </si>
  <si>
    <t>Poznámka k položce:_x000d_
výztuž 1,21kg/m</t>
  </si>
  <si>
    <t>"zídka u tatrovanky" 84*1,21/1000</t>
  </si>
  <si>
    <t>65</t>
  </si>
  <si>
    <t>317941123</t>
  </si>
  <si>
    <t>Osazování ocelových válcovaných nosníků na zdivu I, IE, U, UE nebo L do č 22</t>
  </si>
  <si>
    <t>-180312049</t>
  </si>
  <si>
    <t>Poznámka k položce:_x000d_
viz.pol.č.13010976+13010972+13010528</t>
  </si>
  <si>
    <t>21,307+2,849+1,288</t>
  </si>
  <si>
    <t>66</t>
  </si>
  <si>
    <t>13010976</t>
  </si>
  <si>
    <t>ocel profilová HE-B 160 jakost 11 375</t>
  </si>
  <si>
    <t>-1195918395</t>
  </si>
  <si>
    <t>"podium pro školy" 175,5*0,043</t>
  </si>
  <si>
    <t>"podium k sezeni" 320*0,043</t>
  </si>
  <si>
    <t>67</t>
  </si>
  <si>
    <t>13010972</t>
  </si>
  <si>
    <t>ocel profilová HE-B 120 jakost 11 375</t>
  </si>
  <si>
    <t>691395874</t>
  </si>
  <si>
    <t>"podium pro školy" 52,5*0,027</t>
  </si>
  <si>
    <t>"podium k sezeni" 53*0,027</t>
  </si>
  <si>
    <t>68</t>
  </si>
  <si>
    <t>13010528</t>
  </si>
  <si>
    <t>úhelník ocelový nerovnostranný jakost 11 375 120x80x8mm</t>
  </si>
  <si>
    <t>-1360978334</t>
  </si>
  <si>
    <t>"podium pro školy" 52,5*0,0122</t>
  </si>
  <si>
    <t>"podium k sezeni" 53*0,0122</t>
  </si>
  <si>
    <t>69</t>
  </si>
  <si>
    <t>334R</t>
  </si>
  <si>
    <t>Zkosení hrany betonové konstrukce květináče</t>
  </si>
  <si>
    <t>-1530489215</t>
  </si>
  <si>
    <t>Poznámka k položce:_x000d_
vč. lišty do hran, změřeno z výkresu č.06</t>
  </si>
  <si>
    <t>70</t>
  </si>
  <si>
    <t>339921112</t>
  </si>
  <si>
    <t>Osazování betonových palisád do betonového základu jednotlivě výšky prvku přes 0,5 do 1 m</t>
  </si>
  <si>
    <t>1750911002</t>
  </si>
  <si>
    <t>Poznámka k položce:_x000d_
Změřeno ze situace</t>
  </si>
  <si>
    <t>71</t>
  </si>
  <si>
    <t>59228408</t>
  </si>
  <si>
    <t>palisáda tyčová hranatá betonová přírodní 11x11x60 cm</t>
  </si>
  <si>
    <t>397591537</t>
  </si>
  <si>
    <t>Poznámka k položce:_x000d_
viz.pol.č.339921112</t>
  </si>
  <si>
    <t>Vodorovné konstrukce</t>
  </si>
  <si>
    <t>72</t>
  </si>
  <si>
    <t>435R</t>
  </si>
  <si>
    <t>Montáž schodišťových stupňů do bet.lože</t>
  </si>
  <si>
    <t>138230846</t>
  </si>
  <si>
    <t>Poznámka k položce:_x000d_
bet.lože C20/25 nXF3 tl. 100mm,_x000d_
na vrchní hraně prvního a posledního schodu reflexní pás š. 100mm</t>
  </si>
  <si>
    <t>"schody u pavilonu" 108</t>
  </si>
  <si>
    <t>"schody u OD" 180</t>
  </si>
  <si>
    <t>"schody u Tatrovanky" 100</t>
  </si>
  <si>
    <t>"schody u přístřešku" 184</t>
  </si>
  <si>
    <t>"schody u WC" 72</t>
  </si>
  <si>
    <t>73</t>
  </si>
  <si>
    <t>5937R1</t>
  </si>
  <si>
    <t>Betonový schodišťový stupeň 160/850/1000 C25/30 XF2</t>
  </si>
  <si>
    <t>272687598</t>
  </si>
  <si>
    <t>Poznámka k položce:_x000d_
Změřeno ze situace a příčných řezů, šedý odstín, nativo, hodnota protiskluzu R-WERT 13, hodnota SRT 60</t>
  </si>
  <si>
    <t>"schody u pavilonu" 144</t>
  </si>
  <si>
    <t>74</t>
  </si>
  <si>
    <t>5937R2</t>
  </si>
  <si>
    <t>Betonový schodišťový stupeň 160/650/1000 C25/30 XF2</t>
  </si>
  <si>
    <t>-1472933108</t>
  </si>
  <si>
    <t>"schody u pavilonu" 40</t>
  </si>
  <si>
    <t>75</t>
  </si>
  <si>
    <t>5937R3</t>
  </si>
  <si>
    <t>Betonový schodišťový stupeň 150/400/1000</t>
  </si>
  <si>
    <t>-946117477</t>
  </si>
  <si>
    <t>76</t>
  </si>
  <si>
    <t>5937R5</t>
  </si>
  <si>
    <t>Betonový schodišťový stupeň 1000/1000/120</t>
  </si>
  <si>
    <t>1292957475</t>
  </si>
  <si>
    <t>77</t>
  </si>
  <si>
    <t>451577777</t>
  </si>
  <si>
    <t>Podklad nebo lože pod dlažbu vodorovný nebo do sklonu 1:5 z kameniva těženého tl do 100 mm</t>
  </si>
  <si>
    <t>178055163</t>
  </si>
  <si>
    <t>Poznámka k položce:_x000d_
lože z drti 4/8 tl. 4mm pod podiem, planimetrováno ze situace a řezů</t>
  </si>
  <si>
    <t>"pod podiem před cukrárnou" 165</t>
  </si>
  <si>
    <t>"pod podiem k sezení" 109</t>
  </si>
  <si>
    <t>78</t>
  </si>
  <si>
    <t>458501111</t>
  </si>
  <si>
    <t>Výplňové klíny za opěrou z kameniva těženého hutněného po vrstvách</t>
  </si>
  <si>
    <t>-2053545250</t>
  </si>
  <si>
    <t>"zásyp zdi u pavilonu+WC+OD" 3,31+0,74+10,134+3,94+2,83+0,68</t>
  </si>
  <si>
    <t>79</t>
  </si>
  <si>
    <t>564251111</t>
  </si>
  <si>
    <t>Podklad nebo podsyp ze štěrkopísku ŠP tl 150 mm</t>
  </si>
  <si>
    <t>225125723</t>
  </si>
  <si>
    <t>"zed u WC" 15,32*2</t>
  </si>
  <si>
    <t>"zed u pavilonu" 4,01*2</t>
  </si>
  <si>
    <t>"zed u OD" 2,76*2</t>
  </si>
  <si>
    <t>80</t>
  </si>
  <si>
    <t>564261111</t>
  </si>
  <si>
    <t>Podklad nebo podsyp ze štěrkopísku ŠP tl 200 mm</t>
  </si>
  <si>
    <t>-1640890707</t>
  </si>
  <si>
    <t>"pod květináčem" 2*9,5*2,5</t>
  </si>
  <si>
    <t>"pod podiem pro školy" 22*4,9</t>
  </si>
  <si>
    <t>"pod podiem k sezeni" 174</t>
  </si>
  <si>
    <t>81</t>
  </si>
  <si>
    <t>564831111</t>
  </si>
  <si>
    <t>Podklad ze štěrkodrtě ŠD tl 100 mm</t>
  </si>
  <si>
    <t>-1717820003</t>
  </si>
  <si>
    <t>Poznámka k položce:_x000d_
dosypání plochy mezi obrubami pod pódiem, planimetrováno ze situace a řezů</t>
  </si>
  <si>
    <t>"podium před cukrárnou" 120</t>
  </si>
  <si>
    <t>"podium k sezení" 73</t>
  </si>
  <si>
    <t>82</t>
  </si>
  <si>
    <t>-663801341</t>
  </si>
  <si>
    <t>Poznámka k položce:_x000d_
planimetrováno ze situace a řezů</t>
  </si>
  <si>
    <t>"pod zámkovou dlažbou" 340</t>
  </si>
  <si>
    <t>"pod červeným štěrkem" 310</t>
  </si>
  <si>
    <t>83</t>
  </si>
  <si>
    <t>-1959575746</t>
  </si>
  <si>
    <t>"pod velkoformátovou dlažbou" 2*(1155+1850+2720)</t>
  </si>
  <si>
    <t>"pod litým betonem" 2*1315</t>
  </si>
  <si>
    <t>"dlažba z žulových kostek" 1090+68</t>
  </si>
  <si>
    <t>84</t>
  </si>
  <si>
    <t>567941111</t>
  </si>
  <si>
    <t>Podklad z mezerovitého betonu MCB tl 250 mm</t>
  </si>
  <si>
    <t>1184424316</t>
  </si>
  <si>
    <t>"pod liniovým odvodňovačem" 264*0,75</t>
  </si>
  <si>
    <t>85</t>
  </si>
  <si>
    <t>5719081R</t>
  </si>
  <si>
    <t>Kryt z červeného drceného štěrku tl 50 mm</t>
  </si>
  <si>
    <t>455406221</t>
  </si>
  <si>
    <t>Poznámka k položce:_x000d_
planimetrováno ze situace</t>
  </si>
  <si>
    <t>86</t>
  </si>
  <si>
    <t>572404111</t>
  </si>
  <si>
    <t>Posyp živičného podkladu nebo krytu drobným kamenivem v množství 5 kg/m2</t>
  </si>
  <si>
    <t>-237915199</t>
  </si>
  <si>
    <t>Poznámka k položce:_x000d_
viz.pol.č.573191111</t>
  </si>
  <si>
    <t>87</t>
  </si>
  <si>
    <t>557911628</t>
  </si>
  <si>
    <t>Poznámka k položce:_x000d_
planimetrováno ze situace, postřik v místě konstrukce z litého betonu</t>
  </si>
  <si>
    <t>88</t>
  </si>
  <si>
    <t>581141212</t>
  </si>
  <si>
    <t>Kryt cementobetonový vozovek skupiny CB II tl 210 mm</t>
  </si>
  <si>
    <t>-1856290790</t>
  </si>
  <si>
    <t>Poznámka k položce:_x000d_
planimetrováno ze situace, konstrukce z litého betonu, kryt dvouvrstvý, vrchní vrstva bílá (vápencová drť Štramberk)</t>
  </si>
  <si>
    <t>89</t>
  </si>
  <si>
    <t>581141216</t>
  </si>
  <si>
    <t>Kryt cementobetonový vozovek skupiny CB II tl 250 mm</t>
  </si>
  <si>
    <t>1691155983</t>
  </si>
  <si>
    <t>Poznámka k položce:_x000d_
Pojezdový beton C30/37 v místě osazení liniového odvodňovače</t>
  </si>
  <si>
    <t>"v místě litého betonu" 0,6*28</t>
  </si>
  <si>
    <t>"v místě pásu ze žul.kostek" 0,4*111</t>
  </si>
  <si>
    <t>90</t>
  </si>
  <si>
    <t>5849211R</t>
  </si>
  <si>
    <t>Osazení velkoformátové dlažby 0,8x0,8m do lože z kameniva těženého tl 50 m</t>
  </si>
  <si>
    <t>1731835012</t>
  </si>
  <si>
    <t>Poznámka k položce:_x000d_
planimetrováno ze situace, pokládka strojní</t>
  </si>
  <si>
    <t>2720+1850+1155</t>
  </si>
  <si>
    <t>91</t>
  </si>
  <si>
    <t>593R1</t>
  </si>
  <si>
    <t>Velkoformátová betonová dlažba 800x800x160</t>
  </si>
  <si>
    <t>629818571</t>
  </si>
  <si>
    <t>Poznámka k položce:_x000d_
planimetrováno ze situace, šedý odstín_x000d_
Dlažba bude splňovat požadavky stanovené normami ČSN 6131, ČSN EN 1339. Beton velkoformátové dlažby bude splňovat stupeň vlivu prostředí proti působení mrazu a rozmrazování s rozmrazovacími prostředky nebo bez nich XF4.</t>
  </si>
  <si>
    <t>2720*1,56</t>
  </si>
  <si>
    <t>4243,2*1,03 'Přepočtené koeficientem množství</t>
  </si>
  <si>
    <t>93</t>
  </si>
  <si>
    <t>593R3</t>
  </si>
  <si>
    <t>Velkoformátová betonová dlažba 800x800x80</t>
  </si>
  <si>
    <t>-996541448</t>
  </si>
  <si>
    <t>(1155+1850)*1,56</t>
  </si>
  <si>
    <t>4687,8*1,03 'Přepočtené koeficientem množství</t>
  </si>
  <si>
    <t>94</t>
  </si>
  <si>
    <t>591111111</t>
  </si>
  <si>
    <t>Kladení dlažby z kostek velkých z kamene do lože z kameniva těženého tl 50 mm</t>
  </si>
  <si>
    <t>332695893</t>
  </si>
  <si>
    <t>Poznámka k položce:_x000d_
kostky 15x17, planimetrováno ze situace</t>
  </si>
  <si>
    <t>191</t>
  </si>
  <si>
    <t>58381008</t>
  </si>
  <si>
    <t>kostka dlažební žula velká 15/17</t>
  </si>
  <si>
    <t>-33245622</t>
  </si>
  <si>
    <t>95</t>
  </si>
  <si>
    <t>1174493550</t>
  </si>
  <si>
    <t>192</t>
  </si>
  <si>
    <t>-2084177226</t>
  </si>
  <si>
    <t>97</t>
  </si>
  <si>
    <t>593235121R</t>
  </si>
  <si>
    <t>Vrstva z pryže tl 30 mm</t>
  </si>
  <si>
    <t>-436522041</t>
  </si>
  <si>
    <t>Poznámka k položce:_x000d_
Na patkách pro provizorní podium, planimetrováno ze situace a řezu</t>
  </si>
  <si>
    <t>8*1*0,8</t>
  </si>
  <si>
    <t>98</t>
  </si>
  <si>
    <t>-1066452474</t>
  </si>
  <si>
    <t>199+126+15</t>
  </si>
  <si>
    <t>99</t>
  </si>
  <si>
    <t>59245016</t>
  </si>
  <si>
    <t>dlažba skladebná betonová 10x10x6 cm přírodní</t>
  </si>
  <si>
    <t>-1358240469</t>
  </si>
  <si>
    <t>199*1,02 'Přepočtené koeficientem množství</t>
  </si>
  <si>
    <t>100</t>
  </si>
  <si>
    <t>-704776300</t>
  </si>
  <si>
    <t>Poznámka k položce:_x000d_
planimetrováno ze situace_x000d_
"povrch s nezaměnitelnou strukturou odlišující se od okolí, vnímatelný bílou holí a nášlapem. Dle TZÚS 12.03.04-07"</t>
  </si>
  <si>
    <t>126*1,02 'Přepočtené koeficientem množství</t>
  </si>
  <si>
    <t>101</t>
  </si>
  <si>
    <t>59245R</t>
  </si>
  <si>
    <t>dlažba s vodící drážkou pro nevidomé</t>
  </si>
  <si>
    <t>-1009840932</t>
  </si>
  <si>
    <t>15*1,03 'Přepočtené koeficientem množství</t>
  </si>
  <si>
    <t>102</t>
  </si>
  <si>
    <t>596841220</t>
  </si>
  <si>
    <t>Kladení betonové dlažby komunikací pro pěší do lože z cement malty vel do 0,25 m2 plochy do 50 m2</t>
  </si>
  <si>
    <t>-91614698</t>
  </si>
  <si>
    <t>3*0,9*0,3</t>
  </si>
  <si>
    <t>103</t>
  </si>
  <si>
    <t>59248005R</t>
  </si>
  <si>
    <t>dlažba skladebná betonová 30x30x8cm přírodní</t>
  </si>
  <si>
    <t>1437227207</t>
  </si>
  <si>
    <t>Poznámka k položce:_x000d_
viz.pol.č.596841220</t>
  </si>
  <si>
    <t>0,81*1,03 'Přepočtené koeficientem množství</t>
  </si>
  <si>
    <t>Úpravy povrchů, podlahy a osazování výplní</t>
  </si>
  <si>
    <t>104</t>
  </si>
  <si>
    <t>644941111</t>
  </si>
  <si>
    <t>Osazování ventilačních mřížek velikosti do 150 x 200 mm</t>
  </si>
  <si>
    <t>351165862</t>
  </si>
  <si>
    <t>Poznámka k položce:_x000d_
odvětrávání prostoru pod podiem pro školy</t>
  </si>
  <si>
    <t>105</t>
  </si>
  <si>
    <t>55341431R</t>
  </si>
  <si>
    <t>mřížka větrací 100x100</t>
  </si>
  <si>
    <t>-326998545</t>
  </si>
  <si>
    <t>Poznámka k položce:_x000d_
viz.pol.č.644941111</t>
  </si>
  <si>
    <t>106</t>
  </si>
  <si>
    <t>866R</t>
  </si>
  <si>
    <t xml:space="preserve">Montáž ocelové ochranné skruže DN 500  do patky pro vánoční strom</t>
  </si>
  <si>
    <t>940601714</t>
  </si>
  <si>
    <t>Poznámka k položce:_x000d_
viz. výkres 08 vč. upevnění</t>
  </si>
  <si>
    <t>107</t>
  </si>
  <si>
    <t>592R</t>
  </si>
  <si>
    <t>skruž ocelová</t>
  </si>
  <si>
    <t>104457568</t>
  </si>
  <si>
    <t>Poznámka k položce:_x000d_
viz.pol.č.866R</t>
  </si>
  <si>
    <t>108</t>
  </si>
  <si>
    <t>894812438R</t>
  </si>
  <si>
    <t>Vodotěsná komora HDPE DN 800 světlé hloubky 1000 mm</t>
  </si>
  <si>
    <t>1024320728</t>
  </si>
  <si>
    <t>Poznámka k položce:_x000d_
Pro ukložení elektroinstalace pergoly, vč. poklopu z tropického dřeva_x000d_
viz. výkres č.07</t>
  </si>
  <si>
    <t>109</t>
  </si>
  <si>
    <t>895170201</t>
  </si>
  <si>
    <t>Drenážní šachta z PP šachtové dno DN 400 usazovací prostor 35 l</t>
  </si>
  <si>
    <t>311088408</t>
  </si>
  <si>
    <t>110</t>
  </si>
  <si>
    <t>911121111</t>
  </si>
  <si>
    <t>Montáž zábradlí ocelového přichyceného vruty do betonového podkladu</t>
  </si>
  <si>
    <t>238902916</t>
  </si>
  <si>
    <t>Poznámka k položce:_x000d_
viz. výkresy schodiště č. 10,11,14</t>
  </si>
  <si>
    <t>12+20,4</t>
  </si>
  <si>
    <t>111</t>
  </si>
  <si>
    <t>553R1</t>
  </si>
  <si>
    <t>Ocelové ochranné zábradlí v. 1,1m</t>
  </si>
  <si>
    <t>72092810</t>
  </si>
  <si>
    <t xml:space="preserve">Poznámka k položce:_x000d_
Z PROFILŮ JEKL, NA PATNÍ DESKU 90x90x12mm_x000d_
KOTVENO ŠROUBY MIN. 4xM10 S PODLOŽKOU_x000d_
povrchová úprava: _x000d_
 - metalizace Zn ponorem 70 μm_x000d_
 - vrstva epoxidové pryskyřice 100 μm_x000d_
 - PU nátěr 50 μm_x000d_
 - odstín vrchní vrstvy antracit_x000d_
</t>
  </si>
  <si>
    <t>"schodiště u pavilonu" 3</t>
  </si>
  <si>
    <t>"schodiště u OD" 6,8</t>
  </si>
  <si>
    <t>"schodiště u WC" 5,2+5,4</t>
  </si>
  <si>
    <t>112</t>
  </si>
  <si>
    <t>553R2</t>
  </si>
  <si>
    <t>Ocelové schodišťové zábradlí v. 0,9m</t>
  </si>
  <si>
    <t>1141280332</t>
  </si>
  <si>
    <t xml:space="preserve">Poznámka k položce:_x000d_
Z PROFILŮ JEKL, NA PATNÍ DESKU 90x90x12mm_x000d_
KOTVENO ŠROUBY MIN. 4xM10 S PODLOŽKOU, povrchová úprava: _x000d_
 - metalizace Zn ponorem 70 μm_x000d_
 - vrstva epoxidové pryskyřice 100 μm_x000d_
 - PU nátěr 50 μm_x000d_
 - odstín vrchní vrstvy antracit_x000d_
</t>
  </si>
  <si>
    <t>"schodiště u pavilonu" 2*2</t>
  </si>
  <si>
    <t>"schodiště u OD" 5</t>
  </si>
  <si>
    <t>"schodiště u WC" 3</t>
  </si>
  <si>
    <t>113</t>
  </si>
  <si>
    <t>9111R</t>
  </si>
  <si>
    <t>Montáž kotvení stromu</t>
  </si>
  <si>
    <t>1882669605</t>
  </si>
  <si>
    <t>Poznámka k položce:_x000d_
viz.výkres podia č. 08</t>
  </si>
  <si>
    <t>114</t>
  </si>
  <si>
    <t>314R</t>
  </si>
  <si>
    <t xml:space="preserve">lano kotevní </t>
  </si>
  <si>
    <t>117876143</t>
  </si>
  <si>
    <t>5,5*4</t>
  </si>
  <si>
    <t>115</t>
  </si>
  <si>
    <t>162R</t>
  </si>
  <si>
    <t>kotevní objímka lana</t>
  </si>
  <si>
    <t>-952444269</t>
  </si>
  <si>
    <t>116</t>
  </si>
  <si>
    <t>130R</t>
  </si>
  <si>
    <t>tyč celozávitová s okem</t>
  </si>
  <si>
    <t>965267160</t>
  </si>
  <si>
    <t>117</t>
  </si>
  <si>
    <t>916111122</t>
  </si>
  <si>
    <t>Osazení obruby z drobných kostek bez boční opěry do lože z betonu prostého</t>
  </si>
  <si>
    <t>427626251</t>
  </si>
  <si>
    <t>Poznámka k položce:_x000d_
změřeno ze situace, 2. a další řádek kostek</t>
  </si>
  <si>
    <t>"pás ze žulových kostek 8/6" 5*(60+35+285+28,2*5)</t>
  </si>
  <si>
    <t>"okraje pásu kostek ve zborcených plochách 10/8" 208+226+49</t>
  </si>
  <si>
    <t>"urovnání řádku kostek kolem obruby na ul.Štefánikova" 104</t>
  </si>
  <si>
    <t>118</t>
  </si>
  <si>
    <t>916111123</t>
  </si>
  <si>
    <t>Osazení obruby z drobných kostek s boční opěrou do lože z betonu prostého</t>
  </si>
  <si>
    <t>1056948047</t>
  </si>
  <si>
    <t>Poznámka k položce:_x000d_
změřeno ze situace. 1 řádek kostek</t>
  </si>
  <si>
    <t>"pás ze žulových kostek 8/6" 60+35+285+28,2*5</t>
  </si>
  <si>
    <t>119</t>
  </si>
  <si>
    <t>5838012R</t>
  </si>
  <si>
    <t>kostka dlažební žula drobná štípaná 6/8</t>
  </si>
  <si>
    <t>1303259360</t>
  </si>
  <si>
    <t xml:space="preserve">Poznámka k položce:_x000d_
planimetrováno ze situace, pásy žulových kostek_x000d_
</t>
  </si>
  <si>
    <t>282/6</t>
  </si>
  <si>
    <t>120</t>
  </si>
  <si>
    <t>916131111</t>
  </si>
  <si>
    <t>Osazení silničního obrubníku betonového ležatého bez boční opěry do lože z kameniva těženého</t>
  </si>
  <si>
    <t>-5151560</t>
  </si>
  <si>
    <t>Poznámka k položce:_x000d_
pod pódium, změřeno z výkresu pódií</t>
  </si>
  <si>
    <t>"podium před cukrárnou" 136</t>
  </si>
  <si>
    <t>"podium k sezení" 105</t>
  </si>
  <si>
    <t>121</t>
  </si>
  <si>
    <t>59217034</t>
  </si>
  <si>
    <t>obrubník betonový silniční 100x15x30 cm</t>
  </si>
  <si>
    <t>1272199326</t>
  </si>
  <si>
    <t>Poznámka k položce:_x000d_
viz.pol.č.916131111</t>
  </si>
  <si>
    <t>122</t>
  </si>
  <si>
    <t>916131213</t>
  </si>
  <si>
    <t>Osazení silničního obrubníku betonového stojatého s boční opěrou do lože z betonu prostého</t>
  </si>
  <si>
    <t>-816475090</t>
  </si>
  <si>
    <t>"obrubník na ul.Štefánikova" 104</t>
  </si>
  <si>
    <t>123</t>
  </si>
  <si>
    <t>59217031</t>
  </si>
  <si>
    <t>obrubník betonový silniční 100 x 15 x 25 cm</t>
  </si>
  <si>
    <t>-43095085</t>
  </si>
  <si>
    <t>Poznámka k položce:_x000d_
viz.pol.č.916131213</t>
  </si>
  <si>
    <t>124</t>
  </si>
  <si>
    <t>474561328</t>
  </si>
  <si>
    <t>125</t>
  </si>
  <si>
    <t>obrubník betonový chodníkový 100x10x25 cm</t>
  </si>
  <si>
    <t>1407124694</t>
  </si>
  <si>
    <t>Poznámka k položce:_x000d_
viz.pol.č.916231213</t>
  </si>
  <si>
    <t>126</t>
  </si>
  <si>
    <t>9163712R</t>
  </si>
  <si>
    <t>Osazení skrytého ocelového zahradního obrubníku</t>
  </si>
  <si>
    <t>1452656108</t>
  </si>
  <si>
    <t>Poznámka k položce:_x000d_
vč. upevňovacího materiálu, změřeno ze situace</t>
  </si>
  <si>
    <t>"kolem stromů ve zborcených plochách" 12*4*1,5</t>
  </si>
  <si>
    <t>"na patkách pro provizorní podium" 3*2*(0,3+0,9)</t>
  </si>
  <si>
    <t>127</t>
  </si>
  <si>
    <t>272451R</t>
  </si>
  <si>
    <t>obrubník ocelový skrytý</t>
  </si>
  <si>
    <t>1756683434</t>
  </si>
  <si>
    <t>Poznámka k položce:_x000d_
viz.pol.č.9163712R</t>
  </si>
  <si>
    <t>919111114</t>
  </si>
  <si>
    <t>Řezání dilatačních spár š 4 mm hl do 100 mm příčných nebo podélných v čerstvém CB krytu</t>
  </si>
  <si>
    <t>-267855304</t>
  </si>
  <si>
    <t>129</t>
  </si>
  <si>
    <t>919111213</t>
  </si>
  <si>
    <t>Řezání spár pro vytvoření komůrky š 10 mm hl 25 mm pro těsnící zálivku v CB krytu</t>
  </si>
  <si>
    <t>677046608</t>
  </si>
  <si>
    <t>Poznámka k položce:_x000d_
viz.pol.č.919111114</t>
  </si>
  <si>
    <t>130</t>
  </si>
  <si>
    <t>1162647711</t>
  </si>
  <si>
    <t>131</t>
  </si>
  <si>
    <t>919131212</t>
  </si>
  <si>
    <t>Vyztužení dilatačních spár kotvami D 20 mm dl 800 mm v CB krytu</t>
  </si>
  <si>
    <t>-535606127</t>
  </si>
  <si>
    <t>Poznámka k položce:_x000d_
5ks kotev do spáry mezi deskami</t>
  </si>
  <si>
    <t>132</t>
  </si>
  <si>
    <t>919131311</t>
  </si>
  <si>
    <t>Vyztužení dilatačních spár - filigrán (distanční žebříček) pro uchycení trnů nebo kotev v CB krytu</t>
  </si>
  <si>
    <t>1584953936</t>
  </si>
  <si>
    <t>133</t>
  </si>
  <si>
    <t>-1226654582</t>
  </si>
  <si>
    <t>"zed u WC" 75,22</t>
  </si>
  <si>
    <t>"zed u pavilonu" 77,47</t>
  </si>
  <si>
    <t>"zed u OD" 21,24</t>
  </si>
  <si>
    <t>"zed u Tatrovanky" 38</t>
  </si>
  <si>
    <t>"kvetináč" 69,4</t>
  </si>
  <si>
    <t>"patky pro provizorní pódium" 32</t>
  </si>
  <si>
    <t>"základové pasy podia před cukrárnou" 48</t>
  </si>
  <si>
    <t>"základová konstrukce podia pro školy" 152</t>
  </si>
  <si>
    <t>"základová konstrukce podia k sezení" 280</t>
  </si>
  <si>
    <t>"základová patka pro vánoční strom" 12</t>
  </si>
  <si>
    <t>134</t>
  </si>
  <si>
    <t>931994142</t>
  </si>
  <si>
    <t>Těsnění dilatační spáry betonové konstrukce polyuretanovým tmelem do pl 4,0 cm2</t>
  </si>
  <si>
    <t>1679514546</t>
  </si>
  <si>
    <t>Poznámka k položce:_x000d_
změřeno ze situace a řezů</t>
  </si>
  <si>
    <t>"sanace dilatačních spár stávající zdi u OD" 19</t>
  </si>
  <si>
    <t>"těsnění spáryzdi u Tatrovanky" 21</t>
  </si>
  <si>
    <t>135</t>
  </si>
  <si>
    <t>935113111R</t>
  </si>
  <si>
    <t>Osazení odvodňovacího polymerbetonového žlabu šířky do 200 mm se štěrbinovým ocelovým nástavcem</t>
  </si>
  <si>
    <t>-637230719</t>
  </si>
  <si>
    <t>136</t>
  </si>
  <si>
    <t>59227006R</t>
  </si>
  <si>
    <t>žlab odvodňovací polymerbetonový DN100 se štěrbinovým nástavcem v. 150mm, š.10mm</t>
  </si>
  <si>
    <t>1322869481</t>
  </si>
  <si>
    <t>Poznámka k položce:_x000d_
vč. čistících kusů a vpusťových dílů, změřeno ze situace</t>
  </si>
  <si>
    <t>137</t>
  </si>
  <si>
    <t>967032974</t>
  </si>
  <si>
    <t>Odsekání plošných fasádních prvků předsazených před líc zdiva 80 mm</t>
  </si>
  <si>
    <t>-1617092355</t>
  </si>
  <si>
    <t>Poznámka k položce:_x000d_
sanace zídky u Tatrovanky, planimetrováno ze situace a řezů</t>
  </si>
  <si>
    <t>138</t>
  </si>
  <si>
    <t>981511114</t>
  </si>
  <si>
    <t>Demolice konstrukcí objektů z betonu železového postupným rozebíráním</t>
  </si>
  <si>
    <t>-1583880901</t>
  </si>
  <si>
    <t>Poznámka k položce:_x000d_
Odbourání stávající zdi u obchodního domu, změřeno ze situace a řezů</t>
  </si>
  <si>
    <t>139</t>
  </si>
  <si>
    <t>985121123</t>
  </si>
  <si>
    <t>Tryskání degradovaného betonu stěn a rubu kleneb vodou pod tlakem do 2500 barů</t>
  </si>
  <si>
    <t>-938629174</t>
  </si>
  <si>
    <t>"sanace zídky u Tatrovanky" 19</t>
  </si>
  <si>
    <t>"sanace zídky u OD" 21</t>
  </si>
  <si>
    <t>140</t>
  </si>
  <si>
    <t>985131221</t>
  </si>
  <si>
    <t>Očištění ploch stěn, rubu kleneb a podlah nesušeným křemičitým pískem (metodou torbo)</t>
  </si>
  <si>
    <t>-397092003</t>
  </si>
  <si>
    <t>Poznámka k položce:_x000d_
viz.pol.č.985121123</t>
  </si>
  <si>
    <t>141</t>
  </si>
  <si>
    <t>985131311</t>
  </si>
  <si>
    <t>Ruční dočištění ploch stěn, rubu kleneb a podlah ocelových kartáči</t>
  </si>
  <si>
    <t>1592395464</t>
  </si>
  <si>
    <t>142</t>
  </si>
  <si>
    <t>985311112</t>
  </si>
  <si>
    <t>Reprofilace stěn cementovými sanačními maltami tl 20 mm</t>
  </si>
  <si>
    <t>799924133</t>
  </si>
  <si>
    <t>Poznámka k položce:_x000d_
viz.pol.č.985121123, 35% plochy</t>
  </si>
  <si>
    <t>0,35*40</t>
  </si>
  <si>
    <t>143</t>
  </si>
  <si>
    <t>985311115</t>
  </si>
  <si>
    <t>Reprofilace stěn cementovými sanačními maltami tl 50 mm</t>
  </si>
  <si>
    <t>-823348722</t>
  </si>
  <si>
    <t>Poznámka k položce:_x000d_
viz.pol.č.985121123, 25% plochy</t>
  </si>
  <si>
    <t>0,25*40</t>
  </si>
  <si>
    <t>144</t>
  </si>
  <si>
    <t>985312114</t>
  </si>
  <si>
    <t>Stěrka k vyrovnání betonových ploch stěn tl 5 mm</t>
  </si>
  <si>
    <t>-1426430140</t>
  </si>
  <si>
    <t>145</t>
  </si>
  <si>
    <t>985321211</t>
  </si>
  <si>
    <t>Ochranný nátěr výztuže na epoxidové bázi stěn, líce kleneb a podhledů 1 vrstva tl 1 mm</t>
  </si>
  <si>
    <t>799367002</t>
  </si>
  <si>
    <t>146</t>
  </si>
  <si>
    <t>985324211</t>
  </si>
  <si>
    <t>Ochranný akrylátový nátěr betonu dvojnásobný s impregnací (OS-B)</t>
  </si>
  <si>
    <t>1583782911</t>
  </si>
  <si>
    <t>147</t>
  </si>
  <si>
    <t>985331217</t>
  </si>
  <si>
    <t>Dodatečné vlepování betonářské výztuže D 20 mm do chemické malty včetně vyvrtání otvoru</t>
  </si>
  <si>
    <t>393765094</t>
  </si>
  <si>
    <t>Poznámka k položce:_x000d_
kotvení k stávající zdi u OD, změřeno z řezu</t>
  </si>
  <si>
    <t>0,4*7</t>
  </si>
  <si>
    <t>148</t>
  </si>
  <si>
    <t>548R</t>
  </si>
  <si>
    <t>trn D 20mm dl 400mm</t>
  </si>
  <si>
    <t>399795685</t>
  </si>
  <si>
    <t>Poznámka k položce:_x000d_
viz. pol.č.985331217</t>
  </si>
  <si>
    <t>149</t>
  </si>
  <si>
    <t>-891669155</t>
  </si>
  <si>
    <t>Poznámka k položce:_x000d_
vypočteno automaticky programem Kros</t>
  </si>
  <si>
    <t>150</t>
  </si>
  <si>
    <t>-244701125</t>
  </si>
  <si>
    <t>Poznámka k položce:_x000d_
odvoz 5km</t>
  </si>
  <si>
    <t>13,931*4 'Přepočtené koeficientem množství</t>
  </si>
  <si>
    <t>151</t>
  </si>
  <si>
    <t>-1053439872</t>
  </si>
  <si>
    <t>Poznámka k položce:_x000d_
viz.pol.č.997013501_x000d_
NECENIT, bude uloženo na deponii města, materiál bude tříděn při ukládání podle druhu odpadu</t>
  </si>
  <si>
    <t>186</t>
  </si>
  <si>
    <t>-790540485</t>
  </si>
  <si>
    <t>711</t>
  </si>
  <si>
    <t>Izolace proti vodě, vlhkosti a plynům</t>
  </si>
  <si>
    <t>154</t>
  </si>
  <si>
    <t>711112001</t>
  </si>
  <si>
    <t>Provedení izolace proti zemní vlhkosti svislé za studena nátěrem penetračním</t>
  </si>
  <si>
    <t>68296145</t>
  </si>
  <si>
    <t>"zed u WC" 44,59</t>
  </si>
  <si>
    <t>"zed u pavilonu" 9,66</t>
  </si>
  <si>
    <t>"zed u OD" 15,72</t>
  </si>
  <si>
    <t>155</t>
  </si>
  <si>
    <t>11163150</t>
  </si>
  <si>
    <t>lak asfaltový penetrační</t>
  </si>
  <si>
    <t>-1695728293</t>
  </si>
  <si>
    <t>Poznámka k položce:_x000d_
viz.pol.č.711112001</t>
  </si>
  <si>
    <t>701,37*0,00035 'Přepočtené koeficientem množství</t>
  </si>
  <si>
    <t>156</t>
  </si>
  <si>
    <t>711112002</t>
  </si>
  <si>
    <t>Provedení izolace proti zemní vlhkosti svislé za studena lakem asfaltovým</t>
  </si>
  <si>
    <t>-1542179528</t>
  </si>
  <si>
    <t>"zed u WC" 44,59*2</t>
  </si>
  <si>
    <t>"zed u pavilonu" 9,66*2</t>
  </si>
  <si>
    <t>"zed u OD" 15,72*2</t>
  </si>
  <si>
    <t>"zed u Tatrovanky" 38*2</t>
  </si>
  <si>
    <t>"kvetináč" 69,4*2</t>
  </si>
  <si>
    <t>"patky pro provizorní pódium" 32*2</t>
  </si>
  <si>
    <t>"základové pasy podia před cukrárnou" 48*2</t>
  </si>
  <si>
    <t>"základová konstrukce podia pro školy" 152*2</t>
  </si>
  <si>
    <t>"základová konstrukce podia k sezení" 280*2</t>
  </si>
  <si>
    <t>"základová patka pro vánoční strom" 12*2</t>
  </si>
  <si>
    <t>157</t>
  </si>
  <si>
    <t>11163152</t>
  </si>
  <si>
    <t>lak asfaltový izolační</t>
  </si>
  <si>
    <t>-672941742</t>
  </si>
  <si>
    <t>Poznámka k položce:_x000d_
viz.pol.č.711112002</t>
  </si>
  <si>
    <t>1402,74*0,00045 'Přepočtené koeficientem množství</t>
  </si>
  <si>
    <t>158</t>
  </si>
  <si>
    <t>711442559</t>
  </si>
  <si>
    <t>Provedení izolace proti tlakové vodě svislé přitavením pásu NAIP</t>
  </si>
  <si>
    <t>-441634944</t>
  </si>
  <si>
    <t>"Zed u tatrovanky" 1,82*21</t>
  </si>
  <si>
    <t>159</t>
  </si>
  <si>
    <t>62855002</t>
  </si>
  <si>
    <t>pás asfaltový natavitelný modifikovaný SBS tl 5mm s vložkou z polyesterové rohože a spalitelnou PE fólií nebo jemnozrnný minerálním posypem na horním povrchu</t>
  </si>
  <si>
    <t>-1648164325</t>
  </si>
  <si>
    <t>Poznámka k položce:_x000d_
viz.pol.č.711442559</t>
  </si>
  <si>
    <t>38,22*1,2 'Přepočtené koeficientem množství</t>
  </si>
  <si>
    <t>160</t>
  </si>
  <si>
    <t>711461103</t>
  </si>
  <si>
    <t>Provedení izolace proti tlakové vodě vodorovné fólií přilepenou v plné ploše</t>
  </si>
  <si>
    <t>-997249641</t>
  </si>
  <si>
    <t>"zed u WC" 15,32</t>
  </si>
  <si>
    <t>"zed u pavilonu" 4,01</t>
  </si>
  <si>
    <t>"zed u OD" 2,76</t>
  </si>
  <si>
    <t>161</t>
  </si>
  <si>
    <t>28323111</t>
  </si>
  <si>
    <t>fólie PE hydroizolační (ojemová hmotnost 950 kg/m3), š. 1,4 m, tl. 1,0 mm</t>
  </si>
  <si>
    <t>12068248</t>
  </si>
  <si>
    <t>Poznámka k položce:_x000d_
viz.pol.č.711461103</t>
  </si>
  <si>
    <t>22,09*1,15 'Přepočtené koeficientem množství</t>
  </si>
  <si>
    <t>713</t>
  </si>
  <si>
    <t>Izolace tepelné</t>
  </si>
  <si>
    <t>162</t>
  </si>
  <si>
    <t>713131141</t>
  </si>
  <si>
    <t>Montáž izolace tepelné stěn a základů lepením celoplošně rohoží, pásů, dílců, desek</t>
  </si>
  <si>
    <t>-845368900</t>
  </si>
  <si>
    <t>Poznámka k položce:_x000d_
viz. pol.č. 28376010+28376366</t>
  </si>
  <si>
    <t>38+58</t>
  </si>
  <si>
    <t>163</t>
  </si>
  <si>
    <t>28376010</t>
  </si>
  <si>
    <t xml:space="preserve">deska fasádní polystyrénová soklová  tl 20mm</t>
  </si>
  <si>
    <t>-2048277934</t>
  </si>
  <si>
    <t>Poznámka k položce:_x000d_
Izolace mezi budovou Tatrovanky a schodištěm, viz. výkres č.12</t>
  </si>
  <si>
    <t>38*1,02 'Přepočtené koeficientem množství</t>
  </si>
  <si>
    <t>164</t>
  </si>
  <si>
    <t>28376366</t>
  </si>
  <si>
    <t>deska XPS hladký povrch λ=0,034 tl 50mm</t>
  </si>
  <si>
    <t>-356161663</t>
  </si>
  <si>
    <t>Poznámka k položce:_x000d_
Zateplení květináč, viz. výkres č.06</t>
  </si>
  <si>
    <t>762</t>
  </si>
  <si>
    <t>Konstrukce tesařské</t>
  </si>
  <si>
    <t>165</t>
  </si>
  <si>
    <t>762512245R</t>
  </si>
  <si>
    <t>Montáž sedáku z tropického dřeva</t>
  </si>
  <si>
    <t>557891659</t>
  </si>
  <si>
    <t>Poznámka k položce:_x000d_
změřeno z výkresu 06 květináč</t>
  </si>
  <si>
    <t>14,1*2</t>
  </si>
  <si>
    <t>185</t>
  </si>
  <si>
    <t>61198133</t>
  </si>
  <si>
    <t>terasový profil MASSARANDUBA - hrubá drážka 25x145</t>
  </si>
  <si>
    <t>1132013218</t>
  </si>
  <si>
    <t>Poznámka k položce:_x000d_
viz.pol.č.762512245R, vč. materiálu pro upevnění</t>
  </si>
  <si>
    <t>28,2*1,08 'Přepočtené koeficientem množství</t>
  </si>
  <si>
    <t>167</t>
  </si>
  <si>
    <t>762951003</t>
  </si>
  <si>
    <t>Montáž podkladního roštu terasy z plných profilů osové vzdálenosti podpěr přes 420 do 550 mm</t>
  </si>
  <si>
    <t>-468040262</t>
  </si>
  <si>
    <t>Poznámka k položce:_x000d_
Planimetrováno ze situace a řezů</t>
  </si>
  <si>
    <t>"podium před cukrárnou" 164</t>
  </si>
  <si>
    <t>"podium pro školy" 102</t>
  </si>
  <si>
    <t>"podium k sezeni" 174+104</t>
  </si>
  <si>
    <t>168</t>
  </si>
  <si>
    <t>61198142</t>
  </si>
  <si>
    <t>terasový hranol exotická dřevina 45x70</t>
  </si>
  <si>
    <t>-2136183176</t>
  </si>
  <si>
    <t>Poznámka k položce:_x000d_
hranol 42x70, vč. materiálu pro upevnění</t>
  </si>
  <si>
    <t>"podium před cukrárnou" 335</t>
  </si>
  <si>
    <t>"podium pro školy" 168</t>
  </si>
  <si>
    <t>"podium k sezeni" 320+224</t>
  </si>
  <si>
    <t>169</t>
  </si>
  <si>
    <t>605R3</t>
  </si>
  <si>
    <t>terasový hranol exotická dřevina 42x170mm</t>
  </si>
  <si>
    <t>81627902</t>
  </si>
  <si>
    <t>Poznámka k položce:_x000d_
vč. materiálu pro upevnění</t>
  </si>
  <si>
    <t>"podium pro školy" 52,5</t>
  </si>
  <si>
    <t>"podium k sezeni" 53</t>
  </si>
  <si>
    <t>170</t>
  </si>
  <si>
    <t>605R4</t>
  </si>
  <si>
    <t>terasový hranol exotická dřevina 52x70mm</t>
  </si>
  <si>
    <t>105353571</t>
  </si>
  <si>
    <t>171</t>
  </si>
  <si>
    <t>762952012</t>
  </si>
  <si>
    <t>Montáž teras z prken š do 120 mm z dřevin tvrdých šroubovaných broušených bez povrchové úpravy</t>
  </si>
  <si>
    <t>-141038464</t>
  </si>
  <si>
    <t>Poznámka k položce:_x000d_
Kladení formou nekonečných spojů, Planimetrováno ze situace a řezů</t>
  </si>
  <si>
    <t>172</t>
  </si>
  <si>
    <t>61198132</t>
  </si>
  <si>
    <t>terasový profil MASSARANDUBA - jemná drážka 21x145 (140)</t>
  </si>
  <si>
    <t>-261278960</t>
  </si>
  <si>
    <t>Poznámka k položce:_x000d_
21x120mm, vč. materiálu pro upevnění</t>
  </si>
  <si>
    <t>544*1,08 'Přepočtené koeficientem množství</t>
  </si>
  <si>
    <t>173</t>
  </si>
  <si>
    <t>605R1</t>
  </si>
  <si>
    <t>Poklop z tropického dřeva</t>
  </si>
  <si>
    <t>883955895</t>
  </si>
  <si>
    <t>"poklop pro patku vánočního stromu" 0,6</t>
  </si>
  <si>
    <t>"poklop pro šachty elektroinstalace" 0,8</t>
  </si>
  <si>
    <t>174</t>
  </si>
  <si>
    <t>762953001</t>
  </si>
  <si>
    <t>Nátěr dřevěných teras olejový jednonásobný s očištěním</t>
  </si>
  <si>
    <t>-1339294585</t>
  </si>
  <si>
    <t>Poznámka k položce:_x000d_
viz.pol.č.762952012, nátěr teakovým olejem</t>
  </si>
  <si>
    <t>767</t>
  </si>
  <si>
    <t>Konstrukce zámečnické</t>
  </si>
  <si>
    <t>175</t>
  </si>
  <si>
    <t>767995111</t>
  </si>
  <si>
    <t>Montáž atypických zámečnických konstrukcí hmotnosti do 5 kg</t>
  </si>
  <si>
    <t>-271673055</t>
  </si>
  <si>
    <t>Poznámka k položce:_x000d_
profil JEKL 1,8kg/m pod sedák na květináči, vč. upevňovacího materiálu</t>
  </si>
  <si>
    <t>0,9*48*2</t>
  </si>
  <si>
    <t>176</t>
  </si>
  <si>
    <t>14550122</t>
  </si>
  <si>
    <t>profil ocelový obdélníkový svařovaný 40x20x2mm</t>
  </si>
  <si>
    <t>1649289476</t>
  </si>
  <si>
    <t>Poznámka k položce:_x000d_
viz.pol.č.767995111</t>
  </si>
  <si>
    <t>0,0864</t>
  </si>
  <si>
    <t>177</t>
  </si>
  <si>
    <t>767995112</t>
  </si>
  <si>
    <t>Montáž atypických zámečnických konstrukcí hmotnosti do 10 kg</t>
  </si>
  <si>
    <t>21593821</t>
  </si>
  <si>
    <t>Poznámka k položce:_x000d_
Konstrukce z jekl profilu 2,4kg/m pod podium a poklop z tropického dřeva na patce pro vánoční strom, vč. upevňovacího materiálu</t>
  </si>
  <si>
    <t>2,4*(3,5+2,5)</t>
  </si>
  <si>
    <t>178</t>
  </si>
  <si>
    <t>14550136</t>
  </si>
  <si>
    <t>profil ocelový obdélníkový svařovaný 50x30x2mm</t>
  </si>
  <si>
    <t>-1409529551</t>
  </si>
  <si>
    <t>Poznámka k položce:_x000d_
viz.pol.č.767995112</t>
  </si>
  <si>
    <t>0,0144</t>
  </si>
  <si>
    <t>46-M</t>
  </si>
  <si>
    <t>Zemní práce při extr.mont.pracích</t>
  </si>
  <si>
    <t>179</t>
  </si>
  <si>
    <t>460470011</t>
  </si>
  <si>
    <t>Provizorní zajištění kabelů ve výkopech při jejich křížení</t>
  </si>
  <si>
    <t>2112037269</t>
  </si>
  <si>
    <t>180</t>
  </si>
  <si>
    <t>460490014</t>
  </si>
  <si>
    <t>Krytí kabelů výstražnou fólií šířky 40 cm</t>
  </si>
  <si>
    <t>-411533901</t>
  </si>
  <si>
    <t>Poznámka k položce:_x000d_
změřeno ze situace, položení fólie na odkryté kabely</t>
  </si>
  <si>
    <t>40+100+442</t>
  </si>
  <si>
    <t>181</t>
  </si>
  <si>
    <t>460520174</t>
  </si>
  <si>
    <t>Montáž trubek ochranných plastových ohebných do 110 mm uložených do rýhy</t>
  </si>
  <si>
    <t>-576434252</t>
  </si>
  <si>
    <t>Poznámka k položce:_x000d_
ochrana stávajících podzemních kabelů ČD Telematika</t>
  </si>
  <si>
    <t>182</t>
  </si>
  <si>
    <t>34571358R</t>
  </si>
  <si>
    <t>chránička půlená</t>
  </si>
  <si>
    <t>-1308479964</t>
  </si>
  <si>
    <t>Poznámka k položce:_x000d_
viz.pol.č.460520174</t>
  </si>
  <si>
    <t>bed1</t>
  </si>
  <si>
    <t>169,712</t>
  </si>
  <si>
    <t>bed2</t>
  </si>
  <si>
    <t>9,1</t>
  </si>
  <si>
    <t>bed3</t>
  </si>
  <si>
    <t>15,283</t>
  </si>
  <si>
    <t>dlažba</t>
  </si>
  <si>
    <t>885,75</t>
  </si>
  <si>
    <t>odk</t>
  </si>
  <si>
    <t>48,546</t>
  </si>
  <si>
    <t>vrt1</t>
  </si>
  <si>
    <t>vrt2</t>
  </si>
  <si>
    <t>SO 201 - Zatrubnění Kopřivničky</t>
  </si>
  <si>
    <t>vrty</t>
  </si>
  <si>
    <t>5,77</t>
  </si>
  <si>
    <t>výk</t>
  </si>
  <si>
    <t>3105</t>
  </si>
  <si>
    <t>zás1</t>
  </si>
  <si>
    <t>2899,68</t>
  </si>
  <si>
    <t>zás2</t>
  </si>
  <si>
    <t>218,218</t>
  </si>
  <si>
    <t>zás3</t>
  </si>
  <si>
    <t>229,152</t>
  </si>
  <si>
    <t>zh</t>
  </si>
  <si>
    <t>56,8</t>
  </si>
  <si>
    <t>113105113</t>
  </si>
  <si>
    <t>Rozebrání dlažeb z lomového kamene kladených na MC vyspárované MC</t>
  </si>
  <si>
    <t>-1660962946</t>
  </si>
  <si>
    <t>Poznámka k položce:_x000d_
Rozebraná dlažba bude očištěna a odvezena na pozemek města</t>
  </si>
  <si>
    <t>"vybourání stávajícího odláždění lomovým kamenem na dně rámu a v korytě před a za mostem"</t>
  </si>
  <si>
    <t>"dno rámu" 4,62*140,5</t>
  </si>
  <si>
    <t>"koryto na vtoku" 10,2*12,5</t>
  </si>
  <si>
    <t>"koryto na výtoku" 10,2*10,7</t>
  </si>
  <si>
    <t>1263062120</t>
  </si>
  <si>
    <t>Poznámka k položce:_x000d_
Odstranění vrstvy ŠD tl. 150mm, viz. pol.č.564851111, odstranění provizorního zpevnění</t>
  </si>
  <si>
    <t>Odstranění podkladu živičného tl 100 mm strojně pl přes 200 m2</t>
  </si>
  <si>
    <t>391862408</t>
  </si>
  <si>
    <t>Poznámka k položce:_x000d_
Odstranění asfaltového recyklátu tl. 100mm viz. pol.č. 564931412, , odstranění provizorního zpevnění a odvoz na meziskládku</t>
  </si>
  <si>
    <t>113107332</t>
  </si>
  <si>
    <t>Odstranění podkladu z betonu prostého tl 300 mm strojně pl do 50 m2</t>
  </si>
  <si>
    <t>2036680455</t>
  </si>
  <si>
    <t>Poznámka k položce:_x000d_
ručně v blízkosti stávajících sítí</t>
  </si>
  <si>
    <t>"vybourání podkladního betonu pod kamennou dlažbou v korytě toku před a za mostem"</t>
  </si>
  <si>
    <t>10,2*12,5+10,2*10,7</t>
  </si>
  <si>
    <t>92</t>
  </si>
  <si>
    <t>-1177961991</t>
  </si>
  <si>
    <t>885,750*0,15</t>
  </si>
  <si>
    <t>115001105</t>
  </si>
  <si>
    <t>Převedení vody potrubím DN do 600</t>
  </si>
  <si>
    <t>1086909444</t>
  </si>
  <si>
    <t>"betonová trouba DN 400 pro převedení toku během výstavby"</t>
  </si>
  <si>
    <t>(149+2*1,5)*2</t>
  </si>
  <si>
    <t>115101202</t>
  </si>
  <si>
    <t>Čerpání vody na dopravní výšku do 10 m průměrný přítok do 1000 l/min</t>
  </si>
  <si>
    <t>-590443428</t>
  </si>
  <si>
    <t>115101302</t>
  </si>
  <si>
    <t>Pohotovost čerpací soupravy pro dopravní výšku do 10 m přítok do 1000 l/min</t>
  </si>
  <si>
    <t>den</t>
  </si>
  <si>
    <t>99679487</t>
  </si>
  <si>
    <t>122201102</t>
  </si>
  <si>
    <t>Odkopávky a prokopávky nezapažené v hornině tř. 3 objem do 1000 m3</t>
  </si>
  <si>
    <t>-2038814885</t>
  </si>
  <si>
    <t>Poznámka k položce:_x000d_
s naložením na dopravní prostředek</t>
  </si>
  <si>
    <t>"odkopávky pro novou dlažbu mimo stávající odláždění" 0,4*1,35*(43,2+46,7)</t>
  </si>
  <si>
    <t>13120110_R</t>
  </si>
  <si>
    <t>Hloubení jam pažených i nepažených v hornině tř. 3 vč. ručních výkopů v místě sítí</t>
  </si>
  <si>
    <t xml:space="preserve">"svahovaný výkop 1:1, vč. ručních výkopů v blízkosti stávajících sítí" </t>
  </si>
  <si>
    <t>28*9,42+120,8*23,05</t>
  </si>
  <si>
    <t>"zrušení zemních hrázek" 2*2*(6,2+8)</t>
  </si>
  <si>
    <t>0,5*(odk+výk)</t>
  </si>
  <si>
    <t>151711111</t>
  </si>
  <si>
    <t>Osazení zápor ocelových dl do 8 m</t>
  </si>
  <si>
    <t>-1132707230</t>
  </si>
  <si>
    <t>"záporové pažení výkopu"</t>
  </si>
  <si>
    <t>2*(2+5+5+7+7)+2*(2+2+5+5+7+7)+6*7</t>
  </si>
  <si>
    <t>13010756</t>
  </si>
  <si>
    <t>ocel profilová IPE 240 jakost 11 375</t>
  </si>
  <si>
    <t>1738037203</t>
  </si>
  <si>
    <t>0,0315*(4*7)</t>
  </si>
  <si>
    <t>13010748</t>
  </si>
  <si>
    <t>ocel profilová IPE 160 jakost 11 375</t>
  </si>
  <si>
    <t>239167466</t>
  </si>
  <si>
    <t>122*0,0162</t>
  </si>
  <si>
    <t>151711131</t>
  </si>
  <si>
    <t>Vytažení zápor ocelových dl do 8 m</t>
  </si>
  <si>
    <t>-1471340257</t>
  </si>
  <si>
    <t>151712111</t>
  </si>
  <si>
    <t>Převázka ocelová zdvojená pro kotvení záporového pažení</t>
  </si>
  <si>
    <t>-1396670976</t>
  </si>
  <si>
    <t>6,4</t>
  </si>
  <si>
    <t>151712121</t>
  </si>
  <si>
    <t>Odstranění ocelové převázky zdvojené pro kotvení záporového pažení</t>
  </si>
  <si>
    <t>1062347643</t>
  </si>
  <si>
    <t>151721111</t>
  </si>
  <si>
    <t>Zřízení pažení do ocelových zápor hl výkopu do 4 m s jeho následným odstraněním</t>
  </si>
  <si>
    <t>-552675636</t>
  </si>
  <si>
    <t>"výdřeva záporového pažení"</t>
  </si>
  <si>
    <t>11,89+20,98+4,5</t>
  </si>
  <si>
    <t>-377801130</t>
  </si>
  <si>
    <t>"včetně složení materiálu"</t>
  </si>
  <si>
    <t>odk+výk</t>
  </si>
  <si>
    <t>zás1+zás2+zás3+zh</t>
  </si>
  <si>
    <t>"odvoz zeminy z vrtů"</t>
  </si>
  <si>
    <t>vrt1*0,071+vrt2*0,031</t>
  </si>
  <si>
    <t>1139962530</t>
  </si>
  <si>
    <t>"zásyp konstrukce hutněný po vrstvách max. 300 mm dle ČSN 73 6244"</t>
  </si>
  <si>
    <t>28*8,43+120,8*22,05</t>
  </si>
  <si>
    <t>5833730_R</t>
  </si>
  <si>
    <t>Nákup materiálu tř. 3</t>
  </si>
  <si>
    <t>-302527790</t>
  </si>
  <si>
    <t>Poznámka k položce:_x000d_
50% nákup materiálu, 50% vhodný materiál z výkopů</t>
  </si>
  <si>
    <t>"materiál pro zásyp konstrukce"</t>
  </si>
  <si>
    <t>2899,68*0,5 'Přepočtené koeficientem množství</t>
  </si>
  <si>
    <t>171101112</t>
  </si>
  <si>
    <t>Uložení sypaniny z hornin nesoudržných sypkých s vlhkostí l(d) pod 0,9 mimo aktivní zónu</t>
  </si>
  <si>
    <t>-1631967049</t>
  </si>
  <si>
    <t>"ochranný obsyp konstrukce ŠP fr. 0-16"</t>
  </si>
  <si>
    <t>1,54*141,7</t>
  </si>
  <si>
    <t>58337302</t>
  </si>
  <si>
    <t>štěrkopísek frakce 0/16</t>
  </si>
  <si>
    <t>-1415641307</t>
  </si>
  <si>
    <t>"materiál pro ochranný obsyp"</t>
  </si>
  <si>
    <t>218,218*2,1 'Přepočtené koeficientem množství</t>
  </si>
  <si>
    <t>17110310_R</t>
  </si>
  <si>
    <t>Zemní hrázky melioračních kanálů z horniny tř. 1 až 4 - včetně materiálu</t>
  </si>
  <si>
    <t>1814596754</t>
  </si>
  <si>
    <t>2*2*(6,2+8)</t>
  </si>
  <si>
    <t>-2038304156</t>
  </si>
  <si>
    <t xml:space="preserve">Poznámka k položce:_x000d_
Bez poplatku, bude uloženo na mezideponii města, materiál bude tříděn při ukládání podle druhu odpadu_x000d_
</t>
  </si>
  <si>
    <t>"skládkovné za zeminu z výkopů a odkopů" výk+odk+vrty</t>
  </si>
  <si>
    <t>539459415</t>
  </si>
  <si>
    <t>"štěrkopískové lože fr. 0-20"</t>
  </si>
  <si>
    <t>148,8*1,54</t>
  </si>
  <si>
    <t>58337331</t>
  </si>
  <si>
    <t>štěrkopísek frakce 0/22</t>
  </si>
  <si>
    <t>505115704</t>
  </si>
  <si>
    <t>"materiál pro lože" zás3</t>
  </si>
  <si>
    <t>229,152*2,1 'Přepočtené koeficientem množství</t>
  </si>
  <si>
    <t>11315111_R</t>
  </si>
  <si>
    <t>Rozebrání zpevněných ploch ze silničních dílců - včetně odvozu na sklad</t>
  </si>
  <si>
    <t>-1901400321</t>
  </si>
  <si>
    <t>"zrušení provizorního zpevnění pro převedení dopravy"</t>
  </si>
  <si>
    <t>463,75+225,04</t>
  </si>
  <si>
    <t>22551111_R</t>
  </si>
  <si>
    <t>Vrty maloprofilové jádrové D do 300 mm úklon do 45° hl do 25 m hor. I a II</t>
  </si>
  <si>
    <t>-1884028655</t>
  </si>
  <si>
    <t>"vrty pro zápory IPE 240, pr. 300 mm"</t>
  </si>
  <si>
    <t>225511112</t>
  </si>
  <si>
    <t>Vrty maloprofilové jádrové D do 245 mm úklon do 45° hl do 25 m hor. I a II</t>
  </si>
  <si>
    <t>1131064222</t>
  </si>
  <si>
    <t>"vrty pro zápory IPE 160, pr. 200 mm"</t>
  </si>
  <si>
    <t>24511110_R</t>
  </si>
  <si>
    <t>Osazení krycí desky</t>
  </si>
  <si>
    <t>-241881208</t>
  </si>
  <si>
    <t>"prefabrikovaná krycí deska odvzdušňovací šachty s otvorem 600x600 mm"</t>
  </si>
  <si>
    <t>((1*1-0,6*0,6)*0,14+0,06*0,06*4)*2,4</t>
  </si>
  <si>
    <t>59224364_R</t>
  </si>
  <si>
    <t xml:space="preserve">deska betonová zákrytová šachetní čtvercová  100 x 100 x 14 cm</t>
  </si>
  <si>
    <t>-112993282</t>
  </si>
  <si>
    <t>274311124</t>
  </si>
  <si>
    <t>Základové pasy, prahy, věnce a ostruhy z betonu prostého C 12/15</t>
  </si>
  <si>
    <t>467995933</t>
  </si>
  <si>
    <t>"podklad z prostého betonu C12/15 - X0 pod provizorním převedením toku"</t>
  </si>
  <si>
    <t>0,7*0,4*140,5*2</t>
  </si>
  <si>
    <t>274311127</t>
  </si>
  <si>
    <t>Základové pasy, prahy, věnce a ostruhy z betonu prostého C 25/30</t>
  </si>
  <si>
    <t>-294180017</t>
  </si>
  <si>
    <t>"příčné betonové prahy pro stabilizaci dlažby z prostého betonu C25/30 - XF3"</t>
  </si>
  <si>
    <t>0,5*0,8*(3,8+3,8)+0,5*0,6*(2,05*2+2,4*2)+0,5*0,6*1,2*(3,45+3,15+6,95+6,59)</t>
  </si>
  <si>
    <t>377537333</t>
  </si>
  <si>
    <t>"bednění podkladních prahů pod převedením toku"</t>
  </si>
  <si>
    <t>2*0,278*2+0,6*140,5*2</t>
  </si>
  <si>
    <t>-339089941</t>
  </si>
  <si>
    <t>1235083212</t>
  </si>
  <si>
    <t>"beton C 25/30 - XF3, betonové patky pro kotvení zábradlí"</t>
  </si>
  <si>
    <t>0,4*0,4*0,8*(8+8)</t>
  </si>
  <si>
    <t>285393_R</t>
  </si>
  <si>
    <t xml:space="preserve">Dodatečné kotvení vlepením betonářské výztuže pr. do 20 mm do vrtů </t>
  </si>
  <si>
    <t>-567899565</t>
  </si>
  <si>
    <t xml:space="preserve">"ocelové spřahující trny délky 380 mm  pro kotvení nadbetonávky opěrné zdi"</t>
  </si>
  <si>
    <t>"vč. provedení vrtu hl. 250 mm, osazení a zainjektování"</t>
  </si>
  <si>
    <t>30*2</t>
  </si>
  <si>
    <t>291211111</t>
  </si>
  <si>
    <t>Zřízení plochy ze silničních panelů do lože tl 50 mm z kameniva</t>
  </si>
  <si>
    <t>-94776367</t>
  </si>
  <si>
    <t>"provizorní zpevnění pro převedení dopravy"</t>
  </si>
  <si>
    <t>5938100_R</t>
  </si>
  <si>
    <t>panel silniční 300x120x21,5 cm - pronájem, včetně dovozu na místo uložení</t>
  </si>
  <si>
    <t>-1720405587</t>
  </si>
  <si>
    <t>317171126</t>
  </si>
  <si>
    <t>Kotvení monolitického betonu římsy do mostovky kotvou do vývrtu</t>
  </si>
  <si>
    <t>-1786664049</t>
  </si>
  <si>
    <t>"kotva římsy opěrné zdi" 9</t>
  </si>
  <si>
    <t>54879202</t>
  </si>
  <si>
    <t xml:space="preserve">kotva do vývrtu pro kotvení mostní  římsy</t>
  </si>
  <si>
    <t>1400314039</t>
  </si>
  <si>
    <t>317321018</t>
  </si>
  <si>
    <t>Římsy opěrných zdí a valů ze ŽB tř. C 30/37</t>
  </si>
  <si>
    <t>2115614877</t>
  </si>
  <si>
    <t>"beton C30/37 - XF4" 0,175*8,75</t>
  </si>
  <si>
    <t>317353111</t>
  </si>
  <si>
    <t>Bednění říms opěrných zdí a valů přímých, zalomených nebo zakřivených zřízení</t>
  </si>
  <si>
    <t>-2047103372</t>
  </si>
  <si>
    <t>2*0,175+(0,75+0,25)*8,75</t>
  </si>
  <si>
    <t>317353112</t>
  </si>
  <si>
    <t>Bednění říms opěrných zdí a valů přímých, zalomených nebo zakřivených odstranění</t>
  </si>
  <si>
    <t>2088614709</t>
  </si>
  <si>
    <t>317361016</t>
  </si>
  <si>
    <t>Výztuž říms opěrných zdí a valů z betonářské oceli 10 505</t>
  </si>
  <si>
    <t>-855398352</t>
  </si>
  <si>
    <t>"předpoklad 150 kg/m3" 1,531*0,15</t>
  </si>
  <si>
    <t>327323127</t>
  </si>
  <si>
    <t>Opěrné zdi a valy ze ŽB tř. C 25/30</t>
  </si>
  <si>
    <t>1814541741</t>
  </si>
  <si>
    <t>"dřík opěrné zdi C25/30 XF2"</t>
  </si>
  <si>
    <t>0,25*0,85*8,74</t>
  </si>
  <si>
    <t>327351211</t>
  </si>
  <si>
    <t>Bednění opěrných zdí a valů svislých i skloněných zřízení</t>
  </si>
  <si>
    <t>1127268473</t>
  </si>
  <si>
    <t>0,25*(1,0+0,7)+2*0,85*8,74</t>
  </si>
  <si>
    <t>327351221</t>
  </si>
  <si>
    <t>Bednění opěrných zdí a valů svislých i skloněných odstranění</t>
  </si>
  <si>
    <t>955771083</t>
  </si>
  <si>
    <t>327361006</t>
  </si>
  <si>
    <t>Výztuž opěrných zdí a valů D 12 mm z betonářské oceli 10 505</t>
  </si>
  <si>
    <t>-1527635969</t>
  </si>
  <si>
    <t>"předpoklad 150 kg/m3" 1,857*0,15</t>
  </si>
  <si>
    <t>348171111</t>
  </si>
  <si>
    <t>Osazení mostního ocelového zábradlí nesnímatelného do betonu říms přímo</t>
  </si>
  <si>
    <t>1197882282</t>
  </si>
  <si>
    <t>"ocelové mostní zábradlí do betonových patek" 14+14</t>
  </si>
  <si>
    <t>553912_R_A</t>
  </si>
  <si>
    <t xml:space="preserve">Zábradlí mostní ocelové se svislou výplní osazené do betonu </t>
  </si>
  <si>
    <t>-1437907082</t>
  </si>
  <si>
    <t>"včetně PKO"</t>
  </si>
  <si>
    <t>348171111_R</t>
  </si>
  <si>
    <t xml:space="preserve">Osazení mostního ocelového zábradlí  přes patní desky</t>
  </si>
  <si>
    <t>-843756171</t>
  </si>
  <si>
    <t>"osazení zábradlí na římse opěrné zdi do dodatečně vrtaných otvorů"</t>
  </si>
  <si>
    <t>"vč. provedení vrtů a zainjektování"</t>
  </si>
  <si>
    <t>9,06</t>
  </si>
  <si>
    <t>553912_R</t>
  </si>
  <si>
    <t xml:space="preserve">Zábradlí mostní ocelové se svislou výplní s patními deskami  </t>
  </si>
  <si>
    <t>-667836483</t>
  </si>
  <si>
    <t>"ocelové mostní zábradlí na římse, vč. patních desek, kotevních prvků a PKO"</t>
  </si>
  <si>
    <t>42317671_R</t>
  </si>
  <si>
    <t>Montáž atypické OK š přes 4,2 m, v přes 3,6 m most o 1 poli rozpětí do 13 m</t>
  </si>
  <si>
    <t>159573941</t>
  </si>
  <si>
    <t>"světlé rozpětí 3,67 m, světlá výška 2,61 m, hmotnost celkem 55,47 t"</t>
  </si>
  <si>
    <t>"spodní délka v ose 149,06 m, spodní délka celková 150,26 m"</t>
  </si>
  <si>
    <t>"tl. plechu 3,5 mm, typ vlny 125 x 26 mm"</t>
  </si>
  <si>
    <t>"zešikmení na vtoku 1:2, na výtoku 1:1,2, koncové seříznutí výšky 0,3 m"</t>
  </si>
  <si>
    <t>"včetně vybudování dřevěné zavážecí dráhy pro podsouvání trub pod stávající inž. sítě"</t>
  </si>
  <si>
    <t>"montáž včetně dopravy kamionem k místu určení"</t>
  </si>
  <si>
    <t>55314541_R</t>
  </si>
  <si>
    <t>Ocelová flexibilní konstrukce žárově zinkovaná ponorem dle ČSN EN ISO 1461</t>
  </si>
  <si>
    <t>-388783200</t>
  </si>
  <si>
    <t xml:space="preserve">Poznámka k položce:_x000d_
polyetylenová folie tl. 250 µm nalaminovaná oboustranně plní funkci ochrany konstrukce a je nezbytná vzhledem k tomu, že nebude provedeno zpevnění dna odlážděním. Zvyšuje životnost konstrukce a zajišťuje dostatečné proudění vody v konstrukci. </t>
  </si>
  <si>
    <t>"tl. plechu 3,5 mm, typ vlny 125 x 26 mm, ocel S250"</t>
  </si>
  <si>
    <t>"vrstva žárového zinku tl. 42 µm nanášená ponorem"</t>
  </si>
  <si>
    <t>"polyetylenová folie tl. 250 µm nalaminovaná oboustranně"</t>
  </si>
  <si>
    <t>"včetně pískotěsných spojek - 19 ks"</t>
  </si>
  <si>
    <t>"včetně navařené odvětrávací šachty - trubka DN 800 hladká"</t>
  </si>
  <si>
    <t>451315116</t>
  </si>
  <si>
    <t>Podkladní nebo výplňová vrstva z betonu C 20/25 tl do 100 mm</t>
  </si>
  <si>
    <t>-273158735</t>
  </si>
  <si>
    <t>"beton C 20/25n - XF3, podkladní beton tl. 100 mm pod kamennou dlažbou"</t>
  </si>
  <si>
    <t>1,04*2,05+41,85*1,33"(sklon)"+2,75*2,05+75,72*1,4"(sklon)"</t>
  </si>
  <si>
    <t>451315124</t>
  </si>
  <si>
    <t>Podkladní nebo výplňová vrstva z betonu C 12/15 tl do 150 mm</t>
  </si>
  <si>
    <t>-223676019</t>
  </si>
  <si>
    <t>"beton C 12/15 - X0, podkladní beton pod římsou tl. 150 mm"</t>
  </si>
  <si>
    <t>0,85*8,74</t>
  </si>
  <si>
    <t>451315134</t>
  </si>
  <si>
    <t>Podkladní nebo výplňová vrstva z betonu C 12/15 tl do 200 mm</t>
  </si>
  <si>
    <t>938274328</t>
  </si>
  <si>
    <t>"beton C 12/15 - X0, zalití konstrukce betonem tekuté konzistence"</t>
  </si>
  <si>
    <t>2*2,5*140,5</t>
  </si>
  <si>
    <t>"beton C 12/15 - X0, zaslepení potrubí pro převedení toku"</t>
  </si>
  <si>
    <t>4*0,126*0,5</t>
  </si>
  <si>
    <t>451561111</t>
  </si>
  <si>
    <t>Lože pod dlažby z kameniva drceného drobného vrstva tl do 100 mm</t>
  </si>
  <si>
    <t>1991413164</t>
  </si>
  <si>
    <t>"podsyp pod kamennou dlažbou tl. 100 mm"</t>
  </si>
  <si>
    <t>452311161</t>
  </si>
  <si>
    <t>Podkladní desky z betonu prostého tř. C 25/30 otevřený výkop</t>
  </si>
  <si>
    <t>-1860193727</t>
  </si>
  <si>
    <t>"beton C25/30 - XF3, vyústní objekt kanalizační přeložky v odláždění koryta"</t>
  </si>
  <si>
    <t>0,7"m3"*3"ks"</t>
  </si>
  <si>
    <t>452351101</t>
  </si>
  <si>
    <t>Bednění podkladních desek nebo bloků nebo sedlového lože otevřený výkop</t>
  </si>
  <si>
    <t>-153273777</t>
  </si>
  <si>
    <t>"bednění vyústního objektu v odláždění koryta, vč. odstranění"</t>
  </si>
  <si>
    <t>3,5*3</t>
  </si>
  <si>
    <t>463211111</t>
  </si>
  <si>
    <t>Rovnanina z lomového kamene s vyklínováním spár a dutin úlomky kamene</t>
  </si>
  <si>
    <t>1813653673</t>
  </si>
  <si>
    <t>"kamenná rovnanina s vyklínováním a urovnáním líce, min. vel. zrna 12 cm"</t>
  </si>
  <si>
    <t>0,4*(2,03*(3+6,5)+2*6,5*3,1*1,33+3,0*1,33*(8,37+6,52))</t>
  </si>
  <si>
    <t>465513127</t>
  </si>
  <si>
    <t>Dlažba z lomového kamene na cementovou maltu s vyspárováním tl 200 mm</t>
  </si>
  <si>
    <t>-508840031</t>
  </si>
  <si>
    <t>Poznámka k položce:_x000d_
vč. odtokového žlabu u vyústění kanalizace</t>
  </si>
  <si>
    <t xml:space="preserve">"odláždění koryta z lomového kamene tl. 200mm" </t>
  </si>
  <si>
    <t>"spárování maltou s odolností XF4"</t>
  </si>
  <si>
    <t>1,56*2,05+45,12*1,33"(sklon)"+3,3*2,05+82,41*1,4"(sklon)"</t>
  </si>
  <si>
    <t>-2135658100</t>
  </si>
  <si>
    <t>"zpevnění pro převedení dopravy tl. 2x150 mm"</t>
  </si>
  <si>
    <t>2*(58,8+(77,1+31,2)+70,2)</t>
  </si>
  <si>
    <t>564931412</t>
  </si>
  <si>
    <t>Podklad z asfaltového recyklátu tl 100 mm</t>
  </si>
  <si>
    <t>-544373442</t>
  </si>
  <si>
    <t>"zpevnění pro převedení dopravy tl. 100 mm"</t>
  </si>
  <si>
    <t>(58,8+(77,1+31,2)+70,2)</t>
  </si>
  <si>
    <t>91138111_R</t>
  </si>
  <si>
    <t>Svodidlo betonové délky 4 m - osazení, pronájem, demontáž</t>
  </si>
  <si>
    <t>-839911927</t>
  </si>
  <si>
    <t>"dočasné betonové svodidlo po dobu výstavby"</t>
  </si>
  <si>
    <t>33,2+23,4+24,5+14</t>
  </si>
  <si>
    <t>91411211_R</t>
  </si>
  <si>
    <t>Tabulka s označením evidenčního čísla mostu</t>
  </si>
  <si>
    <t>1438668850</t>
  </si>
  <si>
    <t>"tabulka s ev.č. mostu a označením toku, vč. sloupku, montáže a dodávky"</t>
  </si>
  <si>
    <t>2+2</t>
  </si>
  <si>
    <t xml:space="preserve">"ocelová konstrukce k vyvěšení inženýrských sítí" </t>
  </si>
  <si>
    <t xml:space="preserve">"ochrana izolace opěrné zdi a ochrana hydroizolace nad NK"   </t>
  </si>
  <si>
    <t>1*8,74+149,05*5,1</t>
  </si>
  <si>
    <t>936942211</t>
  </si>
  <si>
    <t>Zhotovení tabulky s letopočtem opravy mostu vložením šablony do bednění</t>
  </si>
  <si>
    <t>363877991</t>
  </si>
  <si>
    <t>"letopočet opravy mostu na římse opěrné zdi" 1</t>
  </si>
  <si>
    <t>953171022</t>
  </si>
  <si>
    <t>Osazování poklopů litinových nebo ocelových hmotnosti do 100 kg - nádrže</t>
  </si>
  <si>
    <t>371394166</t>
  </si>
  <si>
    <t>"perforovaný poklop odvětrávací šachty" 1</t>
  </si>
  <si>
    <t>55241021</t>
  </si>
  <si>
    <t>poklop šachtový třída D 400, čtvercový rám 850, vstup 600 mm, s ventilací</t>
  </si>
  <si>
    <t>-1718232618</t>
  </si>
  <si>
    <t>"perforovaný litinový poklop odvětrávací šachty" 1</t>
  </si>
  <si>
    <t>985131111</t>
  </si>
  <si>
    <t>Očištění ploch stěn, rubu kleneb a podlah tlakovou vodou</t>
  </si>
  <si>
    <t>1958650427</t>
  </si>
  <si>
    <t>Poznámka k položce:_x000d_
Vyčištění nánosu stávajícího odláždění lomovým kamenem na dně rámu a v korytě před a za mostem</t>
  </si>
  <si>
    <t>885,750</t>
  </si>
  <si>
    <t>-310927525</t>
  </si>
  <si>
    <t>-36379771</t>
  </si>
  <si>
    <t>Poznámka k položce:_x000d_
Odvoz 5 km na pozemek města, materiál bude tříděn při ukládání podle druhu odpadu,lomový kámen bude odvezen na stavební skládku do vzdálenosti 30km)</t>
  </si>
  <si>
    <t>"odvoz vybouraných hmot na skládku města 5km" (1101,31-575,738)*4</t>
  </si>
  <si>
    <t>"odvoz lomového kamene na stavební skládku 30km"575,73*29</t>
  </si>
  <si>
    <t>Poplatek za uložení na skládce (skládkovné) zeminy a kameniva kód odpadu 170 504</t>
  </si>
  <si>
    <t>902837209</t>
  </si>
  <si>
    <t>"dlažba z lomového kamene (2600 kg/m3)"</t>
  </si>
  <si>
    <t>dlažba*0,25*2,6</t>
  </si>
  <si>
    <t>942616979</t>
  </si>
  <si>
    <t>Poznámka k položce:_x000d_
viz.pol.č.113107332_x000d_
recyklace na mezideponii města</t>
  </si>
  <si>
    <t>998212111</t>
  </si>
  <si>
    <t>Přesun hmot pro mosty zděné, monolitické betonové nebo ocelové v do 20 m</t>
  </si>
  <si>
    <t>1209351191</t>
  </si>
  <si>
    <t>711412002</t>
  </si>
  <si>
    <t>Provedení izolace proti tlakové vodě svislé za studena lakem asfaltovým</t>
  </si>
  <si>
    <t>-10034620</t>
  </si>
  <si>
    <t>"penetrační nátěr 1xALP na rubu a pod římsou opěrné zdi"</t>
  </si>
  <si>
    <t>1,1*8,74+2*0,255</t>
  </si>
  <si>
    <t>11163151_R</t>
  </si>
  <si>
    <t>lak asfaltový ALP</t>
  </si>
  <si>
    <t>280624957</t>
  </si>
  <si>
    <t>10,124*0,00035</t>
  </si>
  <si>
    <t>711441559</t>
  </si>
  <si>
    <t>Provedení izolace proti tlakové vodě vodorovné přitavením pásu NAIP</t>
  </si>
  <si>
    <t>1069887483</t>
  </si>
  <si>
    <t>"1xNAIP pod římsou opěrné zdi" 0,25*8,74*2</t>
  </si>
  <si>
    <t>-1612266421</t>
  </si>
  <si>
    <t>"1xNAIP na rubu opěrné zdi" 0,85*8,74+2*0,255</t>
  </si>
  <si>
    <t>62836110</t>
  </si>
  <si>
    <t>pás těžký asfaltovaný s Al folií nosnou vložkou</t>
  </si>
  <si>
    <t>-856387625</t>
  </si>
  <si>
    <t>0,25*8,74</t>
  </si>
  <si>
    <t>62832001_R</t>
  </si>
  <si>
    <t>pás těžký asfaltovaný</t>
  </si>
  <si>
    <t>-1540503663</t>
  </si>
  <si>
    <t>711471053</t>
  </si>
  <si>
    <t>Provedení vodorovné izolace proti tlakové vodě termoplasty volně položenou fólií z nízkolehčeného PE</t>
  </si>
  <si>
    <t>-821420131</t>
  </si>
  <si>
    <t>"hydroizolační HDPE fólie tl. 1,5 mm nad NK" 149,05*5,1</t>
  </si>
  <si>
    <t>28323102</t>
  </si>
  <si>
    <t>fólie PE hydroizolační (ojemová hmotnost 750 kg/m3), š. 1,4 m, tl. 1,5 mm</t>
  </si>
  <si>
    <t>56822406</t>
  </si>
  <si>
    <t>760,155</t>
  </si>
  <si>
    <t>998711101</t>
  </si>
  <si>
    <t>Přesun hmot tonážní pro izolace proti vodě, vlhkosti a plynům v objektech výšky do 6 m</t>
  </si>
  <si>
    <t>385753085</t>
  </si>
  <si>
    <t>SO 301 - Odvodnění parkoviště</t>
  </si>
  <si>
    <t xml:space="preserve">    9 - Ostatní konstrukce a práce-bourání</t>
  </si>
  <si>
    <t>1152465555</t>
  </si>
  <si>
    <t>2,48*1,2</t>
  </si>
  <si>
    <t>956150235</t>
  </si>
  <si>
    <t>1342671892</t>
  </si>
  <si>
    <t>VÝKOP PRO RETENČNÍ NÁDRŽ A ARMATURNÍ ŠACHTU, VÝMĚRA PLOCHY Z ŘEZU</t>
  </si>
  <si>
    <t>7,76*7,16*2,8</t>
  </si>
  <si>
    <t>VÝKOP PRO ORL</t>
  </si>
  <si>
    <t>(4,34-0,5)*3,6*3,6</t>
  </si>
  <si>
    <t>131201209</t>
  </si>
  <si>
    <t>Příplatek za lepivost u hloubení jam zapažených v hornině tř. 3</t>
  </si>
  <si>
    <t>141226762</t>
  </si>
  <si>
    <t>(VIZ. POLOŽKA 131201202)</t>
  </si>
  <si>
    <t>205,338</t>
  </si>
  <si>
    <t>205,338*0,5 'Přepočtené koeficientem množství</t>
  </si>
  <si>
    <t>-1303181322</t>
  </si>
  <si>
    <t>Přípojky DN 150 šíře výkopu 1m, CELKOVÁ DÉLKA BEZ SPÁDOVÉ STUPNĚ 60,59M</t>
  </si>
  <si>
    <t>v zeleni, - 0,1 od stávajicího terénu , délka 10,13m</t>
  </si>
  <si>
    <t>10,13*(2-0,10)*1</t>
  </si>
  <si>
    <t xml:space="preserve"> živičné plochy, - 0,6 m od stávajicího terénu, délka 32,21m</t>
  </si>
  <si>
    <t>32,21*(2-0,6)*1</t>
  </si>
  <si>
    <t>dlážděná plocha, -0,35 od stávajicího terénu, délka 5,54m</t>
  </si>
  <si>
    <t>5,54*(2-0,35)*1</t>
  </si>
  <si>
    <t>Mezisoučet</t>
  </si>
  <si>
    <t>kanalizace DN250, šířka výkopu 1,2m , z PP</t>
  </si>
  <si>
    <t>stoka P</t>
  </si>
  <si>
    <t xml:space="preserve">v zeleném, -0 ,1m od terénu  plocha z PP</t>
  </si>
  <si>
    <t>ve zpevněné ploše, -0,60m od terénu</t>
  </si>
  <si>
    <t>96,72</t>
  </si>
  <si>
    <t>betonová dlažba -0,35m od terénu</t>
  </si>
  <si>
    <t>51,21</t>
  </si>
  <si>
    <t>stoka P1 ze situace</t>
  </si>
  <si>
    <t>ve zpevněné ploše, -0,60m od stávajicího terénu</t>
  </si>
  <si>
    <t>1,2*5*(2,15-0,6)</t>
  </si>
  <si>
    <t>rozšíření pro šachty - 10ks</t>
  </si>
  <si>
    <t>7*2*(0,50+0,50)*(2,11-0,50)</t>
  </si>
  <si>
    <t>151101102</t>
  </si>
  <si>
    <t>Zřízení příložného pažení a rozepření stěn rýh hl do 4 m</t>
  </si>
  <si>
    <t>446556566</t>
  </si>
  <si>
    <t>151101112</t>
  </si>
  <si>
    <t>Odstranění příložného pažení a rozepření stěn rýh hl do 4 m</t>
  </si>
  <si>
    <t>2009094239</t>
  </si>
  <si>
    <t>(viz. 151101102)</t>
  </si>
  <si>
    <t>692,947</t>
  </si>
  <si>
    <t>153191112</t>
  </si>
  <si>
    <t>Zřízení atypického pažení výkopu ocelovým ohlubňovým rámem se štětovnicemi plochy přes 30 m2</t>
  </si>
  <si>
    <t>541549761</t>
  </si>
  <si>
    <t>1 strana</t>
  </si>
  <si>
    <t>7,76*5,99</t>
  </si>
  <si>
    <t>2.strana</t>
  </si>
  <si>
    <t>7,16*5,8</t>
  </si>
  <si>
    <t>3.strana</t>
  </si>
  <si>
    <t>7,76*5,6</t>
  </si>
  <si>
    <t>4.strana</t>
  </si>
  <si>
    <t>7,16*5,76</t>
  </si>
  <si>
    <t>1560742695</t>
  </si>
  <si>
    <t>311,252</t>
  </si>
  <si>
    <t>311,252*0,5 'Přepočtené koeficientem množství</t>
  </si>
  <si>
    <t>153191222</t>
  </si>
  <si>
    <t>Odstranění atypického pažení výkopu ocelovým ohlubňovým rámem se štětovnicemi plochy přes 30 m2</t>
  </si>
  <si>
    <t>1879739726</t>
  </si>
  <si>
    <t>(VIZ(153191112)</t>
  </si>
  <si>
    <t>172,70</t>
  </si>
  <si>
    <t>2058829212</t>
  </si>
  <si>
    <t>161101102</t>
  </si>
  <si>
    <t>Svislé přemístění výkopku z horniny tř. 1 až 4 hl výkopu do 4 m</t>
  </si>
  <si>
    <t>-1549670055</t>
  </si>
  <si>
    <t>(viz:131201202</t>
  </si>
  <si>
    <t>-322340768</t>
  </si>
  <si>
    <t>zemina</t>
  </si>
  <si>
    <t>311,252+205,338</t>
  </si>
  <si>
    <t>167101102</t>
  </si>
  <si>
    <t>Nakládání výkopku z hornin tř. 1 až 4 přes 100 m3</t>
  </si>
  <si>
    <t>1034657669</t>
  </si>
  <si>
    <t>516,59</t>
  </si>
  <si>
    <t>1341574485</t>
  </si>
  <si>
    <t>516,59-14,46</t>
  </si>
  <si>
    <t>392631565</t>
  </si>
  <si>
    <t>502,13*1,9</t>
  </si>
  <si>
    <t>1840081818</t>
  </si>
  <si>
    <t xml:space="preserve">- zásyp zeminou š. 1,2  plocha z pp, stoka P v etapizaci 0</t>
  </si>
  <si>
    <t>v zelné ploše plocha z PP dl. 9,54m</t>
  </si>
  <si>
    <t>14,46</t>
  </si>
  <si>
    <t>-zásyp nakupovaným materiálem 0-45 fr, š. 1,2</t>
  </si>
  <si>
    <t>kanalizace DN 250 P z PP v etapizaci 0</t>
  </si>
  <si>
    <t>stoka p</t>
  </si>
  <si>
    <t>37,8</t>
  </si>
  <si>
    <t>stoka P1 v v etapizaci O</t>
  </si>
  <si>
    <t>(1,9-0,55-0,4)*1,2*5</t>
  </si>
  <si>
    <t>velkoformátová dlažba, -0,61 od upraveného terénu, dl.21,67m</t>
  </si>
  <si>
    <t>26,10</t>
  </si>
  <si>
    <t xml:space="preserve">žulavá dlažba, -0,60m od upraveného terénu dl.  37,45m</t>
  </si>
  <si>
    <t>41,94</t>
  </si>
  <si>
    <t>roršíření pro šachty</t>
  </si>
  <si>
    <t>7*2*(0,5*0,5)*(2,11-0,2)</t>
  </si>
  <si>
    <t>pro přípojky DN 150 š. 1m</t>
  </si>
  <si>
    <t>v etapizaci 0</t>
  </si>
  <si>
    <t>(2-0,35-0,4)*1*22,44</t>
  </si>
  <si>
    <t>velkoformátová dlažba, -0,61 od upraveného terénu, dl. 13,88m</t>
  </si>
  <si>
    <t>13,88*1*(2-0,15-0,45-0,61)</t>
  </si>
  <si>
    <t>žulová dlažba , 0,60m od upraveného terénu dl. 24,27m</t>
  </si>
  <si>
    <t>24,27*1*(2-0,15-0,45-0,60)</t>
  </si>
  <si>
    <t>58337600</t>
  </si>
  <si>
    <t>štěrkopísek (kačírek) frakce 0/45</t>
  </si>
  <si>
    <t>2055255677</t>
  </si>
  <si>
    <t>228,48*1,76</t>
  </si>
  <si>
    <t>(191,116-14,46)*1,76</t>
  </si>
  <si>
    <t>58341341</t>
  </si>
  <si>
    <t>kamenivo drcené drobné frakce 0/4</t>
  </si>
  <si>
    <t>361299223</t>
  </si>
  <si>
    <t>pod RN, kamenný drcený prach</t>
  </si>
  <si>
    <t>(5,9*5,3*0,05)*1,76</t>
  </si>
  <si>
    <t>175151101</t>
  </si>
  <si>
    <t>Obsypání potrubí strojně sypaninou bez prohození, uloženou do 3 m</t>
  </si>
  <si>
    <t>1709751427</t>
  </si>
  <si>
    <t xml:space="preserve">- obsyp potrubí </t>
  </si>
  <si>
    <t>stokaDN250</t>
  </si>
  <si>
    <t>1,20*96,19*(0,25+0,30)</t>
  </si>
  <si>
    <t>přípojky UV-DN150, délka bez spádových stupňů</t>
  </si>
  <si>
    <t>1,00*60,59*(0,15+0,30)</t>
  </si>
  <si>
    <t>181301102</t>
  </si>
  <si>
    <t>Rozprostření ornice tl vrstvy do 150 mm pl do 500 m2 v rovině nebo ve svahu do 1:5</t>
  </si>
  <si>
    <t>-8097246</t>
  </si>
  <si>
    <t>800452426</t>
  </si>
  <si>
    <t>v etapizaci O</t>
  </si>
  <si>
    <t>nad RN</t>
  </si>
  <si>
    <t>7,76*7,16</t>
  </si>
  <si>
    <t>nad ORL</t>
  </si>
  <si>
    <t>3,6*3,6</t>
  </si>
  <si>
    <t>20,77*1,2</t>
  </si>
  <si>
    <t>stoka P1</t>
  </si>
  <si>
    <t>5*1,2</t>
  </si>
  <si>
    <t>přípojky DN150</t>
  </si>
  <si>
    <t>22,44*1</t>
  </si>
  <si>
    <t>273313511</t>
  </si>
  <si>
    <t>Základové desky z betonu tř. C 12/15</t>
  </si>
  <si>
    <t>-95383672</t>
  </si>
  <si>
    <t>podkladní betonová deska u obetonování u vyústního objektu</t>
  </si>
  <si>
    <t>2,5*1,2*0,1</t>
  </si>
  <si>
    <t>273313711</t>
  </si>
  <si>
    <t>Základové desky z betonu tř. C 20/25</t>
  </si>
  <si>
    <t>-1025487563</t>
  </si>
  <si>
    <t>Poznámka k položce:_x000d_
Pro osazení zpětných klapek a stavítka</t>
  </si>
  <si>
    <t>vybetonování pro zpetné klapky</t>
  </si>
  <si>
    <t>(0,7*0,5*0,7)</t>
  </si>
  <si>
    <t>obetonování potrubí u vyústnního objektu, odečten objem potrubí</t>
  </si>
  <si>
    <t>(2,5*0,45*1,2)-0,15</t>
  </si>
  <si>
    <t>273321511</t>
  </si>
  <si>
    <t>Základové desky ze ŽB bez zvýšených nároků na prostředí tř. C 25/30</t>
  </si>
  <si>
    <t>1388871822</t>
  </si>
  <si>
    <t>podkladní deska pro ORL tl. 0,20</t>
  </si>
  <si>
    <t>0,20*2,10*2,10</t>
  </si>
  <si>
    <t>28611996R</t>
  </si>
  <si>
    <t>přechodka PP/PVC DN 250 SN 12</t>
  </si>
  <si>
    <t>-431296056</t>
  </si>
  <si>
    <t>Poznámka k položce:_x000d_
pro napojená potrubí na ORL</t>
  </si>
  <si>
    <t>28617237</t>
  </si>
  <si>
    <t>spojka přesuvná kanalizační PP DN 250</t>
  </si>
  <si>
    <t>2134257361</t>
  </si>
  <si>
    <t>Poznámka k položce:_x000d_
na odtoku z ORL</t>
  </si>
  <si>
    <t>pryžová utahovací spojka</t>
  </si>
  <si>
    <t>273362021</t>
  </si>
  <si>
    <t>Výztuž základových desek svařovanými sítěmi Kari</t>
  </si>
  <si>
    <t>-594840461</t>
  </si>
  <si>
    <t>pro podkladní betovou desku pro ORL</t>
  </si>
  <si>
    <t>(2,10*2,10)*0,05</t>
  </si>
  <si>
    <t>4221534701R</t>
  </si>
  <si>
    <t>nerezový vírový ventil 4,3 /s</t>
  </si>
  <si>
    <t>-1002814956</t>
  </si>
  <si>
    <t>Poznámka k položce:_x000d_
vč. montáže</t>
  </si>
  <si>
    <t>56231183R</t>
  </si>
  <si>
    <t xml:space="preserve">zpětná klapka DN 250 </t>
  </si>
  <si>
    <t>-461144537</t>
  </si>
  <si>
    <t>Poznámka k položce:_x000d_
kompletní včetně montáže</t>
  </si>
  <si>
    <t>359901211</t>
  </si>
  <si>
    <t>Monitoring stoky jakékoli výšky na nové kanalizaci</t>
  </si>
  <si>
    <t>991480352</t>
  </si>
  <si>
    <t>96,19+64,69</t>
  </si>
  <si>
    <t>386110102</t>
  </si>
  <si>
    <t>Montáž odlučovače ropných látek betonového průtoku 5 l/s</t>
  </si>
  <si>
    <t>-833270383</t>
  </si>
  <si>
    <t>Poznámka k položce:_x000d_
průtok 4,3 l/s</t>
  </si>
  <si>
    <t>59431301</t>
  </si>
  <si>
    <t>odlučovač ropných látek betonový, objem kalojemu 1 m3, jmenovitý průtok 10 l/s</t>
  </si>
  <si>
    <t>1445188490</t>
  </si>
  <si>
    <t>Poznámka k položce:_x000d_
včetně vstupní části, poklopu a stupadel ( pochozí poklop bez odvětrávání DN600, třída zatížení D400 s rámem, 2x vyrovnávací prstenec TBW - Q63/12,šachtový kónus TBR - Q1 100-63/58/12,_x000d_
šachtová zkruš TBS-Q1 1000/1000/12</t>
  </si>
  <si>
    <t>ORL průtok 4,3 l/s</t>
  </si>
  <si>
    <t>451315111</t>
  </si>
  <si>
    <t>Podkladní nebo vyrovnávací vrstva z betonu C25/30 tl 100 mm</t>
  </si>
  <si>
    <t>113562635</t>
  </si>
  <si>
    <t>Poznámka k položce:_x000d_
podkladní beton šachet ve zpevněné ploše</t>
  </si>
  <si>
    <t>- podklad šachet - 7ks</t>
  </si>
  <si>
    <t>0,25*7</t>
  </si>
  <si>
    <t>451573111</t>
  </si>
  <si>
    <t>Lože pod potrubí otevřený výkop ze štěrkopísku</t>
  </si>
  <si>
    <t>1602750301</t>
  </si>
  <si>
    <t>Poznámka k položce:_x000d_
pískové lože</t>
  </si>
  <si>
    <t xml:space="preserve">- lože potrubí </t>
  </si>
  <si>
    <t>stoka DN250</t>
  </si>
  <si>
    <t>0,15*1,20*96,19</t>
  </si>
  <si>
    <t>0,15*1,00*60,59</t>
  </si>
  <si>
    <t xml:space="preserve">RN </t>
  </si>
  <si>
    <t>6,10*6,7*0,2</t>
  </si>
  <si>
    <t>ORL</t>
  </si>
  <si>
    <t>2,1*2,1*0,10</t>
  </si>
  <si>
    <t>RN (drcenný kamenná prach)</t>
  </si>
  <si>
    <t>5,9*5,3*0,05</t>
  </si>
  <si>
    <t>-415914067</t>
  </si>
  <si>
    <t>štěrkodrť frakce 0-32 , etapizace O</t>
  </si>
  <si>
    <t>2*(7,76*7,16)</t>
  </si>
  <si>
    <t>2*(3,6*3,6)</t>
  </si>
  <si>
    <t>2*(1,2*20,77)</t>
  </si>
  <si>
    <t>2*(1,2*5)</t>
  </si>
  <si>
    <t>2*(22,44*1)</t>
  </si>
  <si>
    <t>621582765</t>
  </si>
  <si>
    <t>etapizace O</t>
  </si>
  <si>
    <t>přípojka DN150</t>
  </si>
  <si>
    <t>1*22,44</t>
  </si>
  <si>
    <t>871228111</t>
  </si>
  <si>
    <t>Kladení drenážního potrubí z tvrdého PVC průměru do 150 mm</t>
  </si>
  <si>
    <t>-723764534</t>
  </si>
  <si>
    <t>Poznámka k položce:_x000d_
pro odvodnění rýhy</t>
  </si>
  <si>
    <t>(ze situace)</t>
  </si>
  <si>
    <t>96,19</t>
  </si>
  <si>
    <t>96,19*1,03 'Přepočtené koeficientem množství</t>
  </si>
  <si>
    <t>286112230</t>
  </si>
  <si>
    <t>trubka PVC drenážní flexibilní D 100mm</t>
  </si>
  <si>
    <t>-1127883244</t>
  </si>
  <si>
    <t>871310320</t>
  </si>
  <si>
    <t>Montáž kanalizačního potrubí hladkého plnostěnného SN 12 z polypropylenu DN 150</t>
  </si>
  <si>
    <t>-708503483</t>
  </si>
  <si>
    <t xml:space="preserve">Poznámka k položce:_x000d_
pro potrubí PP-UR2  SN12</t>
  </si>
  <si>
    <t>pro UV,přípojky odvodňovače</t>
  </si>
  <si>
    <t>64,69</t>
  </si>
  <si>
    <t>64,69*1,015 'Přepočtené koeficientem množství</t>
  </si>
  <si>
    <t>28615001001R</t>
  </si>
  <si>
    <t xml:space="preserve">trubka kanalizační  PP DIN UR-2 DN 150x2000 mm SN12</t>
  </si>
  <si>
    <t>-360511297</t>
  </si>
  <si>
    <t xml:space="preserve">přípojky odvodňovačů a vpustní  přípojky</t>
  </si>
  <si>
    <t>28611179</t>
  </si>
  <si>
    <t>trubka kanalizační PVC DN 250x3000 mm SN 10</t>
  </si>
  <si>
    <t>-69936085</t>
  </si>
  <si>
    <t>potrubí pro havarijní přepad</t>
  </si>
  <si>
    <t>1*1,015 'Přepočtené koeficientem množství</t>
  </si>
  <si>
    <t>871360420</t>
  </si>
  <si>
    <t>Montáž kanalizačního potrubí korugovaného SN 12 z polypropylenu DN 250</t>
  </si>
  <si>
    <t>-627454411</t>
  </si>
  <si>
    <t>96,19*1,015 'Přepočtené koeficientem množství</t>
  </si>
  <si>
    <t>28615007001R</t>
  </si>
  <si>
    <t xml:space="preserve">trubka kanalizační  PP DIN UR-2 DN 250x2000 mm SN12</t>
  </si>
  <si>
    <t>-1914897430</t>
  </si>
  <si>
    <t xml:space="preserve">stoka  P</t>
  </si>
  <si>
    <t>91,19</t>
  </si>
  <si>
    <t>871365241</t>
  </si>
  <si>
    <t>Kanalizační potrubí z tvrdého PVC vícevrstvé tuhost třídy SN12 DN 250</t>
  </si>
  <si>
    <t>383859931</t>
  </si>
  <si>
    <t>877310410</t>
  </si>
  <si>
    <t>Montáž kolen na kanalizačním potrubí z PP trub korugovaných DN 150</t>
  </si>
  <si>
    <t>1926799200</t>
  </si>
  <si>
    <t>montáž z trub žebrovaných, včetně sedlových odboček</t>
  </si>
  <si>
    <t>kolena</t>
  </si>
  <si>
    <t>3+20</t>
  </si>
  <si>
    <t>sedlové odbočky</t>
  </si>
  <si>
    <t>28614758</t>
  </si>
  <si>
    <t>koleno kanalizační žebrované PP 45° 160mm</t>
  </si>
  <si>
    <t>1721180188</t>
  </si>
  <si>
    <t>28614754</t>
  </si>
  <si>
    <t>koleno kanalizační žebrované PP 30° 160mm</t>
  </si>
  <si>
    <t>-1213044793</t>
  </si>
  <si>
    <t>28612210</t>
  </si>
  <si>
    <t>koleno kanalizační plastové PVC KG DN 250/45° SN 12/16</t>
  </si>
  <si>
    <t>-1106570271</t>
  </si>
  <si>
    <t>kolena na havarijní přepad</t>
  </si>
  <si>
    <t>175101201</t>
  </si>
  <si>
    <t>Obsypání objektu nad přilehlým původním terénem sypaninou bez prohození sítem, uloženou do 3 m</t>
  </si>
  <si>
    <t>1024784626</t>
  </si>
  <si>
    <t>RN plocha z řezu</t>
  </si>
  <si>
    <t>99,236</t>
  </si>
  <si>
    <t>49,76-5,21-1,29-3,88-0,88</t>
  </si>
  <si>
    <t>877365211</t>
  </si>
  <si>
    <t>Montáž tvarovek z tvrdého PVC-systém KG nebo z polypropylenu-systém KG 2000 jednoosé DN 250</t>
  </si>
  <si>
    <t>-302994244</t>
  </si>
  <si>
    <t>montáž kolen havarijního přepadu</t>
  </si>
  <si>
    <t>28617405R</t>
  </si>
  <si>
    <t>odbočka sedlová kanalizace PP žebrované DN 250/150</t>
  </si>
  <si>
    <t>1822450879</t>
  </si>
  <si>
    <t>Poznámka k položce:_x000d_
vč.montáže</t>
  </si>
  <si>
    <t>včetně přechodky</t>
  </si>
  <si>
    <t>892312121</t>
  </si>
  <si>
    <t>Tlaková zkouška vzduchem potrubí DN 150 těsnícím vakem ucpávkovým</t>
  </si>
  <si>
    <t>úsek</t>
  </si>
  <si>
    <t>-1419851699</t>
  </si>
  <si>
    <t>892362121</t>
  </si>
  <si>
    <t>Tlaková zkouška vzduchem potrubí DN 250 těsnícím vakem ucpávkovým</t>
  </si>
  <si>
    <t>2110752316</t>
  </si>
  <si>
    <t>894221116R</t>
  </si>
  <si>
    <t>šachty kanalizační z betonových dílců DN1000</t>
  </si>
  <si>
    <t>2050489791</t>
  </si>
  <si>
    <t>Poznámka k položce:_x000d_
kompletní viz. výpis šachet, včetně montáže, včetně vyrovnávací vrstvy z betonu</t>
  </si>
  <si>
    <t>895941111R</t>
  </si>
  <si>
    <t>Zřízení vpusti kanalizační uliční z betonových dílců typ UV-50 normální</t>
  </si>
  <si>
    <t>-48647712</t>
  </si>
  <si>
    <t>Poznámka k položce:_x000d_
kompletní vpust včetně, kalového koše a mříže, včetně prohlubně, včetně montáže</t>
  </si>
  <si>
    <t>56230029R</t>
  </si>
  <si>
    <t>plastová retenční nádrž do 30m3</t>
  </si>
  <si>
    <t>1479959649</t>
  </si>
  <si>
    <t xml:space="preserve">Poznámka k položce:_x000d_
vč. kompletních korugovaných plastových  šachet, prostupů, poklopů, těsnění na bet. prstence</t>
  </si>
  <si>
    <t>Ostatní konstrukce a práce-bourání</t>
  </si>
  <si>
    <t>919551112R</t>
  </si>
  <si>
    <t>Montáž a realizace plastové retenční nádrže</t>
  </si>
  <si>
    <t>507910840</t>
  </si>
  <si>
    <t>Poznámka k položce:_x000d_
hydroizolační svařovaná fólie PVC min, tl. 1,5mm vč. pojistné zálivky spojů, geotextilie o min. plošné hmotnosti 500g/m2 s přesahy okrajů min. 200 mm, geotextilie o imn. plošné hmotnosti 300g/m2 s přesahy okrahů min. 200mm, kontrola kvality hydroizolace, záslepky, vstupní hrdla, šachtové adaptéry, horizontální a vertikální spoje,doprava</t>
  </si>
  <si>
    <t>933901111</t>
  </si>
  <si>
    <t>Provedení zkoušky vodotěsnosti nádrže do 1000 m3</t>
  </si>
  <si>
    <t>127888192</t>
  </si>
  <si>
    <t>RN</t>
  </si>
  <si>
    <t>5,21</t>
  </si>
  <si>
    <t>62831116R</t>
  </si>
  <si>
    <t>pás těžký asfaltovaný IPA400/H-PE S40</t>
  </si>
  <si>
    <t>-633255234</t>
  </si>
  <si>
    <t>pro ORL</t>
  </si>
  <si>
    <t>0,5</t>
  </si>
  <si>
    <t>15920220R</t>
  </si>
  <si>
    <t>štětovnice S240GP</t>
  </si>
  <si>
    <t>-1088362423</t>
  </si>
  <si>
    <t>172,70*0,155</t>
  </si>
  <si>
    <t>938122111R</t>
  </si>
  <si>
    <t>ohumusování osetí</t>
  </si>
  <si>
    <t>-1526171893</t>
  </si>
  <si>
    <t>Poznámka k položce:_x000d_
vč. travního semena</t>
  </si>
  <si>
    <t>998276101</t>
  </si>
  <si>
    <t>Přesun hmot pro trubní vedení z trub z plastických hmot otevřený výkop</t>
  </si>
  <si>
    <t>-1273276479</t>
  </si>
  <si>
    <t>711141559</t>
  </si>
  <si>
    <t>Provedení izolace proti zemní vlhkosti pásy přitavením vodorovné NAIP</t>
  </si>
  <si>
    <t>-1613846435</t>
  </si>
  <si>
    <t>-329083429</t>
  </si>
  <si>
    <t>SO 302 - Odvodnění zpevněných ploch</t>
  </si>
  <si>
    <t>-778733022</t>
  </si>
  <si>
    <t>10,89*1,2</t>
  </si>
  <si>
    <t>Rozebrání dlažeb ze zámkových dlaždic komunikací pro pěší ručně</t>
  </si>
  <si>
    <t>-416724348</t>
  </si>
  <si>
    <t>1,2*4,78</t>
  </si>
  <si>
    <t>113204111</t>
  </si>
  <si>
    <t>Vytrhání obrub záhonových</t>
  </si>
  <si>
    <t>-1987077493</t>
  </si>
  <si>
    <t>(2*1)*2</t>
  </si>
  <si>
    <t>59217002</t>
  </si>
  <si>
    <t>obrubník betonový zahradní šedý 1000x50x200mm</t>
  </si>
  <si>
    <t>681154151</t>
  </si>
  <si>
    <t>495,845</t>
  </si>
  <si>
    <t>495,845*0,5 'Přepočtené koeficientem množství</t>
  </si>
  <si>
    <t>Přípojky DN 150 šíře výkopu 1m, CELKOVÁ DÉLKA BEZ SPÁDOVÉ STUPNĚ 168,92M</t>
  </si>
  <si>
    <t>v zeleni, - 0,1 od stávajicího terénu , délka 46,25m</t>
  </si>
  <si>
    <t>46,25*(2-0,10)*1</t>
  </si>
  <si>
    <t>zpevněné plochy, - 0,6 m od stávajicího terénu, délka 122,67m</t>
  </si>
  <si>
    <t>122,67*1,4*1</t>
  </si>
  <si>
    <t>stoka A</t>
  </si>
  <si>
    <t xml:space="preserve">v zeleném, -0 ,1m od terénu </t>
  </si>
  <si>
    <t>121,18</t>
  </si>
  <si>
    <t>ve zpevněné ploše, -0,55m od zpevněné plochy</t>
  </si>
  <si>
    <t>105,5</t>
  </si>
  <si>
    <t>v místě, kde nebude nový upravený terén,ani příprava území</t>
  </si>
  <si>
    <t>44,37</t>
  </si>
  <si>
    <t>stoka A1</t>
  </si>
  <si>
    <t>ve zpevněné ploše, -0,55m od stávajicího terénu</t>
  </si>
  <si>
    <t>stoka A2</t>
  </si>
  <si>
    <t>77,32</t>
  </si>
  <si>
    <t>10*2*(0,50+0,50)*(2,11-0,50)</t>
  </si>
  <si>
    <t>PŘÍPOJKY UV (ZE SITUACE)</t>
  </si>
  <si>
    <t>2*168,92*2</t>
  </si>
  <si>
    <t>STOKA A</t>
  </si>
  <si>
    <t>2,30*(137,60-20)*2</t>
  </si>
  <si>
    <t>1,68*55,4*2</t>
  </si>
  <si>
    <t>2,09*58,66*2</t>
  </si>
  <si>
    <t>1647,983</t>
  </si>
  <si>
    <t>20,28*9,05</t>
  </si>
  <si>
    <t>20,28*9,20</t>
  </si>
  <si>
    <t>5,76*9,41</t>
  </si>
  <si>
    <t>5,76*9,26</t>
  </si>
  <si>
    <t>760,183</t>
  </si>
  <si>
    <t>760,183*0,5 'Přepočtené koeficientem množství</t>
  </si>
  <si>
    <t>1. strana</t>
  </si>
  <si>
    <t xml:space="preserve">2. strana </t>
  </si>
  <si>
    <t>(viz:131201202)</t>
  </si>
  <si>
    <t>-1795778244</t>
  </si>
  <si>
    <t>495,845+760,183</t>
  </si>
  <si>
    <t>1256,028</t>
  </si>
  <si>
    <t>1256-61,31</t>
  </si>
  <si>
    <t>1194,69*1,9</t>
  </si>
  <si>
    <t xml:space="preserve">- zásyp zeminou š. 1,2  plocha z pp</t>
  </si>
  <si>
    <t xml:space="preserve">stoka A </t>
  </si>
  <si>
    <t xml:space="preserve">v zelelné ploše plocha z PP </t>
  </si>
  <si>
    <t>59,40</t>
  </si>
  <si>
    <t>rozšíření pro šachty 2 šachty</t>
  </si>
  <si>
    <t>2*2*(0,5*0,5)*(2,11-0,2)</t>
  </si>
  <si>
    <t>kanalizace DN 250 z PP ve zpevněné ploše</t>
  </si>
  <si>
    <t>64,26</t>
  </si>
  <si>
    <t>33,99</t>
  </si>
  <si>
    <t>116,91</t>
  </si>
  <si>
    <t>8*2*(0,5*0,5)*(2,11-0,2)</t>
  </si>
  <si>
    <t>dlažba -0,40 od upraveného terénu, dl. 2,96</t>
  </si>
  <si>
    <t>2,96*1*(2-0,15-0,45-0,40)</t>
  </si>
  <si>
    <t>velkoformátová dlažba, -0,61 od upraveného terénu, dl. 64,98m</t>
  </si>
  <si>
    <t>64,98*1*(2-0,15-0,45-0,61)</t>
  </si>
  <si>
    <t>velkoformátová dlažba , -0,53 od upraveného terénu, dl. 12,63m</t>
  </si>
  <si>
    <t>12,63*1*(2-0,15-0,45-0,53)</t>
  </si>
  <si>
    <t>litý beton, - 0,61 od upraveného terénu, dl. 19,61</t>
  </si>
  <si>
    <t>19,61*1*(2-0,15-0,45-0,61)</t>
  </si>
  <si>
    <t>velkoformátová dlažba, 0,57m od upraveného terénu dl. 68,46m</t>
  </si>
  <si>
    <t>68,46*1*(2-0,15-0,45-0,53)</t>
  </si>
  <si>
    <t>1,20*235,81*(0,25+0,30)</t>
  </si>
  <si>
    <t>1,00*168,92*(0,15+0,30)</t>
  </si>
  <si>
    <t>RN+AŠ - z řezu</t>
  </si>
  <si>
    <t>119,75</t>
  </si>
  <si>
    <t>351,399*1,76</t>
  </si>
  <si>
    <t>zásyp nakupovanám materiálem( viz 174101101)</t>
  </si>
  <si>
    <t>(424,44-59,40-1,91)*1,76</t>
  </si>
  <si>
    <t>(15,49*4,10*0,05)*1,79</t>
  </si>
  <si>
    <t>podkladní betonová deska u obetonování stoky A v km 0,05 500</t>
  </si>
  <si>
    <t>5*1,2*0,1</t>
  </si>
  <si>
    <t>obetonování potrubí u obetonování stoky A v km 0,05 500, odečet ojemu potrubí</t>
  </si>
  <si>
    <t>(5*0,45*1,2)-0,31</t>
  </si>
  <si>
    <t>betonová podkladní deska pro AŠ tt. 150mm</t>
  </si>
  <si>
    <t>2,2*3,2*0,15</t>
  </si>
  <si>
    <t>(0,7*0,5*0,7)*2</t>
  </si>
  <si>
    <t>vybetonování pro stavítko v armaturní šachtě</t>
  </si>
  <si>
    <t>0,2*1*0,6</t>
  </si>
  <si>
    <t>nerezový vírový ventil 16,3 /s</t>
  </si>
  <si>
    <t>42221470R</t>
  </si>
  <si>
    <t>Nerezové vřetenové šoupátko DN 250</t>
  </si>
  <si>
    <t>-131331323</t>
  </si>
  <si>
    <t>Poznámka k položce:_x000d_
pro uzavíraní kruhového otvoru DN 250 ve svislé betonové stěně, rám přichycenke stěné systémem hmoždiněk a šroubů, těsnění mezi deskou a rámem, teleskopické prodloužené ovládání_x000d_
s nástavcem pro ovládní šoupátkovým klíčem vyvedeným do poklopu, včetně poklopu, včetně montáže</t>
  </si>
  <si>
    <t>- podklad šachet - 9ks</t>
  </si>
  <si>
    <t>0,25*9</t>
  </si>
  <si>
    <t>0,15*1,20*235,81</t>
  </si>
  <si>
    <t>přípojky UV</t>
  </si>
  <si>
    <t>0,15*1,00*(168,92)</t>
  </si>
  <si>
    <t>4,90*16,31*0,2</t>
  </si>
  <si>
    <t>AŠ</t>
  </si>
  <si>
    <t>2,6*3,6*0,10</t>
  </si>
  <si>
    <t>15,49*4,10*0,05</t>
  </si>
  <si>
    <t>-1325089135</t>
  </si>
  <si>
    <t>použitý stávající materiál</t>
  </si>
  <si>
    <t>4,78*1,2</t>
  </si>
  <si>
    <t>236</t>
  </si>
  <si>
    <t xml:space="preserve">pro UV,přípojky odvodňovače, přípojky pro odvodnění  objektů</t>
  </si>
  <si>
    <t>200,36</t>
  </si>
  <si>
    <t>180,17</t>
  </si>
  <si>
    <t>potrubí havajichních přepadů</t>
  </si>
  <si>
    <t>1,10+0,99</t>
  </si>
  <si>
    <t>délky havarjních přepadů</t>
  </si>
  <si>
    <t>28615033R</t>
  </si>
  <si>
    <t xml:space="preserve">trubka kanalizační  PP DIN UR-2 DN 250x2000 mm SN16</t>
  </si>
  <si>
    <t>996702641</t>
  </si>
  <si>
    <t>55,64</t>
  </si>
  <si>
    <t>871360430</t>
  </si>
  <si>
    <t>Montáž kanalizačního potrubí korugovaného SN 16 z polypropylenu DN 250</t>
  </si>
  <si>
    <t>259861220</t>
  </si>
  <si>
    <t>-1237651069</t>
  </si>
  <si>
    <t>87737512101R</t>
  </si>
  <si>
    <t>Výřez a montáž tvarovek odbočných na potrubí z kanalizačních trub PBDN500</t>
  </si>
  <si>
    <t>-112904503</t>
  </si>
  <si>
    <t>PO18 napojení jádrovou navrtávkou vč. tvarovky</t>
  </si>
  <si>
    <t>87737512102R</t>
  </si>
  <si>
    <t>Výřez a montáž tvarovek odbočných do šachty</t>
  </si>
  <si>
    <t>289860682</t>
  </si>
  <si>
    <t>výřez pro DN 150 do stav. šachty, vč. osazení šachtové vložky, vč. tvyrovky</t>
  </si>
  <si>
    <t>výřez DN 50 DO Š2, vč, osazení šachtové vložky, vč, tvarovky</t>
  </si>
  <si>
    <t>prostup do AŠ DN40 vodovodní přípojka, vč. tvarovky</t>
  </si>
  <si>
    <t>59071059R</t>
  </si>
  <si>
    <t>tmel těsnící voděodolný</t>
  </si>
  <si>
    <t>litr</t>
  </si>
  <si>
    <t>897043697</t>
  </si>
  <si>
    <t>Poznámka k položce:_x000d_
těsnění pro prostup do armaturní šachty pro vodovodní přípojku DN40</t>
  </si>
  <si>
    <t>89597222201R</t>
  </si>
  <si>
    <t>Železobetonová armaturní šachta do 15 m3 - prefabrikovaná</t>
  </si>
  <si>
    <t>458166792</t>
  </si>
  <si>
    <t xml:space="preserve">Poznámka k položce:_x000d_
železobetonová prefabrikovaná šachta 2400/1400/3730, cena vč. nerezových žebříků, dopravy,2x prostupů DN 250 vč. těsnění,včetně 2x litinového poklopu 600x600 s odvětrávaním + rám,včetně plošiny z pororoštu 1,4 m, včetně  montáže</t>
  </si>
  <si>
    <t>plastová retenční nádrž do 200m3</t>
  </si>
  <si>
    <t>28613754R</t>
  </si>
  <si>
    <t>potrubí PVC HT 50</t>
  </si>
  <si>
    <t>-2033166420</t>
  </si>
  <si>
    <t>Poznámka k položce:_x000d_
venkovní rozvod odkanaovacího potrubí filtru, včetně montáže</t>
  </si>
  <si>
    <t>899661311R</t>
  </si>
  <si>
    <t>kamerové zkoušky potrubí</t>
  </si>
  <si>
    <t>845292210</t>
  </si>
  <si>
    <t>236+200,36</t>
  </si>
  <si>
    <t>184</t>
  </si>
  <si>
    <t>Armaturní šachta</t>
  </si>
  <si>
    <t>12,53</t>
  </si>
  <si>
    <t>477,65*0,155</t>
  </si>
  <si>
    <t>59389118R</t>
  </si>
  <si>
    <t>silniční betonový panel 3x2m tl.150mm</t>
  </si>
  <si>
    <t>-1731606129</t>
  </si>
  <si>
    <t>Poznámka k položce:_x000d_
osazení na RN, včetně osazení, dopravy</t>
  </si>
  <si>
    <t>SO 303 - Úpravy jednotné kanalizace DN500</t>
  </si>
  <si>
    <t>359901212</t>
  </si>
  <si>
    <t>Monitoring stoky jakékoli výšky na stávající kanalizaci</t>
  </si>
  <si>
    <t>908629597</t>
  </si>
  <si>
    <t>871219111R</t>
  </si>
  <si>
    <t>bezvýkopová sanace potrubí DN500</t>
  </si>
  <si>
    <t>-1576354590</t>
  </si>
  <si>
    <t>Poznámka k položce:_x000d_
bezvýkopová sanance potrubí textilní sanační vložkou tvrtzenou vhodně formulpovanou pryskyřicí o minimýlní tloušťce 12mm, včetně bezvýkopového zatatžení do stávajicího potrubí a vytvrzení.</t>
  </si>
  <si>
    <t>892422121</t>
  </si>
  <si>
    <t>Tlaková zkouška vzduchem potrubí DN 500 těsnícím vakem ucpávkovým</t>
  </si>
  <si>
    <t>-1559142026</t>
  </si>
  <si>
    <t>892423122R</t>
  </si>
  <si>
    <t>Čištění potrubí DN 500</t>
  </si>
  <si>
    <t>2108149393</t>
  </si>
  <si>
    <t>SO 304 - Přípojka kanalizace k fontáně</t>
  </si>
  <si>
    <t>DN150, š. výkopuu 1m</t>
  </si>
  <si>
    <t>v zeleni, - 0,1 od stávajicího terénu , délka 10,14m</t>
  </si>
  <si>
    <t>10,14*(2,15-0,10)*1</t>
  </si>
  <si>
    <t>dlážděné plochy povrchové, - 0,35 m od stávajicího terénu, délka 2m</t>
  </si>
  <si>
    <t>2*(2,15-0,35)*1</t>
  </si>
  <si>
    <t>výkopy až po povh rýhy(bez odečtu ), délka 2,25m</t>
  </si>
  <si>
    <t>2,25*2,15*1</t>
  </si>
  <si>
    <t>rozšíření pro šachty - 1ks</t>
  </si>
  <si>
    <t>1*2*(0,50+0,50)*(2,11-0,10)</t>
  </si>
  <si>
    <t>ze situace</t>
  </si>
  <si>
    <t>2*14,39*2,15</t>
  </si>
  <si>
    <t>61,877</t>
  </si>
  <si>
    <t>33,245</t>
  </si>
  <si>
    <t>33,245*0,5 'Přepočtené koeficientem množství</t>
  </si>
  <si>
    <t>2086283323</t>
  </si>
  <si>
    <t>1865228709</t>
  </si>
  <si>
    <t>viz.(162301102)</t>
  </si>
  <si>
    <t>33,245-12,65</t>
  </si>
  <si>
    <t>(33,245-12,65)*1,9</t>
  </si>
  <si>
    <t xml:space="preserve">- zásyp zeminou š. 1,1  plocha z pp</t>
  </si>
  <si>
    <t>v zelelné ploše plocha z PP a situace délka 7,13m</t>
  </si>
  <si>
    <t>7,13*(2,15-0,15-0,35-0,15)*1</t>
  </si>
  <si>
    <t>2*2*(0,5*0,5)*(2,11-0,15)</t>
  </si>
  <si>
    <t>-zásyp nakupovaným materiálem 0-45 fr, š. 1</t>
  </si>
  <si>
    <t>velkoformátová dlažba, -0,61m od upraveného terénu, délka 7,26</t>
  </si>
  <si>
    <t>7,26*(2,15-0,15-0,35-0,61)*1</t>
  </si>
  <si>
    <t>1*0,45*14,39</t>
  </si>
  <si>
    <t>6,47*1,76</t>
  </si>
  <si>
    <t>(20,205)*1,76</t>
  </si>
  <si>
    <t>podkladní betonová deska u obetonování potrubí, tl. 100mm</t>
  </si>
  <si>
    <t>1,5*1*0,1</t>
  </si>
  <si>
    <t>Poznámka k položce:_x000d_
Pro osazení zpětné klapky</t>
  </si>
  <si>
    <t>(0,7*0,5*0,7)*1</t>
  </si>
  <si>
    <t>1,5*(0,15+0,20)*1</t>
  </si>
  <si>
    <t>zpětná klapka DN 150</t>
  </si>
  <si>
    <t>stoka DN150</t>
  </si>
  <si>
    <t>0,15*1*14,39</t>
  </si>
  <si>
    <t>14,39</t>
  </si>
  <si>
    <t>28611175</t>
  </si>
  <si>
    <t xml:space="preserve">trubka kanalizační PVC DN 160x6000 mm  SN 10</t>
  </si>
  <si>
    <t>271383680</t>
  </si>
  <si>
    <t>871313121</t>
  </si>
  <si>
    <t>Montáž kanalizačního potrubí z PVC těsněné gumovým kroužkem otevřený výkop sklon do 20 % DN 160</t>
  </si>
  <si>
    <t>-417647798</t>
  </si>
  <si>
    <t xml:space="preserve">Výsek do tubusideru </t>
  </si>
  <si>
    <t>prostup pro DN 150 do stav. šachty technologie k fontáně</t>
  </si>
  <si>
    <t>SO 351 - Přeložka vodovodu</t>
  </si>
  <si>
    <t xml:space="preserve">    5 - Komunikace</t>
  </si>
  <si>
    <t xml:space="preserve">    23-M - Montáže potrubí</t>
  </si>
  <si>
    <t>-34342934</t>
  </si>
  <si>
    <t>3,13*1,2</t>
  </si>
  <si>
    <t>-2020548766</t>
  </si>
  <si>
    <t>132201203</t>
  </si>
  <si>
    <t>Hloubení rýh š do 2000 mm v hornině tř. 3 objemu do 5000 m3</t>
  </si>
  <si>
    <t>925364147</t>
  </si>
  <si>
    <t>1997248193</t>
  </si>
  <si>
    <t>98,408</t>
  </si>
  <si>
    <t>98,408*0,5 'Přepočtené koeficientem množství</t>
  </si>
  <si>
    <t>-1345543445</t>
  </si>
  <si>
    <t>řad A</t>
  </si>
  <si>
    <t>řad B</t>
  </si>
  <si>
    <t>-885955050</t>
  </si>
  <si>
    <t>(viz151101102)</t>
  </si>
  <si>
    <t>212.388</t>
  </si>
  <si>
    <t>-312643954</t>
  </si>
  <si>
    <t>1875405327</t>
  </si>
  <si>
    <t>554221448</t>
  </si>
  <si>
    <t>viz(161101101)</t>
  </si>
  <si>
    <t>-427522606</t>
  </si>
  <si>
    <t>"výkop zeminy-zásyp zeminou z výkopu"</t>
  </si>
  <si>
    <t>98,408-10,73</t>
  </si>
  <si>
    <t>1865703392</t>
  </si>
  <si>
    <t>209997154</t>
  </si>
  <si>
    <t>616200505</t>
  </si>
  <si>
    <t>potrubí</t>
  </si>
  <si>
    <t>(0,3+0,16)*1,2*37,82</t>
  </si>
  <si>
    <t>(0,3+0,16)*1,2*22,20</t>
  </si>
  <si>
    <t>583376000</t>
  </si>
  <si>
    <t xml:space="preserve">štěrkopísek frakce 0-45  (kačírek)</t>
  </si>
  <si>
    <t>1817187067</t>
  </si>
  <si>
    <t>33,13*1,76</t>
  </si>
  <si>
    <t>zásyp nakupovanám materiálem (viz174101101)</t>
  </si>
  <si>
    <t>44,29*1,76</t>
  </si>
  <si>
    <t>-1562375352</t>
  </si>
  <si>
    <t>117880917</t>
  </si>
  <si>
    <t>etapizace O, pojížděná plocha</t>
  </si>
  <si>
    <t>1,2*24,17</t>
  </si>
  <si>
    <t>1,2*18,08</t>
  </si>
  <si>
    <t>273313811</t>
  </si>
  <si>
    <t>Základové desky z betonu tř. C 25/30</t>
  </si>
  <si>
    <t>1466668495</t>
  </si>
  <si>
    <t>Poznámka k položce:_x000d_
betonové bloky</t>
  </si>
  <si>
    <t>betové bloky</t>
  </si>
  <si>
    <t>(0,5*0,35*0,40)*2</t>
  </si>
  <si>
    <t>-2012626029</t>
  </si>
  <si>
    <t>- potrubí</t>
  </si>
  <si>
    <t>37,82*0,15*1,2</t>
  </si>
  <si>
    <t>22,20*0,15*1,2</t>
  </si>
  <si>
    <t>Komunikace</t>
  </si>
  <si>
    <t>1487310831</t>
  </si>
  <si>
    <t>2*(24,17*1,2)</t>
  </si>
  <si>
    <t>2*(18,08*1,2)</t>
  </si>
  <si>
    <t>1846265655</t>
  </si>
  <si>
    <t>etapizace 0,pojížděná plocha</t>
  </si>
  <si>
    <t>1,2*24.17</t>
  </si>
  <si>
    <t>851311131</t>
  </si>
  <si>
    <t>Montáž potrubí z trub litinových hrdlových s integrovaným těsněním otevřený výkop DN 150</t>
  </si>
  <si>
    <t>1918777804</t>
  </si>
  <si>
    <t>(viz.55123003)</t>
  </si>
  <si>
    <t>52,28+7,74</t>
  </si>
  <si>
    <t>55253072.DKT</t>
  </si>
  <si>
    <t>Duktus VTH dl. 6 m, DN 150 WKG FL C 64, pro spoj BLS (s návarkem)</t>
  </si>
  <si>
    <t>1784347853</t>
  </si>
  <si>
    <t xml:space="preserve">Poznámka k položce:_x000d_
tepelně izolovaná trouba WKG s vnější ochranou z pozinkované oceli, cena vč. těsnícího kroužku TYTON,  litinových segmentů a ochranného pouzdra přes hrdlo, jistící svěrací kroužek pro krácené trouby nutno připočítat</t>
  </si>
  <si>
    <t>ŘAD A</t>
  </si>
  <si>
    <t>7,74</t>
  </si>
  <si>
    <t>851R</t>
  </si>
  <si>
    <t>Vrácení vybouraného potrubí do sběrny</t>
  </si>
  <si>
    <t>1734127283</t>
  </si>
  <si>
    <t>Poznámka k položce:_x000d_
DN400 GGG 4m_x000d_
DN150GGG 10m</t>
  </si>
  <si>
    <t>857311131</t>
  </si>
  <si>
    <t>Montáž litinových tvarovek jednoosých hrdlových otevřený výkop s integrovaným těsněním DN 150</t>
  </si>
  <si>
    <t>-1791206184</t>
  </si>
  <si>
    <t>Poznámka k položce:_x000d_
10 ks kolena_x000d_
3 ks. kolena WKG_x000d_
3 ks redukce MMR</t>
  </si>
  <si>
    <t>55253492</t>
  </si>
  <si>
    <t>tvarovka přírubová litinová s hladkým koncem,práškový epoxid tl250µm F-kus DN 150mm</t>
  </si>
  <si>
    <t>-2089013055</t>
  </si>
  <si>
    <t>55253072R</t>
  </si>
  <si>
    <t xml:space="preserve">Duktus  DN 150 WKG koleno hrdlové tepelně izolované 22, 11 stupňů</t>
  </si>
  <si>
    <t>1847815410</t>
  </si>
  <si>
    <t xml:space="preserve">Poznámka k položce:_x000d_
tepelně izolované koleno WKG s vnější ochranou z pozinkované oceli, cena vč. těsnícího kroužku TYTON,  litinových segmentů a ochranného pouzdra přes hrdlo</t>
  </si>
  <si>
    <t xml:space="preserve">koleno 22 stupňů </t>
  </si>
  <si>
    <t>koleno 11 stupňů</t>
  </si>
  <si>
    <t>857312122</t>
  </si>
  <si>
    <t>Montáž litinových tvarovek jednoosých přírubových otevřený výkop DN 150</t>
  </si>
  <si>
    <t>486248019</t>
  </si>
  <si>
    <t>Poznámka k položce:_x000d_
F-kus 2 kus_x000d_
EU-kus 3 kusy</t>
  </si>
  <si>
    <t>55253863</t>
  </si>
  <si>
    <t>přechod hrdlový z tvárné litiny,práškový epoxid, tl.250µm MMR-kus DN 150/100 mm</t>
  </si>
  <si>
    <t>-1623393213</t>
  </si>
  <si>
    <t>55253874</t>
  </si>
  <si>
    <t>přechod hrdlový z tvárné litiny,práškový epoxid, tl.250µm MMR-kus DN 300/150 mm</t>
  </si>
  <si>
    <t>684799409</t>
  </si>
  <si>
    <t>55253876.R</t>
  </si>
  <si>
    <t xml:space="preserve"> přechod hrdlový z tvárné litiny-redukce DN 300/400, pro spoj TYTON nebo BRS (Sit Plus),</t>
  </si>
  <si>
    <t>1388169482</t>
  </si>
  <si>
    <t>55253895</t>
  </si>
  <si>
    <t>tvarovka přírubová s hrdlem z tvárné litiny,práškový epoxid, tl.250µm EU-kus DN150 L135 mm</t>
  </si>
  <si>
    <t>-1984826575</t>
  </si>
  <si>
    <t>857313131</t>
  </si>
  <si>
    <t>Montáž litinových tvarovek odbočných hrdlových otevřený výkop s integrovaným těsněním DN 150</t>
  </si>
  <si>
    <t>-551457970</t>
  </si>
  <si>
    <t>Poznámka k položce:_x000d_
MMA 150/80 napojení odvzdušňovací a zavzdušňovací soupravy</t>
  </si>
  <si>
    <t>857314122</t>
  </si>
  <si>
    <t>Montáž litinových tvarovek odbočných přírubových otevřený výkop DN 150</t>
  </si>
  <si>
    <t>-613567103</t>
  </si>
  <si>
    <t>Poznámka k položce:_x000d_
T-KUS 150/150</t>
  </si>
  <si>
    <t>napojení řadu B na řad A</t>
  </si>
  <si>
    <t>-1409234088</t>
  </si>
  <si>
    <t>37,82+22,20</t>
  </si>
  <si>
    <t>55253003</t>
  </si>
  <si>
    <t>trouba vodovodní litinová hrdlová pozinkovaná hrdlová 6 m DN 150 mm</t>
  </si>
  <si>
    <t>-946415035</t>
  </si>
  <si>
    <t>37,82</t>
  </si>
  <si>
    <t>22,20</t>
  </si>
  <si>
    <t>1295023792</t>
  </si>
  <si>
    <t>37,82+20,20</t>
  </si>
  <si>
    <t>55251462</t>
  </si>
  <si>
    <t>kroužek zámkový kovový pro extrémní tlaky a speciální konstrukce DN 150</t>
  </si>
  <si>
    <t>1662016182</t>
  </si>
  <si>
    <t>Poznámka k položce:_x000d_
jištěný zámkový spoj</t>
  </si>
  <si>
    <t>odměřeno z kladečského schéma</t>
  </si>
  <si>
    <t>319001R</t>
  </si>
  <si>
    <t>Spojka jištěmá v tahu DN 100</t>
  </si>
  <si>
    <t>-1711969574</t>
  </si>
  <si>
    <t>55251465</t>
  </si>
  <si>
    <t>kroužek zámkový kovovýpro extrémní tlaky a speciální konstrukce DN 300</t>
  </si>
  <si>
    <t>-2038246727</t>
  </si>
  <si>
    <t>odečteno z kladečského schéma</t>
  </si>
  <si>
    <t>55251467</t>
  </si>
  <si>
    <t>kroužek zámkový kovový pro extrémní tlaky a speciální konstrukce DN 400</t>
  </si>
  <si>
    <t>-876998487</t>
  </si>
  <si>
    <t>Poznámka k položce:_x000d_
Jištěný zámkový spoj</t>
  </si>
  <si>
    <t>55251461</t>
  </si>
  <si>
    <t>kroužek zámkový kovový pro extrémní tlaky a speciální konstrukce DN 100</t>
  </si>
  <si>
    <t>1129568858</t>
  </si>
  <si>
    <t>odečzeno z kladečského schéma</t>
  </si>
  <si>
    <t>891247111R</t>
  </si>
  <si>
    <t>Montáž automatrické odvzdušňovací a zavzdušňovací soupravy DN80</t>
  </si>
  <si>
    <t>294640082</t>
  </si>
  <si>
    <t>319002R</t>
  </si>
  <si>
    <t>Spojka TLT jištěná v tahu DN150</t>
  </si>
  <si>
    <t>-325776481</t>
  </si>
  <si>
    <t>319003R</t>
  </si>
  <si>
    <t>spojka TLT jištěná v tahu DN400</t>
  </si>
  <si>
    <t>1045339547</t>
  </si>
  <si>
    <t>891311112</t>
  </si>
  <si>
    <t>Montáž vodovodních šoupátek otevřený výkop DN 150</t>
  </si>
  <si>
    <t>357380849</t>
  </si>
  <si>
    <t>odčteno z kladečského schéma, vč. zemní soupray</t>
  </si>
  <si>
    <t>55253756</t>
  </si>
  <si>
    <t>tvarovka hrdlová s přírubovou odbočkou z tvárné litiny,práškový epoxid, tl.250µm MMA-kus DN 150/80 mm</t>
  </si>
  <si>
    <t>1929674999</t>
  </si>
  <si>
    <t>42221119</t>
  </si>
  <si>
    <t>šoupátko s přírubami, voda DN 150mm PN16</t>
  </si>
  <si>
    <t>-1739500726</t>
  </si>
  <si>
    <t>42291074</t>
  </si>
  <si>
    <t>souprava zemní pro šoupátka DN 100-150mm Rd 1,5 m</t>
  </si>
  <si>
    <t>-533646664</t>
  </si>
  <si>
    <t>891R</t>
  </si>
  <si>
    <t xml:space="preserve">Demontáž stávajícího hydrantu </t>
  </si>
  <si>
    <t>-533491021</t>
  </si>
  <si>
    <t>Poznámka k položce:_x000d_
vč. odvozu správcem</t>
  </si>
  <si>
    <t>892353122</t>
  </si>
  <si>
    <t>Proplach a dezinfekce vodovodního potrubí DN 150 nebo 200</t>
  </si>
  <si>
    <t>316559894</t>
  </si>
  <si>
    <t>56242291352001R</t>
  </si>
  <si>
    <t>poklop litinový teleskopický-šoupátkový</t>
  </si>
  <si>
    <t>1544827887</t>
  </si>
  <si>
    <t>Poznámka k položce:_x000d_
vč. podložky</t>
  </si>
  <si>
    <t>899401112</t>
  </si>
  <si>
    <t>Osazení poklopů litinových šoupátkových</t>
  </si>
  <si>
    <t>-1016035394</t>
  </si>
  <si>
    <t>899713111</t>
  </si>
  <si>
    <t>Orientační tabulky na sloupku betonovém nebo ocelovém</t>
  </si>
  <si>
    <t>758649507</t>
  </si>
  <si>
    <t>3x šoupě, 1x od automatická zavzdušňovací a odvzdušňovací souprava</t>
  </si>
  <si>
    <t>40445225R</t>
  </si>
  <si>
    <t>sloupek ocelový</t>
  </si>
  <si>
    <t>-1308152527</t>
  </si>
  <si>
    <t>Poznámka k položce:_x000d_
Pro orientační tabulky na vodovodních a kanalizačních řadech, vč. bet. patky a zemních prací</t>
  </si>
  <si>
    <t>42273687R</t>
  </si>
  <si>
    <t xml:space="preserve">automatická odvzdušňovací  a zavzdušňovací souprava DN 80 č.9822</t>
  </si>
  <si>
    <t>-1015191401</t>
  </si>
  <si>
    <t xml:space="preserve">Poznámka k položce:_x000d_
komplet vč. víka </t>
  </si>
  <si>
    <t>55253525</t>
  </si>
  <si>
    <t>tvarovka přírubová litinová s přírubovou odbočkou,práškový epoxid tl250µm T-kus DN 150/50mm</t>
  </si>
  <si>
    <t>477023526</t>
  </si>
  <si>
    <t>Poznámka k položce:_x000d_
napojení řadu B na řad A</t>
  </si>
  <si>
    <t>55259414</t>
  </si>
  <si>
    <t>koleno hrdlové mmK tvárná litina DN 150-11,25°</t>
  </si>
  <si>
    <t>-1554124478</t>
  </si>
  <si>
    <t>koleno 22 stupňů</t>
  </si>
  <si>
    <t>899721112</t>
  </si>
  <si>
    <t>Signalizační vodič DN nad 150 mm na potrubí</t>
  </si>
  <si>
    <t>-1792413150</t>
  </si>
  <si>
    <t>899722112R</t>
  </si>
  <si>
    <t>Krytí potrubí z litiny výstražnou fólií z PVC 25 cm</t>
  </si>
  <si>
    <t>-1452919132</t>
  </si>
  <si>
    <t>Poznámka k položce:_x000d_
Ve výšce 30 cm nad potrubím bude uložena bílá/modrá výstražná folie s nápisem POZOR VOVOVOD</t>
  </si>
  <si>
    <t>286000111R</t>
  </si>
  <si>
    <t>folie š. 300mm, bílé barvy</t>
  </si>
  <si>
    <t>-845894928</t>
  </si>
  <si>
    <t>Ve výšce 30 cm nad potrubím bude položena výstražná folie s nápisem POZOR VODOVOD</t>
  </si>
  <si>
    <t>ohumusování, osetí</t>
  </si>
  <si>
    <t>-42955519</t>
  </si>
  <si>
    <t>Poznámka k položce:_x000d_
vč. travního semene</t>
  </si>
  <si>
    <t>969011141</t>
  </si>
  <si>
    <t>Vybourání vodovodního nebo plynového vedení DN do 200</t>
  </si>
  <si>
    <t>-1872437881</t>
  </si>
  <si>
    <t>Poznámka k položce:_x000d_
Vybourání potrubí vodovodního GGG_x000d_
DN200 10m_x000d_
DN400 4m_x000d_
Poklopy armatur na zrušeném řadu budou odstraněny a to včetně orientačních tabulek a sloupků. Zemní práce budou součástí navazujících objektu._x000d_
vč. uložení na skládku</t>
  </si>
  <si>
    <t>DN400</t>
  </si>
  <si>
    <t>DN150</t>
  </si>
  <si>
    <t>969011141R</t>
  </si>
  <si>
    <t xml:space="preserve">Zafoukání cenetopílkovou suspenzí vodovodního vedení </t>
  </si>
  <si>
    <t>-2095740633</t>
  </si>
  <si>
    <t>998273102</t>
  </si>
  <si>
    <t>Přesun hmot pro trubní vedení z trub litinových otevřený výkop</t>
  </si>
  <si>
    <t>464954251</t>
  </si>
  <si>
    <t>pro nové potrubí</t>
  </si>
  <si>
    <t>6,835</t>
  </si>
  <si>
    <t>pro odvoz do sběru</t>
  </si>
  <si>
    <t>0,611</t>
  </si>
  <si>
    <t>23-M</t>
  </si>
  <si>
    <t>Montáže potrubí</t>
  </si>
  <si>
    <t>230170014</t>
  </si>
  <si>
    <t>Tlakové zkoušky těsnosti potrubí - zkouška DN do 200</t>
  </si>
  <si>
    <t>1048032361</t>
  </si>
  <si>
    <t>22,20+37,82</t>
  </si>
  <si>
    <t>043194000R</t>
  </si>
  <si>
    <t>Kč</t>
  </si>
  <si>
    <t>-593424325</t>
  </si>
  <si>
    <t>Poznámka k položce:_x000d_
rozbor vody</t>
  </si>
  <si>
    <t>SO 352 - Přípojka vodovodu k fontáně</t>
  </si>
  <si>
    <t xml:space="preserve">    744 - Elektromontáže - rozvody vodičů měděných</t>
  </si>
  <si>
    <t>28,158</t>
  </si>
  <si>
    <t>28,158*0,5 'Přepočtené koeficientem množství</t>
  </si>
  <si>
    <t>68,33</t>
  </si>
  <si>
    <t>229280919</t>
  </si>
  <si>
    <t>-33468391</t>
  </si>
  <si>
    <t>viz.(161101101)</t>
  </si>
  <si>
    <t>28,158-13,67</t>
  </si>
  <si>
    <t>(28,158-13,67)*1,9</t>
  </si>
  <si>
    <t>zásyp zeminou</t>
  </si>
  <si>
    <t>v zeleleni -0,15m od upraveného terénu</t>
  </si>
  <si>
    <t>15,18*(1,37-0,32-0,15)*0,8</t>
  </si>
  <si>
    <t>v zelelni rozšíření na šachtu, -0,15m od upraveného terénu</t>
  </si>
  <si>
    <t>2*(0,5+0,5)*(1,37-0,15+0,15)</t>
  </si>
  <si>
    <t>pod velkoformátovou dlažbou, -0 ,61m</t>
  </si>
  <si>
    <t>7,3*(1,37-0,61-0,32)*0,8</t>
  </si>
  <si>
    <t>potruí</t>
  </si>
  <si>
    <t>(0,3+0,02)*0,8*22,48</t>
  </si>
  <si>
    <t>5,75*1,76</t>
  </si>
  <si>
    <t xml:space="preserve">zásyp nakupovanám materiálem </t>
  </si>
  <si>
    <t>2,57*1,76</t>
  </si>
  <si>
    <t>-1911288784</t>
  </si>
  <si>
    <t>0,10*0,7*0,7</t>
  </si>
  <si>
    <t>22,48*00,15*0,8</t>
  </si>
  <si>
    <t>2861359501R</t>
  </si>
  <si>
    <t>potrubí dvouvrstvé PE100 s 10% signalizační vrstvou SDR RC 11 32x3,0 dl 12m</t>
  </si>
  <si>
    <t>-1469765046</t>
  </si>
  <si>
    <t>22,48</t>
  </si>
  <si>
    <t>22,48*1,015 'Přepočtené koeficientem množství</t>
  </si>
  <si>
    <t>851421131R</t>
  </si>
  <si>
    <t>Montáž vodovodní šachty</t>
  </si>
  <si>
    <t>-1635257721</t>
  </si>
  <si>
    <t>871161141</t>
  </si>
  <si>
    <t>Montáž potrubí z PE100 SDR 11 otevřený výkop svařovaných na tupo D 32 x 3,0 mm</t>
  </si>
  <si>
    <t>-23209418</t>
  </si>
  <si>
    <t>22,48*1,03 'Přepočtené koeficientem množství</t>
  </si>
  <si>
    <t>28615969</t>
  </si>
  <si>
    <t>elektrospojka SDR 11 PE 100 PN 16 D 32mm</t>
  </si>
  <si>
    <t>895182293</t>
  </si>
  <si>
    <t>877161101</t>
  </si>
  <si>
    <t>Montáž elektrospojek na vodovodním potrubí z PE trub d 32</t>
  </si>
  <si>
    <t>532444891</t>
  </si>
  <si>
    <t>ELEKTROSPOJKY</t>
  </si>
  <si>
    <t>42273582r</t>
  </si>
  <si>
    <t>PAS NAVRTÁVACÍ 400/2" S BAJONETOVÝM UZÁVĚREM</t>
  </si>
  <si>
    <t>-2051159504</t>
  </si>
  <si>
    <t>Poznámka k položce:_x000d_
vč. redukce 2" na 1/ 1/4"</t>
  </si>
  <si>
    <t>59071001R</t>
  </si>
  <si>
    <t>-1656777781</t>
  </si>
  <si>
    <t>Poznámka k položce:_x000d_
těsnění pro prostup do šachty, vč montáže</t>
  </si>
  <si>
    <t>877395121R</t>
  </si>
  <si>
    <t>729831117</t>
  </si>
  <si>
    <t>Poznámka k položce:_x000d_
prostupdpo šachty pro vystrojení fontány</t>
  </si>
  <si>
    <t>28600000R</t>
  </si>
  <si>
    <t>vodoměrná sestava</t>
  </si>
  <si>
    <t>-1625912979</t>
  </si>
  <si>
    <t>Poznámka k položce:_x000d_
kulový kohout,, vodoměr, stavbení délka 110-119mm, zpětná klapka, kulový kohout v vypuštěním</t>
  </si>
  <si>
    <t>891181112R</t>
  </si>
  <si>
    <t xml:space="preserve">Montáž vodovodních šoupátek otevřený výkop DN 32 </t>
  </si>
  <si>
    <t>185316428</t>
  </si>
  <si>
    <t>891241111R</t>
  </si>
  <si>
    <t xml:space="preserve">Montáž vodoměrné sestavy </t>
  </si>
  <si>
    <t>-1045174325</t>
  </si>
  <si>
    <t>28654363R</t>
  </si>
  <si>
    <t>příruba volná k lemovému nákružku z polypropylénu 32</t>
  </si>
  <si>
    <t>783690121</t>
  </si>
  <si>
    <t>d32</t>
  </si>
  <si>
    <t>28615010R</t>
  </si>
  <si>
    <t>koleno PE d32 22 stupňů</t>
  </si>
  <si>
    <t>-679566034</t>
  </si>
  <si>
    <t>2862865463R2</t>
  </si>
  <si>
    <t>lemový nákružek z PE d32</t>
  </si>
  <si>
    <t>1023301088</t>
  </si>
  <si>
    <t>Poznámka k položce:_x000d_
vč. montáže lemového nákružku a rotační příruby</t>
  </si>
  <si>
    <t>56230554</t>
  </si>
  <si>
    <t>šachta vodoměrná samonosná hranatá 0,9/1,2/1,5 m</t>
  </si>
  <si>
    <t>-2070598021</t>
  </si>
  <si>
    <t>Poznámka k položce:_x000d_
komplet</t>
  </si>
  <si>
    <t>891399111</t>
  </si>
  <si>
    <t>Montáž navrtávacích pasů na potrubí z jakýchkoli trub DN 400</t>
  </si>
  <si>
    <t>855455211</t>
  </si>
  <si>
    <t>Poznámka k položce:_x000d_
navrtávací pás na litinové potrubí</t>
  </si>
  <si>
    <t>892233122</t>
  </si>
  <si>
    <t>Proplach a dezinfekce vodovodního potrubí DN od 40 do 70</t>
  </si>
  <si>
    <t>-2079290990</t>
  </si>
  <si>
    <t>892241111</t>
  </si>
  <si>
    <t>Tlaková zkouška vodou potrubí do 80</t>
  </si>
  <si>
    <t>-88626862</t>
  </si>
  <si>
    <t>42221420</t>
  </si>
  <si>
    <t>šoupátko přípojkové přímé DN 25 PN16 připoj. rozměr 32 x 1 1/4"</t>
  </si>
  <si>
    <t>-1762979832</t>
  </si>
  <si>
    <t>42291066</t>
  </si>
  <si>
    <t>souprava zemní pro šoupátka DN 40-50 mm, Rd 1,25 m</t>
  </si>
  <si>
    <t>1975406532</t>
  </si>
  <si>
    <t>Poznámka k položce:_x000d_
teleskopická</t>
  </si>
  <si>
    <t>893811112</t>
  </si>
  <si>
    <t>Osazení vodoměrné šachty hranaté z PP samonosné pro běžné zatížení plochy do 1,1 m2 hloubky do 1,4 m</t>
  </si>
  <si>
    <t>-1346647479</t>
  </si>
  <si>
    <t>899121102</t>
  </si>
  <si>
    <t>Osazení poklopů plastových šoupátkových</t>
  </si>
  <si>
    <t>2034836042</t>
  </si>
  <si>
    <t>56230633</t>
  </si>
  <si>
    <t>poklop uliční šoupátkový kulatý plastový PA s litinovým víkem</t>
  </si>
  <si>
    <t>899721111</t>
  </si>
  <si>
    <t>Signalizační vodič DN do 150 mm na potrubí PVC</t>
  </si>
  <si>
    <t>1271486539</t>
  </si>
  <si>
    <t>Poznámka k položce:_x000d_
vodič CY 4mm2</t>
  </si>
  <si>
    <t>23*2</t>
  </si>
  <si>
    <t>899722112</t>
  </si>
  <si>
    <t>Krytí potrubí z plastů výstražnou fólií z PVC 25 cm</t>
  </si>
  <si>
    <t>-1193750557</t>
  </si>
  <si>
    <t>744</t>
  </si>
  <si>
    <t>Elektromontáže - rozvody vodičů měděných</t>
  </si>
  <si>
    <t>744991211</t>
  </si>
  <si>
    <t>Zkouška izolační kabelu do 1 kV počtu a průřezu žil do 4x25 mm2</t>
  </si>
  <si>
    <t>1732777161</t>
  </si>
  <si>
    <t>Poznámka k položce:_x000d_
zkouška signalizačního vodiče</t>
  </si>
  <si>
    <t>SO 353 - Přípojka vodovodu k závlahovému systému</t>
  </si>
  <si>
    <t>-výkop pro potrubí š. 0,8m</t>
  </si>
  <si>
    <t>v zelelni, -0,1m od původního terénu</t>
  </si>
  <si>
    <t>6,21*(1,4+0,15-0,1)*0,8</t>
  </si>
  <si>
    <t>v živičné vrtstvě, - 0,55m od původního terénu</t>
  </si>
  <si>
    <t>5,6*(1,4+0,15-0,55)*0,8</t>
  </si>
  <si>
    <t>v dlážděných povrchách betonových, - 0,35 m od původního terénu</t>
  </si>
  <si>
    <t>(25,68-5,6-6,21)*(1,4+0,15-0,35)*0,8</t>
  </si>
  <si>
    <t xml:space="preserve">-rozšíření pro vodoměrnou šachtu v živičné vrstvě, -0,55 m </t>
  </si>
  <si>
    <t>2*(0,5+0,5)*(1,4+0,15-0,55)</t>
  </si>
  <si>
    <t>rozšíření pro vypouštěcí soupravu, v zelelni -0,1</t>
  </si>
  <si>
    <t>0,8*0,8*(1,4+0,15-0,1)</t>
  </si>
  <si>
    <t>27,927</t>
  </si>
  <si>
    <t>27,927*0,5 'Přepočtené koeficientem množství</t>
  </si>
  <si>
    <t>74,68</t>
  </si>
  <si>
    <t>-146696764</t>
  </si>
  <si>
    <t>416048323</t>
  </si>
  <si>
    <t>27,927*1,9</t>
  </si>
  <si>
    <t>zásyp nakupovaným materiálem fr. 0-42</t>
  </si>
  <si>
    <t>pod velkoformátovou dlažbou, -0,57m od nového terénu</t>
  </si>
  <si>
    <t>11,81*(1,4-0,57-0,34)*0,8</t>
  </si>
  <si>
    <t>rozšíření pro vypouštěcí soupravu</t>
  </si>
  <si>
    <t>0,8*0,8*(1,4+0,15-0,55)</t>
  </si>
  <si>
    <t>13,87*(1,4-0,61-0,34)*0,8</t>
  </si>
  <si>
    <t>rozšíření pro vodovodní šachtu</t>
  </si>
  <si>
    <t>2*(0,5*0,5)*(1,4-0,61)</t>
  </si>
  <si>
    <t>(0,3+0,04)*0,8*25,68</t>
  </si>
  <si>
    <t>6,98*1,76</t>
  </si>
  <si>
    <t>10,658*1,76</t>
  </si>
  <si>
    <t>25,68*00,15*0,8</t>
  </si>
  <si>
    <t>montáž vodoměrné šachty</t>
  </si>
  <si>
    <t>1708110237</t>
  </si>
  <si>
    <t>28613596</t>
  </si>
  <si>
    <t>potrubí dvouvrstvé PE100 s 10% signalizační vrstvou SDR 11 40x3,7 dl 12m</t>
  </si>
  <si>
    <t>1424114105</t>
  </si>
  <si>
    <t>27,93</t>
  </si>
  <si>
    <t>27,93*1,015 'Přepočtené koeficientem množství</t>
  </si>
  <si>
    <t>871171141</t>
  </si>
  <si>
    <t>Montáž potrubí z PE100 SDR 11 otevřený výkop svařovaných na tupo D 40 x 3,7 mm</t>
  </si>
  <si>
    <t>541419961</t>
  </si>
  <si>
    <t>25,68</t>
  </si>
  <si>
    <t>25,68*1,03 'Přepočtené koeficientem množství</t>
  </si>
  <si>
    <t>28614944</t>
  </si>
  <si>
    <t>elektrokoleno 45° PE 100 PN 16 d 40</t>
  </si>
  <si>
    <t>28653053</t>
  </si>
  <si>
    <t>elektrokoleno 90° PE 100 D 40mm</t>
  </si>
  <si>
    <t>-509728875</t>
  </si>
  <si>
    <t>28614956</t>
  </si>
  <si>
    <t>elektrotvarovka T-kus rovnoramenný, PE 100, PN 16, d 40</t>
  </si>
  <si>
    <t>-1010957431</t>
  </si>
  <si>
    <t>877171101</t>
  </si>
  <si>
    <t>Montáž elektrospojek na vodovodním potrubí z PE trub d 40</t>
  </si>
  <si>
    <t>-318556600</t>
  </si>
  <si>
    <t>12 elektrokolen, 1 elektrospojka</t>
  </si>
  <si>
    <t>28615970</t>
  </si>
  <si>
    <t>elektrospojka SDR 11 PE 100 PN 16 D 40mm</t>
  </si>
  <si>
    <t>-1868425493</t>
  </si>
  <si>
    <t>877171113</t>
  </si>
  <si>
    <t>Montáž elektro T-kusů na vodovodním potrubí z PE trub d 40</t>
  </si>
  <si>
    <t>-560043438</t>
  </si>
  <si>
    <t>42271413R</t>
  </si>
  <si>
    <t>pas navrtávací z tvárné litiny DN 80, rozsah odbočky 1 1/2palce</t>
  </si>
  <si>
    <t>-1625313234</t>
  </si>
  <si>
    <t>Poznámka k položce:_x000d_
s bajonetovým uzávěrem</t>
  </si>
  <si>
    <t>Poznámka k položce:_x000d_
vč. vodoměrné sestavy</t>
  </si>
  <si>
    <t>891249111</t>
  </si>
  <si>
    <t>Montáž navrtávacích pasů na potrubí z jakýchkoli trub DN 80</t>
  </si>
  <si>
    <t>-297662777</t>
  </si>
  <si>
    <t>28654363</t>
  </si>
  <si>
    <t>příruba volná k lemovému nákružku z polypropylénu 40</t>
  </si>
  <si>
    <t>d40</t>
  </si>
  <si>
    <t>lemový nákružku z polypropylénu 40</t>
  </si>
  <si>
    <t>28611552R</t>
  </si>
  <si>
    <t>přechodový závit PE-MOSAZ DN32 - 1 1/2 "</t>
  </si>
  <si>
    <t>1182934787</t>
  </si>
  <si>
    <t>55128006R</t>
  </si>
  <si>
    <t>Ventil domovní přípojky s vypouštěním 1 1/2"</t>
  </si>
  <si>
    <t>-341541482</t>
  </si>
  <si>
    <t>42221421</t>
  </si>
  <si>
    <t>šoupátko přípojkové přímé DN 32 PN 16 připojovací rozměr 40x1 1,2"</t>
  </si>
  <si>
    <t>-604390791</t>
  </si>
  <si>
    <t>1758509966</t>
  </si>
  <si>
    <t>42291352</t>
  </si>
  <si>
    <t>poklop litinový šoupátkový pro zemní soupravy osazení do terénu a do vozovky</t>
  </si>
  <si>
    <t>1869186601</t>
  </si>
  <si>
    <t>899401113</t>
  </si>
  <si>
    <t>Osazení poklopů litinových hydrantových</t>
  </si>
  <si>
    <t>-1975294033</t>
  </si>
  <si>
    <t>42291452</t>
  </si>
  <si>
    <t>poklop litinový - hydrantový DN 80</t>
  </si>
  <si>
    <t>-790124796</t>
  </si>
  <si>
    <t>44981255R</t>
  </si>
  <si>
    <t>požární spojka C se záslepkkou pro spojku</t>
  </si>
  <si>
    <t>225647314</t>
  </si>
  <si>
    <t>Poznámka k položce:_x000d_
vč, montáže</t>
  </si>
  <si>
    <t>26*2</t>
  </si>
  <si>
    <t>Poznámka k položce:_x000d_
Nad potrubím bude položena modrá/bílá vá´ýstražná folie s nápisem POZOR VODOVOD</t>
  </si>
  <si>
    <t>SO 361 - Závlahový systém</t>
  </si>
  <si>
    <t>D1 - Výkopové práce</t>
  </si>
  <si>
    <t>D2 - Potrubí a kabely</t>
  </si>
  <si>
    <t>D3 - Řídící jednotka a elektroinstalace</t>
  </si>
  <si>
    <t>D4 - Elektromagnetické ventily</t>
  </si>
  <si>
    <t>D5 - Závlahové prvky</t>
  </si>
  <si>
    <t>D6 - Filtr, zazimovací sestava a automatické dopouštění z vodovodního řadu</t>
  </si>
  <si>
    <t>D7 - Čerpadlo</t>
  </si>
  <si>
    <t>D8 - Šachty</t>
  </si>
  <si>
    <t>D9 - Ostatní náklady</t>
  </si>
  <si>
    <t>D1</t>
  </si>
  <si>
    <t>Výkopové práce</t>
  </si>
  <si>
    <t>Pol1</t>
  </si>
  <si>
    <t>Výkop rýhy šířky 400 mm, hloubky do 350 mm, délky do 400 m, v třídě těžitelnosti I., písčito hlinitá zemina</t>
  </si>
  <si>
    <t>Vlastní</t>
  </si>
  <si>
    <t>Pol2</t>
  </si>
  <si>
    <t>Výkop rýhy šířky 140 mm, hloubky do 350 mm, délky do 400 m, v třídě těžitelnosti I., písčito hlinitá zemina</t>
  </si>
  <si>
    <t>Pol3</t>
  </si>
  <si>
    <t>Podsyp a obsyp potrubí - frakce 0 - 12 mm</t>
  </si>
  <si>
    <t xml:space="preserve">Poznámka k položce:_x000d_
= 90*0,3*0,15+185*0,16*0,15 Zásyp potrubí výkopkem včetně hutnění, v třídě těžitelnosti I., písčito hlinitá zemina_x000d_
</t>
  </si>
  <si>
    <t>Pol4</t>
  </si>
  <si>
    <t>Zásyp potrubí výkopkem včetně hutnění, v třídě těžitelnosti I., písčito hlinitá zemina</t>
  </si>
  <si>
    <t>Poznámka k položce:_x000d_
= 90*0,3*0,05+185*0,16*0,05 Výstražná fólie bílá šířky 150 mm</t>
  </si>
  <si>
    <t>Pol5</t>
  </si>
  <si>
    <t>Výstražná fólie bílá šířky 150 mm</t>
  </si>
  <si>
    <t>446430284</t>
  </si>
  <si>
    <t>D2</t>
  </si>
  <si>
    <t>Potrubí a kabely</t>
  </si>
  <si>
    <t>Pol6</t>
  </si>
  <si>
    <t>Potrubí HDPE 100 PE 63x3,8 PN 10</t>
  </si>
  <si>
    <t>Pol7</t>
  </si>
  <si>
    <t>Potrubí HDPE 100 PE 50x3,0 PN 10</t>
  </si>
  <si>
    <t>Pol8</t>
  </si>
  <si>
    <t>Potrubí HDPE 100 PE 50x3,0, balení 10 m</t>
  </si>
  <si>
    <t>Pol9</t>
  </si>
  <si>
    <t>Potrubí HDPE 80 PE 40x2,3 PN 6</t>
  </si>
  <si>
    <t>Pol10</t>
  </si>
  <si>
    <t>T-kus redukovaný 63x50x63</t>
  </si>
  <si>
    <t>ks</t>
  </si>
  <si>
    <t>Pol11</t>
  </si>
  <si>
    <t>Spojka redukovaná 63x50</t>
  </si>
  <si>
    <t>Pol12</t>
  </si>
  <si>
    <t>Spojka redukovaná 50x40</t>
  </si>
  <si>
    <t>Pol13</t>
  </si>
  <si>
    <t>T-kus 50</t>
  </si>
  <si>
    <t>Pol14</t>
  </si>
  <si>
    <t>Kabel CYKY-J 7x1,5 metráž</t>
  </si>
  <si>
    <t>Pol15</t>
  </si>
  <si>
    <t>Chránička kabelů Kopoflex DN40, balení 50 m</t>
  </si>
  <si>
    <t>* m</t>
  </si>
  <si>
    <t>Pol16</t>
  </si>
  <si>
    <t>Zemní vodič CY 1x2,5</t>
  </si>
  <si>
    <t>Pol17</t>
  </si>
  <si>
    <t>Lišta pro vedení kabelů 24 x 22 mm bílá délka 2 m</t>
  </si>
  <si>
    <t>D3</t>
  </si>
  <si>
    <t>Řídící jednotka a elektroinstalace</t>
  </si>
  <si>
    <t>Pol18</t>
  </si>
  <si>
    <t>Řídicí jednotka modulární pro 4-16 sekcí, umístění v interiéru, ovládací napětí AC-24 V, součástí je transformátor 220 V</t>
  </si>
  <si>
    <t>Pol19</t>
  </si>
  <si>
    <t>Baterie 9 V</t>
  </si>
  <si>
    <t>Pol20</t>
  </si>
  <si>
    <t>Čidlo srážek a teploty bezdrátové s digitálním displejem, dosah 160 m</t>
  </si>
  <si>
    <t>Pol21</t>
  </si>
  <si>
    <t>Dálkový ovladač pro říd. jedn.</t>
  </si>
  <si>
    <t>Pol22</t>
  </si>
  <si>
    <t>Elektrorozvaděč - dle specifikace v TZ</t>
  </si>
  <si>
    <t>Pol23</t>
  </si>
  <si>
    <t>Realizační PD rozvaděče</t>
  </si>
  <si>
    <t>D4</t>
  </si>
  <si>
    <t>Elektromagnetické ventily</t>
  </si>
  <si>
    <t>Pol24</t>
  </si>
  <si>
    <t>Elektromagnetický ventil, 6/4" vnitřní závit, cívka AC-24 V, s regulací průtoku, pracovní tlak do 10 bar</t>
  </si>
  <si>
    <t>Pol25</t>
  </si>
  <si>
    <t>T-kus 6/4" vni</t>
  </si>
  <si>
    <t>Pol26</t>
  </si>
  <si>
    <t>Vsuvka 6/4" vně</t>
  </si>
  <si>
    <t>Pol27</t>
  </si>
  <si>
    <t>Vodovzdorný konektor zaklapávací</t>
  </si>
  <si>
    <t>Pol28</t>
  </si>
  <si>
    <t>Vodovzdorný konektor pro 8 žil</t>
  </si>
  <si>
    <t>Pol29</t>
  </si>
  <si>
    <t>Přechodka 63x6/4" vni</t>
  </si>
  <si>
    <t>Pol30</t>
  </si>
  <si>
    <t>Přechodka 50x6/4" vni</t>
  </si>
  <si>
    <t>Pol31</t>
  </si>
  <si>
    <t>Přechodka 40x1" vni</t>
  </si>
  <si>
    <t>D5</t>
  </si>
  <si>
    <t>Závlahové prvky</t>
  </si>
  <si>
    <t>Pol32</t>
  </si>
  <si>
    <t xml:space="preserve">Postř. rotorový, vstup ACME 1", výsuv 12,7 cm, vč. trysek,  nízký průtok (Low Flow)</t>
  </si>
  <si>
    <t>Pol33</t>
  </si>
  <si>
    <t>Mosazný hydrant 1"</t>
  </si>
  <si>
    <t>Pol34</t>
  </si>
  <si>
    <t>Klíč k mosaznému hydrantu 1"</t>
  </si>
  <si>
    <t>Pol35</t>
  </si>
  <si>
    <t>Otočné koleno k hydrantu 25 mm (1")</t>
  </si>
  <si>
    <t>Pol36</t>
  </si>
  <si>
    <t>Kloub. přípojka 1" závit ACME x BSP, délka 30,5 cmm</t>
  </si>
  <si>
    <t>Pol37</t>
  </si>
  <si>
    <t>Navrtávací pas 50x1"- s nerezovými šrouby</t>
  </si>
  <si>
    <t>Pol38</t>
  </si>
  <si>
    <t>Pol77</t>
  </si>
  <si>
    <t>Navrtávací pas 40x1"- s nerezovými šrouby</t>
  </si>
  <si>
    <t>D6</t>
  </si>
  <si>
    <t>Filtr, zazimovací sestava a automatické dopouštění z vodovodního řadu</t>
  </si>
  <si>
    <t>Pol39</t>
  </si>
  <si>
    <t>Filtr 6/4" s mechanickým proplachem, 100 mikron DN50</t>
  </si>
  <si>
    <t>Pol40</t>
  </si>
  <si>
    <t>Automatická řídící jednotka pro filtr, 24 V, IP 56</t>
  </si>
  <si>
    <t>Pol41</t>
  </si>
  <si>
    <t>Kulový uzávěr 6/4" vni x vně</t>
  </si>
  <si>
    <t>Pol42</t>
  </si>
  <si>
    <t>Pol43</t>
  </si>
  <si>
    <t>Mosazná pěticestná tvarovka 1"</t>
  </si>
  <si>
    <t>Pol44</t>
  </si>
  <si>
    <t>Mosazná zátka 1"</t>
  </si>
  <si>
    <t>Pol45</t>
  </si>
  <si>
    <t>Tlaková nádoba ležatá s membránou, 10bar</t>
  </si>
  <si>
    <t>Pol46</t>
  </si>
  <si>
    <t>Manometr 0-10 bar, zadní vývod 1/4"</t>
  </si>
  <si>
    <t>Pol47</t>
  </si>
  <si>
    <t>Připojovací flexi hadice 1"x1 m, s kolenem</t>
  </si>
  <si>
    <t>96</t>
  </si>
  <si>
    <t>Pol48</t>
  </si>
  <si>
    <t>Koleno 40</t>
  </si>
  <si>
    <t>Pol49</t>
  </si>
  <si>
    <t>Koleno 50</t>
  </si>
  <si>
    <t>Pol50</t>
  </si>
  <si>
    <t>Sestava pro zazimování</t>
  </si>
  <si>
    <t>Pol51</t>
  </si>
  <si>
    <t>Elektromagnetický ventil 6/4" vnitřní závit, cívka AC-24 V, s regulací průtoku, pracovní tlak do 10 bar</t>
  </si>
  <si>
    <t>Pol52</t>
  </si>
  <si>
    <t>Filtr lamelový 6/4" BSP 130 micron</t>
  </si>
  <si>
    <t>Pol53</t>
  </si>
  <si>
    <t>Spojka vnitřní závit 6/4"</t>
  </si>
  <si>
    <t>Pol54</t>
  </si>
  <si>
    <t>Ovládací skříň 230 V IP56, do 5 A</t>
  </si>
  <si>
    <t>Pol55</t>
  </si>
  <si>
    <t>Ponorná sonda 10 m + 5 m</t>
  </si>
  <si>
    <t>Pol56</t>
  </si>
  <si>
    <t>Trafo na DIN lištu</t>
  </si>
  <si>
    <t>Pol57</t>
  </si>
  <si>
    <t>Objímka 40-46 mm pro uchycení trubek</t>
  </si>
  <si>
    <t>Pol58</t>
  </si>
  <si>
    <t>Šroub kombi M8 x 60 mm pro kotvení objímky</t>
  </si>
  <si>
    <t>D7</t>
  </si>
  <si>
    <t>Čerpadlo</t>
  </si>
  <si>
    <t>Pol59</t>
  </si>
  <si>
    <t>Ponorné čerpadlo s pracovním bodem 110 l/min při 6,8 bar, 3x400 V, 3,0 kW, kabel 20 m</t>
  </si>
  <si>
    <t>Pol60</t>
  </si>
  <si>
    <t>Mosazný přechodový kus 50 x 5/4" vně</t>
  </si>
  <si>
    <t>Pol61</t>
  </si>
  <si>
    <t>Mosazný zpětný ventil 5/4" vni</t>
  </si>
  <si>
    <t>Pol62</t>
  </si>
  <si>
    <t>Frekvenční měnič 3,0kW, bez čidla</t>
  </si>
  <si>
    <t>Pol63</t>
  </si>
  <si>
    <t>Sinus filtr 400 V, 8 A</t>
  </si>
  <si>
    <t>Pol64</t>
  </si>
  <si>
    <t>Snímač tlaku 4-20mA IP65</t>
  </si>
  <si>
    <t>Pol65</t>
  </si>
  <si>
    <t>Soubor fitinek pro připojení tlakového čidla</t>
  </si>
  <si>
    <t>soub</t>
  </si>
  <si>
    <t>Pol66</t>
  </si>
  <si>
    <t>Silonový popruh délka 15 m</t>
  </si>
  <si>
    <t>D8</t>
  </si>
  <si>
    <t>Šachty</t>
  </si>
  <si>
    <t>Pol67</t>
  </si>
  <si>
    <t>Ventilová šachta Jumbo zátěžová</t>
  </si>
  <si>
    <t>Pol68</t>
  </si>
  <si>
    <t>Poklop uliční litinový průměr 300 mm</t>
  </si>
  <si>
    <t>D9</t>
  </si>
  <si>
    <t>Pol69</t>
  </si>
  <si>
    <t>Tlaková zkouška potrubí</t>
  </si>
  <si>
    <t>Pol70</t>
  </si>
  <si>
    <t>Ostatní instalační a spotřební materiál</t>
  </si>
  <si>
    <t>Pol71</t>
  </si>
  <si>
    <t>Vytyčení stávajících inženýrských sítí</t>
  </si>
  <si>
    <t>Pol72</t>
  </si>
  <si>
    <t>Zprovoznění závlahy</t>
  </si>
  <si>
    <t xml:space="preserve">Poznámka k položce:_x000d_
vč. zkušebního provozu na 10 dnů_x000d_
</t>
  </si>
  <si>
    <t>Pol73</t>
  </si>
  <si>
    <t>Zazimování závlahy</t>
  </si>
  <si>
    <t>152</t>
  </si>
  <si>
    <t>-53013393</t>
  </si>
  <si>
    <t>Poznámka k položce:_x000d_
- odvoz přebytečné zeminy a uložení na meziskládku</t>
  </si>
  <si>
    <t>-1737687806</t>
  </si>
  <si>
    <t>18,85*1,9</t>
  </si>
  <si>
    <t>SO 441 - Rozvody NN</t>
  </si>
  <si>
    <t>Zemní práce jsou společné pro NN, slaboproudé rozvody a veřejné osvětlení a jsou součástí objektu SO 451.</t>
  </si>
  <si>
    <t>90 - Přípočty</t>
  </si>
  <si>
    <t>M21 - Elektromontáže</t>
  </si>
  <si>
    <t>M46 - Zemní práce při montážích</t>
  </si>
  <si>
    <t>Přípočty</t>
  </si>
  <si>
    <t xml:space="preserve">901      R00</t>
  </si>
  <si>
    <t xml:space="preserve">Hzs-předběžná obhlídka     čl.17-1a</t>
  </si>
  <si>
    <t>h</t>
  </si>
  <si>
    <t>RTS DATA</t>
  </si>
  <si>
    <t>Poznámka k položce:_x000d_
Prohlídka staveniště před započetím prací.</t>
  </si>
  <si>
    <t xml:space="preserve">900      RT1</t>
  </si>
  <si>
    <t>HZS, Práce v tarifní třídě 4</t>
  </si>
  <si>
    <t>Poznámka k položce:_x000d_
Veškeré nutné demontáže.</t>
  </si>
  <si>
    <t xml:space="preserve">904      R00</t>
  </si>
  <si>
    <t>Hzs-zkousky v ramci montaz.praci</t>
  </si>
  <si>
    <t>Poznámka k položce:_x000d_
Napěťové zkoušky.</t>
  </si>
  <si>
    <t xml:space="preserve">904      R01</t>
  </si>
  <si>
    <t>Hzs-zkoušky v rámci montáž.prací, Komplexní vyzkoušení</t>
  </si>
  <si>
    <t>Poznámka k položce:_x000d_
Povinný zkušební provoz a celkové odzkoušení celého systému.</t>
  </si>
  <si>
    <t xml:space="preserve">905      R01</t>
  </si>
  <si>
    <t>Hzs-revize provoz.souboru a st.obj., Výchozí elektrická revize</t>
  </si>
  <si>
    <t xml:space="preserve">909      R00</t>
  </si>
  <si>
    <t>Hzs-nezmeřitelné stavební práce</t>
  </si>
  <si>
    <t>Poznámka k položce:_x000d_
Ostatní nepředpokládané stavební práce spojené s pokládkou kabelů, zemními pracemi a vnitřními instalacemi.</t>
  </si>
  <si>
    <t xml:space="preserve">120      R00</t>
  </si>
  <si>
    <t>Přesun do zóny individuální</t>
  </si>
  <si>
    <t>Poznámka k položce:_x000d_
Kompletní přesun hmot na staveništi.</t>
  </si>
  <si>
    <t xml:space="preserve">110      R00</t>
  </si>
  <si>
    <t>Mimostaveništní doprava individual.</t>
  </si>
  <si>
    <t>Poznámka k položce:_x000d_
Kompletní dopravné materiálu a osob na staveniště.</t>
  </si>
  <si>
    <t xml:space="preserve">141      R00</t>
  </si>
  <si>
    <t xml:space="preserve">Přirážka za podružný materiál  M 21, M 22</t>
  </si>
  <si>
    <t>Poznámka k položce:_x000d_
Veškerý ostatní drobný montážní materiál potřebný pro komplexní montáž.</t>
  </si>
  <si>
    <t xml:space="preserve">142      R00</t>
  </si>
  <si>
    <t>Přirážka za prořez kabelů</t>
  </si>
  <si>
    <t>Poznámka k položce:_x000d_
Zmařené délky kabeláží (prořez).</t>
  </si>
  <si>
    <t>M21</t>
  </si>
  <si>
    <t>210010105R00</t>
  </si>
  <si>
    <t>Lišta elektroinstalační PVC š.do 40 mm,šroubováním</t>
  </si>
  <si>
    <t>Poznámka k položce:_x000d_
Výměra dle výkresu č.11. Planimetrováno programem Autocad.:10</t>
  </si>
  <si>
    <t>210020352R00</t>
  </si>
  <si>
    <t>Žlab kabelový 100x100 mm včetně víka</t>
  </si>
  <si>
    <t>Poznámka k položce:_x000d_
Výměra dle výkresu č.10. Planimetrováno programem Autocad.:39</t>
  </si>
  <si>
    <t>210020912R00</t>
  </si>
  <si>
    <t>Ucpávka protipožární, průchod stropem, tl. 50 cm</t>
  </si>
  <si>
    <t>Poznámka k položce:_x000d_
Výměra dle výkresu č.10,11. Planimetrováno programem Autocad.:1</t>
  </si>
  <si>
    <t>210100551R01</t>
  </si>
  <si>
    <t>Systémová kabel.ucpávka průměr 160mm</t>
  </si>
  <si>
    <t>Poznámka k položce:_x000d_
Montáž včetně dodávky.; Kompletní dle PD.; Kabelová ucpávka proti plynu a vodě včetně těsnícího systému pro kabely různých průměrů.</t>
  </si>
  <si>
    <t>210111131R00</t>
  </si>
  <si>
    <t xml:space="preserve">Zásuvka průmyslová IP 44  2P+PE  16 A</t>
  </si>
  <si>
    <t>Poznámka k položce:_x000d_
Montáž včetně dodávky.</t>
  </si>
  <si>
    <t>210191543R01</t>
  </si>
  <si>
    <t>Montáž a dodávka pilířového rozváděče RE1</t>
  </si>
  <si>
    <t>Poznámka k položce:_x000d_
RE1.; Montáž včetně dodávky.; Kompletní dle PD.</t>
  </si>
  <si>
    <t>210191543R02</t>
  </si>
  <si>
    <t>Montáž a dodávka pilířového rozváděče RE2</t>
  </si>
  <si>
    <t>Poznámka k položce:_x000d_
RE2.; Montáž včetně dodávky.; Kompletní dle PD.</t>
  </si>
  <si>
    <t>210191543R03</t>
  </si>
  <si>
    <t>Montáž a dodávka pilířového rozváděče RH1</t>
  </si>
  <si>
    <t>Poznámka k položce:_x000d_
RH1.; Montáž včetně dodávky.; Kompletní dle PD.</t>
  </si>
  <si>
    <t>210191543R04</t>
  </si>
  <si>
    <t>Montáž a dodávka pilířového rozváděče RH2</t>
  </si>
  <si>
    <t>Poznámka k položce:_x000d_
RH2.; Montáž včetně dodávky.; Kompletní dle PD.</t>
  </si>
  <si>
    <t>210191013R01</t>
  </si>
  <si>
    <t>Montáž nástěnného rozváděče NN HR_KU</t>
  </si>
  <si>
    <t>Poznámka k položce:_x000d_
HR_KU.; Montáž včetně dodávky dovybavení.; Kompletní dle PD.</t>
  </si>
  <si>
    <t>210191013R02</t>
  </si>
  <si>
    <t>Montáž nástěnného rozváděče NN 3RZ</t>
  </si>
  <si>
    <t>Poznámka k položce:_x000d_
3RZ.; Montáž včetně dodávky dovybavení.; Kompletní dle PD.</t>
  </si>
  <si>
    <t>212190010R01</t>
  </si>
  <si>
    <t>Instalace a dodávka energetického zemního sloupku, ES 1</t>
  </si>
  <si>
    <t>Poznámka k položce:_x000d_
ES1.; Montáž včetně dodávky.; Kompletní dle PD.; - plastová instalační komora 800 x 800 x 920 mm; - připojovací spojka se svorkovnicí 5 x do průřezu 1 až 25 mm2; - pohyblivý přívod sloupku k hlavní rozvodnici, ochranné vodiče sloupku; - sloupek s rozvodnicemi osazen zásuvkami:; 3 x zásuvka 230 V/16 A; 4 x zásuvka 400 V/32 A; 1 x zásuvka 400 V/63 A; - v hlavní rozvodnici typu M (N, O, P) je jistič:; - energetický sloupek je dimenzován na maximální proud 160A; - vybavovací In chráničů = 30 mA (pro chránič zásuvky 63A = 100 mA); - každá zásuvka samostatně jištěna: typ jističe 230 V/B, 400 V/C; - víko nerezové univerzální B125 (12,5 t), žlutočerné polepy; - ovládací klika pro vysunutí sloupku z klidové polohy; - doprava instalačních komor a instruktáž stavební firmě k jejich uložení; - doprava a montáž sloupku do připravené komory, oživení, zaškolení obsluhy; - krytí rozvodnic a zásuvek IP67, vybaveny spec. zátkou proti tvorbě vnitřního kondenzátu; - sloupek je v provedení TN-S, lze připojit i sítě typu TN-C a TT</t>
  </si>
  <si>
    <t>212190010R01.1</t>
  </si>
  <si>
    <t>Instalace a dodávka energetického zemního sloupku, ES 2-5</t>
  </si>
  <si>
    <t>Poznámka k položce:_x000d_
ES2-ES5.; Montáž včetně dodávky.; Kompletní dle PD.; - plastová instalační komora 800 x 800 x 920 mm; - připojovací spojka se svorkovnicí 5 x do průřezu 1 až 25 mm2; - pohyblivý přívod sloupku k hlavní rozvodnici, ochranné vodiče sloupku; - sloupek s rozvodnicemi osazen zásuvkami:; 1 x zásuvka 230 V/16 A; 3 x zásuvka 400 V/32 A; - v hlavní rozvodnici typu M (N, O, P) je vypínač; - energetický sloupek je dimenzován na maximální proud 80A; - vybavovací In chráničů = 30 mA; - každá zásuvka samostatně jištěna: typ jističe 230 V/B, 400 V/C; - víko nerezové univerzální B125 (12,5 t), žlutočerné polepy; - ovládací klika pro vysunutí sloupku z klidové polohy; - včetně dopravy instalační komory a instruktáže stavební firmě k jejímu uložení; - doprava a montáž sloupku do připravené komory, oživení, zaškolení obsluhy; - krytí rozvodnic a zásuvek IP67, vybaveny spec. zátkou proti tvorbě vnitřního kondenzátu; - sloupek je v provedení TN-S, lze připojit i sítě typu TN-C a TT</t>
  </si>
  <si>
    <t>210111111R01</t>
  </si>
  <si>
    <t>Zemní zásuvkový box IP 67, 230V 16A</t>
  </si>
  <si>
    <t>Poznámka k položce:_x000d_
Montáž včetně dodávky.; Kompletní dle PD.; (1 x 16 A průmyslová/230 V) v provedení TN-S</t>
  </si>
  <si>
    <t>210810005RT1</t>
  </si>
  <si>
    <t>Kabel CYKY-m 750 V 3 x 1,5 mm2 volně uložený, včetně dodávky kabelu</t>
  </si>
  <si>
    <t>210810006RT1</t>
  </si>
  <si>
    <t>Kabel CYKY-m 750 V 3 x 2,5 mm2 volně uložený, včetně dodávky kabelu</t>
  </si>
  <si>
    <t>Poznámka k položce:_x000d_
Výměra dle výkresu č.02. Planimetrováno programem Autocad.:165</t>
  </si>
  <si>
    <t>210810007RT1</t>
  </si>
  <si>
    <t>Kabel CYKY-m 750 V 3 x 4 mm2 volně uložený, včetně dodávky kabelu</t>
  </si>
  <si>
    <t>210810016RT1</t>
  </si>
  <si>
    <t>Kabel CYKY-m 750 V 5 x 2,5 mm2 volně uložený, včetně dodávky kabelu</t>
  </si>
  <si>
    <t>Poznámka k položce:_x000d_
Výměra dle výkresu č.02. Planimetrováno programem Autocad.:85</t>
  </si>
  <si>
    <t>210810017RT3</t>
  </si>
  <si>
    <t>Kabel CYKY-m 750 V 5 žil,4 až 25 mm2,volně uložený, včetně dodávky kabelu 5x10 mm2</t>
  </si>
  <si>
    <t>Poznámka k položce:_x000d_
Výměra dle výkresu č.02. Planimetrováno programem Autocad.:150</t>
  </si>
  <si>
    <t>210810014RT3</t>
  </si>
  <si>
    <t>Kabel CYKY-m 750 V 4 žíly,16-25 mm2, volně uložený, včetně dodávky kabelu 4x25 mm2</t>
  </si>
  <si>
    <t>Poznámka k položce:_x000d_
Výměra dle výkresu č.02. Planimetrováno programem Autocad.:1085</t>
  </si>
  <si>
    <t>210810014RT4</t>
  </si>
  <si>
    <t>Kabel CYKY-m 750 V 4 žíly,35 mm2, volně uložený, včetně dodávky kabelu 4x35 mm2</t>
  </si>
  <si>
    <t>Poznámka k položce:_x000d_
Výměra dle výkresu č.02. Planimetrováno programem Autocad.:175</t>
  </si>
  <si>
    <t>210100252R00</t>
  </si>
  <si>
    <t>Ukončení celoplast. kabelů zákl./pás.do 4x25 mm2</t>
  </si>
  <si>
    <t xml:space="preserve">Poznámka k položce:_x000d_
Výměra dle výkresu č.02. </t>
  </si>
  <si>
    <t>210100253R00</t>
  </si>
  <si>
    <t>Ukončení celoplast. kabelů zákl./pás.do 4x50 mm2</t>
  </si>
  <si>
    <t>210100258R00</t>
  </si>
  <si>
    <t>Ukončení celoplast. kabelů zákl./pás.do 5x4 mm2</t>
  </si>
  <si>
    <t>210100259R00</t>
  </si>
  <si>
    <t>Ukončení celoplast. kabelů zákl./pás.do 5x10 mm2</t>
  </si>
  <si>
    <t>210220010R00</t>
  </si>
  <si>
    <t>Nátěr zemnícího pásku do 120 mm2</t>
  </si>
  <si>
    <t>Poznámka k položce:_x000d_
Nátěr zemnícího pásku u každého připojovaného bodu / 2m:21*2</t>
  </si>
  <si>
    <t>210220021RT1</t>
  </si>
  <si>
    <t>Vedení uzemňovací v zemi FeZn do 120 mm2 vč.svorek, včetně pásku FeZn 30 x 4 mm</t>
  </si>
  <si>
    <t>Poznámka k položce:_x000d_
Položka obsahuje i pomocný materiál pro připojení, svorky vč. antikorozní ochrany spoje, 2ks na každý připojovaný bod._x000d_
Výměra dle výkresu č.02. Planimetrováno programem Autocad.:450</t>
  </si>
  <si>
    <t>210220022RT1</t>
  </si>
  <si>
    <t>Vedení uzemňovací v zemi FeZn, D 8 - 10 mm, včetně drátu FeZn 10 mm</t>
  </si>
  <si>
    <t>Poznámka k položce:_x000d_
Odbočky od zemnícího pásku u každého napojovaného bodu / 2m:21*2</t>
  </si>
  <si>
    <t>210220361RT1</t>
  </si>
  <si>
    <t xml:space="preserve">Zemnič tyčový, zaražení a připojení, do 2 m, včetně dodávky tyče ZT 2,0   2000 mm</t>
  </si>
  <si>
    <t>210220801R00</t>
  </si>
  <si>
    <t>Změření zemního odporu, vč. měřicího protokolu</t>
  </si>
  <si>
    <t>M46</t>
  </si>
  <si>
    <t>Zemní práce při montážích</t>
  </si>
  <si>
    <t>460680025RT2</t>
  </si>
  <si>
    <t>Průraz zdivem v cihlové zdi tloušťky 100 cm, plochy do 0,50 m2</t>
  </si>
  <si>
    <t>460680025RT4</t>
  </si>
  <si>
    <t>Průraz zdivem v cihlové zdi tloušťky 100 cm, plochy do 1,00 m2</t>
  </si>
  <si>
    <t>460510021RT3</t>
  </si>
  <si>
    <t>Kabelový prostup z plast.trub, DN do 10,5cm, včetně dodávky trub PE 40mm</t>
  </si>
  <si>
    <t>Poznámka k položce:_x000d_
Kabelová chránička pr.40mm pro kabel CYKY._x000d_
Výměra dle výkresu č.02. Planimetrováno programem Autocad.:500</t>
  </si>
  <si>
    <t>460510021RT4</t>
  </si>
  <si>
    <t>Kabelový prostup z plast.trub, DN do 10,5cm, včetně dodávky trub PE 63mm</t>
  </si>
  <si>
    <t>Poznámka k položce:_x000d_
Kabelová chránička pr.63mm pro kabel CYKY._x000d_
Výměra dle výkresu č.02. Planimetrováno programem Autocad.:1410</t>
  </si>
  <si>
    <t>SO 451 - Veřejné osvětlení</t>
  </si>
  <si>
    <t>Specifikace svítidel a ostatního příslušenství součástí samostatné přílohy- kniha svítidel. Zemní práce v tomto objektu obsahují veškeré zemní práce i pro SO 441, 471 a 472.</t>
  </si>
  <si>
    <t>5 - Komunikace</t>
  </si>
  <si>
    <t>578100010RA0</t>
  </si>
  <si>
    <t>Chodník z litého asfaltu</t>
  </si>
  <si>
    <t>Poznámka k položce:_x000d_
Zapravení chodníku v ul.Štefánikova._x000d_
Výměra dle výkresu č.02. Planimetrováno programem Autocad.:45*0,5</t>
  </si>
  <si>
    <t>Poznámka k položce:_x000d_
Prohlídka staveniště před započetím prací._x000d_
Výměra a obsah dle TZ.:24</t>
  </si>
  <si>
    <t>Poznámka k položce:_x000d_
Napěťové zkoušky.Výměra a obsah dle TZ.:40</t>
  </si>
  <si>
    <t>Poznámka k položce:_x000d_
Povinný zkušební provoz a celkové odzkoušení celého systému._x000d_
Výměra a obsah dle TZ.:120</t>
  </si>
  <si>
    <t>Poznámka k položce:_x000d_
Výměra a obsah dle TZ.:120</t>
  </si>
  <si>
    <t>Poznámka k položce:_x000d_
Ostatní nepředpokládané stavební práce spojené s pokládkou kabelů, zemními pracemi a vnitřními instalacemi._x000d_
Výměra a obsah dle TZ.:80</t>
  </si>
  <si>
    <t>Poznámka k položce:_x000d_
Kompletní přesun hmot na staveništi.Výměra a obsah dle TZ.:1</t>
  </si>
  <si>
    <t>Poznámka k položce:_x000d_
Kompletní dopravné materiálu a osob na staveniště._x000d_
Výměra a obsah dle TZ.:1</t>
  </si>
  <si>
    <t>Poznámka k položce:_x000d_
Veškerý ostatní drobný montážní materiál potřebný pro komplexní montáž._x000d_
Výměra a obsah dle TZ.:1</t>
  </si>
  <si>
    <t>Poznámka k položce:_x000d_
Zmařené délky kabeláží (prořez)._x000d_
Výměra a obsah dle TZ.:1</t>
  </si>
  <si>
    <t>-1175231603</t>
  </si>
  <si>
    <t>Poznámka k položce:_x000d_
vybouraný asfalt, bude uloženo na mezideponii města, kde bude zhotovitelem recyklováno</t>
  </si>
  <si>
    <t>1962140061</t>
  </si>
  <si>
    <t>4,95*4 'Přepočtené koeficientem množství</t>
  </si>
  <si>
    <t>210192101R01</t>
  </si>
  <si>
    <t>Rozvodnice pro veřejné osvětlení - podružná</t>
  </si>
  <si>
    <t>Poznámka k položce:_x000d_
RVO 902.; Montáž včetně dodávky.; Kompletní dle PD.</t>
  </si>
  <si>
    <t>210192102R01</t>
  </si>
  <si>
    <t>Rozvodnice pro veřejné osvětlení - hlavní, kompletní bez řídícího systému</t>
  </si>
  <si>
    <t>Poznámka k položce:_x000d_
RVO.; Montáž včetně dodávky.; Kompletní dle PD.; Bez montáže a dodávky řídícího systému.</t>
  </si>
  <si>
    <t>210192102R02</t>
  </si>
  <si>
    <t>Rozvodnice pro veřejné, osvětlení - hlavní, řídící systém</t>
  </si>
  <si>
    <t xml:space="preserve">Poznámka k položce:_x000d_
RVO - doplnění řídícího systému; Montáž včetně dodávky.; Obsahuje:; Řídící jednotka LMS  01 1ks; Zálohovaný zdroj LMS 02 1ks; Vstupní jednotka LMS 03 1ks; Napájecí zdroj LMS 04 7ks; Výstupní jednotka LMS 05 2ks; Napájecí zdroj LMS 06 2ks; Router LMS 07 1ks; Základnová stanice LMS 08 1ks; Aktor LMS 09 43ks; Aktor LMS 22 - čidlo záplavy 1ks; Aktor LMS 23 - čidlo teploty 1ks; Aktor LMS 23 - čidlo osvitu 1ks; Licence monitorovacího a řídícího SW LMS 10 1služba; Instalace a konfigurace monitorovacího a řídícího SW LMS 11 1služba; Vizualizace LMS 12 1služba; Nosný, podružný a režijní materiál LMS 13 1sada; Koordinace projektu LMS 14 1služba; Projektová dokumentace LMS 15 1sada; Komplexní zkoušky zkušební provoz LMS 16 1služba; Proškolení údržby a servisu LMS 17 1služba; Školení obsluhy LMS 18 1služba; Provozní dokumentace a manuály pro obsluhu, servis LMS 19 1sada; Poštovné a dopravné materiálu LMS 20 1služba; Montáž HW části LMS 21 1práce; Celkem koordinace, dokumentace, zkoušky, školení, poštovné, dopravné a montáž,  LMS 14 - LMS 21 1soubor</t>
  </si>
  <si>
    <t>210192102R03</t>
  </si>
  <si>
    <t>Rozvodnice pro veřejné osvětlení - dovybavení, stávajícího</t>
  </si>
  <si>
    <t>Poznámka k položce:_x000d_
RVO 29.; Montáž včetně dodávky.; Kompletní dle PD.; Související úpravy, dovybavení a přeložení stávajícho rozváděče RVO.29.</t>
  </si>
  <si>
    <t>210202015R01</t>
  </si>
  <si>
    <t>Svítidlo typ A, montáž</t>
  </si>
  <si>
    <t>Poznámka k položce:_x000d_
Pouze montáž, svítidlo je součástí dodávky stožáru VO.</t>
  </si>
  <si>
    <t>210202015R02</t>
  </si>
  <si>
    <t>Svítidlo typ B, včetně příslušenství</t>
  </si>
  <si>
    <t>210202015R03</t>
  </si>
  <si>
    <t>Svítidlo typ C, včetně příslušenství</t>
  </si>
  <si>
    <t>Poznámka k položce:_x000d_
Přeložení stávajícího přechodového svítidla.</t>
  </si>
  <si>
    <t>210202015R04</t>
  </si>
  <si>
    <t>Svítidlo typ D</t>
  </si>
  <si>
    <t>210202015R21</t>
  </si>
  <si>
    <t>Příslušenství ke svítidlu, typ D1</t>
  </si>
  <si>
    <t>210202015R22</t>
  </si>
  <si>
    <t>Příslušenství ke svítidlu, typ D2</t>
  </si>
  <si>
    <t>210202015R23</t>
  </si>
  <si>
    <t>Příslušenství ke svítidlu, typ D3</t>
  </si>
  <si>
    <t>210202015R05</t>
  </si>
  <si>
    <t>Svítidlo typ E</t>
  </si>
  <si>
    <t>210202015R24</t>
  </si>
  <si>
    <t>Příslušenství ke svítidlu, typ E1</t>
  </si>
  <si>
    <t>210202015R25</t>
  </si>
  <si>
    <t>Příslušenství ke svítidlu, typ E2</t>
  </si>
  <si>
    <t>210202015R26</t>
  </si>
  <si>
    <t>Příslušenství ke svítidlu, typ E3</t>
  </si>
  <si>
    <t>210202015R06</t>
  </si>
  <si>
    <t>Svítidlo typ F</t>
  </si>
  <si>
    <t>210202015R27</t>
  </si>
  <si>
    <t>Příslušenství ke svítidlu, typ F1</t>
  </si>
  <si>
    <t>210202015R28</t>
  </si>
  <si>
    <t>Příslušenství ke svítidlu, typ F2</t>
  </si>
  <si>
    <t>210202015R29</t>
  </si>
  <si>
    <t>Příslušenství ke svítidlu, typ F3</t>
  </si>
  <si>
    <t>210202015R07</t>
  </si>
  <si>
    <t>Svítidlo typ G</t>
  </si>
  <si>
    <t>210202015R30</t>
  </si>
  <si>
    <t>Příslušenství ke svítidlu, typ G1</t>
  </si>
  <si>
    <t>210202015R31</t>
  </si>
  <si>
    <t>Příslušenství ke svítidlu, typ G2</t>
  </si>
  <si>
    <t>210202015R32</t>
  </si>
  <si>
    <t>Příslušenství ke svítidlu, typ G3</t>
  </si>
  <si>
    <t>210202015R32.1</t>
  </si>
  <si>
    <t>Příslušenství ke svítidlu, typ G4</t>
  </si>
  <si>
    <t>210202015R08</t>
  </si>
  <si>
    <t>Svítidlo typ H</t>
  </si>
  <si>
    <t>210202015R33</t>
  </si>
  <si>
    <t>Příslušenství ke svítidlu, typ H1</t>
  </si>
  <si>
    <t>210202015R34</t>
  </si>
  <si>
    <t>Příslušenství ke svítidlu, typ H2</t>
  </si>
  <si>
    <t>210202015R35</t>
  </si>
  <si>
    <t>Příslušenství ke svítidlu, typ H3</t>
  </si>
  <si>
    <t>210202015R09</t>
  </si>
  <si>
    <t>Svítidlo typ I</t>
  </si>
  <si>
    <t>210202015R36</t>
  </si>
  <si>
    <t>Příslušenství ke svítidlu, typ I1</t>
  </si>
  <si>
    <t>210202015R37</t>
  </si>
  <si>
    <t>Příslušenství ke svítidlu, typ I2</t>
  </si>
  <si>
    <t>210202015R38</t>
  </si>
  <si>
    <t>Příslušenství ke svítidlu, typ I3</t>
  </si>
  <si>
    <t>210202015R10</t>
  </si>
  <si>
    <t>Svítidlo typ J</t>
  </si>
  <si>
    <t>210202015R39</t>
  </si>
  <si>
    <t>Příslušenství ke svítidlu, typ J1</t>
  </si>
  <si>
    <t>210202015R40</t>
  </si>
  <si>
    <t>Příslušenství ke svítidlu, typ J2</t>
  </si>
  <si>
    <t>210202015R11</t>
  </si>
  <si>
    <t>Svítidlo typ K</t>
  </si>
  <si>
    <t>210202015R41</t>
  </si>
  <si>
    <t>Příslušenství ke svítidlu, typ K1</t>
  </si>
  <si>
    <t>210202015R42</t>
  </si>
  <si>
    <t>Příslušenství ke svítidlu, typ K2</t>
  </si>
  <si>
    <t>210202015R12</t>
  </si>
  <si>
    <t>Svítidlo typ L</t>
  </si>
  <si>
    <t>210202015R13</t>
  </si>
  <si>
    <t>Svítidlo typ M1</t>
  </si>
  <si>
    <t>Poznámka k položce:_x000d_
Řízeno s M2.; Montáž včetně dodávky.</t>
  </si>
  <si>
    <t>210202015R14</t>
  </si>
  <si>
    <t>Svítidlo typ M2</t>
  </si>
  <si>
    <t>210204011RS3</t>
  </si>
  <si>
    <t>Stožár osvětlovací ocelový délky do 8 m, včetně nákladů na autojeřáb</t>
  </si>
  <si>
    <t xml:space="preserve">Poznámka k položce:_x000d_
Typ 1, montáž včetně dodávky.; Včetně  dodávky svítidla typu A.</t>
  </si>
  <si>
    <t>210204011RS4</t>
  </si>
  <si>
    <t>Poznámka k položce:_x000d_
Typ 2, montáž včetně dodávky.; Včetně dodávky svítidla typu A 2ks.</t>
  </si>
  <si>
    <t>210204011RS5</t>
  </si>
  <si>
    <t xml:space="preserve">Poznámka k položce:_x000d_
Typ 3, montáž včetně dodávky.; Včetně  dodávky svítidla typu A.</t>
  </si>
  <si>
    <t>210204011RS6</t>
  </si>
  <si>
    <t>Poznámka k položce:_x000d_
Typ 4, montáž včetně dodávky.; Včetně dodávky svítidla typu A.</t>
  </si>
  <si>
    <t>210204011RS7</t>
  </si>
  <si>
    <t>Poznámka k položce:_x000d_
Typ 5 - silniční, montáž včetně dodávky.; Antikorozní úprava žárový zinek, termoplastická protikorozní manžeta.</t>
  </si>
  <si>
    <t>210204011RS8</t>
  </si>
  <si>
    <t>Poznámka k položce:_x000d_
Typ 6 - silniční, zesílený, montáž včetně dodávky.; Antikorozní úprava žárový zinek, termoplastická protikorozní manžeta.</t>
  </si>
  <si>
    <t>210204011RS9</t>
  </si>
  <si>
    <t>Poplatek za recyklaci, do 50cm</t>
  </si>
  <si>
    <t>Poznámka k položce:_x000d_
Související poplatek z dodávky svítidel.</t>
  </si>
  <si>
    <t>210204011RS9.1</t>
  </si>
  <si>
    <t>Poplatek za recyklaci, nad 50cm</t>
  </si>
  <si>
    <t>Poznámka k položce:_x000d_
Související poplatek z dodávky stožárů a svítidel na stožárech.</t>
  </si>
  <si>
    <t>210204221R01</t>
  </si>
  <si>
    <t>Stožár osvětlovací ocelový délky do 9 m, včetně nákladů na autojeřáb</t>
  </si>
  <si>
    <t>Poznámka k položce:_x000d_
Demontáž včetně odvozu na SLUMEKO do 3km</t>
  </si>
  <si>
    <t>210204103RS2</t>
  </si>
  <si>
    <t>Výložník ocelový 1ramenný do 35 kg, včetně nákladů na montážní plošinu</t>
  </si>
  <si>
    <t>Poznámka k položce:_x000d_
Montáž včetně dodávky.; Obloukový výložník dl.1,5m, žár.zinek.</t>
  </si>
  <si>
    <t>210204103RS3</t>
  </si>
  <si>
    <t>Poznámka k položce:_x000d_
Montáž včetně dodávky.; Rovný výložník na přechod dl.1,5m, žár.zinek.</t>
  </si>
  <si>
    <t>210204201R00</t>
  </si>
  <si>
    <t>Elektrovýzbroj stožáru pro 1 okruh</t>
  </si>
  <si>
    <t>210204201R01</t>
  </si>
  <si>
    <t>Elektrovýzbroj stožáru pro 1 okruh, pro přechod AYKY-CYKY</t>
  </si>
  <si>
    <t>210204202R00</t>
  </si>
  <si>
    <t>Elektrovýzbroj stožáru pro 2 okruhy</t>
  </si>
  <si>
    <t>210204202R01</t>
  </si>
  <si>
    <t>Elektrovýzbroj stožáru pro 2 okruhy, pro přechod AYKY-CYKY</t>
  </si>
  <si>
    <t>210120001R00</t>
  </si>
  <si>
    <t>Pojistka závitová do 500V E 27 do 25A</t>
  </si>
  <si>
    <t>210100204R00</t>
  </si>
  <si>
    <t>Ukončení šňůry v gumové hadici do 3 x 4 mm2</t>
  </si>
  <si>
    <t>Poznámka k položce:_x000d_
Odpovídá počtu stožárových svítidel x 2.:44*2</t>
  </si>
  <si>
    <t>210802109RT1</t>
  </si>
  <si>
    <t>Šňůra CMSM 3 x 1,50 mm2 volně uložená, včetně dodávky šňůry CMSM 3Cx1,5</t>
  </si>
  <si>
    <t>Poznámka k položce:_x000d_
Odpovídá počtu napojovaných svítidel x 10m.:44*10</t>
  </si>
  <si>
    <t>210810001RT1</t>
  </si>
  <si>
    <t>Kabel CYKY-m 750 V 2 x 1,5 mm2 volně uložený, včetně dodávky kabelu</t>
  </si>
  <si>
    <t>Poznámka k položce:_x000d_
Výměra dle výkresu č.02. Planimetrováno programem Autocad.:1595</t>
  </si>
  <si>
    <t>Poznámka k položce:_x000d_
Výměra dle výkresu č.02. Planimetrováno programem Autocad.:405</t>
  </si>
  <si>
    <t>Poznámka k položce:_x000d_
Výměra dle výkresu č.02. Planimetrováno programem Autocad.:3880</t>
  </si>
  <si>
    <t>210810057RT2</t>
  </si>
  <si>
    <t>Kabel CYKY-m 750 V 5 žil 4 až 16 mm pevně uložený, včetně dodávky kabelu 5x6 mm2</t>
  </si>
  <si>
    <t>Poznámka k položce:_x000d_
Výměra dle výkresu č.02. Planimetrováno programem Autocad.:1300</t>
  </si>
  <si>
    <t>210810054RT1</t>
  </si>
  <si>
    <t>Kabel CYKY-m 750 V 4 x 16 mm2 pevně uložený, včetně dodávky kabelu</t>
  </si>
  <si>
    <t>Poznámka k položce:_x000d_
Výměra dle výkresu č.02. Planimetrováno programem Autocad.:250</t>
  </si>
  <si>
    <t>Poznámka k položce:_x000d_
Výměra dle výkresu č.02. Planimetrováno programem Autocad.:155</t>
  </si>
  <si>
    <t>Poznámka k položce:_x000d_
Výměra dle výkresu č.02. Planimetrováno programem Autocad.:638</t>
  </si>
  <si>
    <t>Poznámka k položce:_x000d_
Nátěr zemnícího pásku u každého stožáru / 2m:41*2</t>
  </si>
  <si>
    <t>Poznámka k položce:_x000d_
Položka obsahuje i pomocný materiál pro připojení stožárů VO, svorky vč. antikorozní ochrany spoje, 2ks na každý připojovaný stožár a rozváděč._x000d_
Výměra dle výkresu č.02. Planimetrováno programem Autocad.:1155</t>
  </si>
  <si>
    <t>Poznámka k položce:_x000d_
Odbočky od zemnícího pásku u každého stožáru / 2m:41*2</t>
  </si>
  <si>
    <t>460010024RT4</t>
  </si>
  <si>
    <t>Vytýčení kabelové trasy v zastavěném prostoru, délka trasy nad 1000 m</t>
  </si>
  <si>
    <t>km</t>
  </si>
  <si>
    <t>460030011RT1</t>
  </si>
  <si>
    <t>Sejmutí drnu, z ploch silně zatravněných</t>
  </si>
  <si>
    <t>166</t>
  </si>
  <si>
    <t>Poznámka k položce:_x000d_
Výměra dle výkresu č.02. Planimetrováno programem Autocad.:0,5*251</t>
  </si>
  <si>
    <t>460030073RT3</t>
  </si>
  <si>
    <t>Bourání živičných povrchů tl. vrstvy 10 - 15 cm, v ploše nad 10 m2</t>
  </si>
  <si>
    <t>Poznámka k položce:_x000d_
Výměra dle výkresu č.02. Planimetrováno programem Autocad.:45*0,5</t>
  </si>
  <si>
    <t>460030081RT3</t>
  </si>
  <si>
    <t>Řezání spáry v asfaltu nebo betonu, v tloušťce vrstvy do 8-10 cm</t>
  </si>
  <si>
    <t>Poznámka k položce:_x000d_
Výměra dle výkresu č.02. Planimetrováno programem Autocad.:45*2</t>
  </si>
  <si>
    <t>460050704RT1</t>
  </si>
  <si>
    <t>Jáma do 2 m3 pro stožár veř.osvětlení, hor.4,ručně, ruční výkop jámy</t>
  </si>
  <si>
    <t>Poznámka k položce:_x000d_
Výměra dle výkresu č.02. Planimetrováno programem Autocad. Počet nových + demontovaných stožárů x rozměry beton.patek.:(41+27)*1,2*1,2*1,5+22*0,5*0,</t>
  </si>
  <si>
    <t>460080101R00</t>
  </si>
  <si>
    <t>Rozbourání betonového základu</t>
  </si>
  <si>
    <t>Poznámka k položce:_x000d_
vč. odvozu na skládku 5km_x000d_
Výměra dle výkresu č.02. Planimetrováno programem Autocad. Počet demontovaných stožárů x rozměry beton.patek.:27*1,2*1,2*1,5</t>
  </si>
  <si>
    <t>460070103RT1</t>
  </si>
  <si>
    <t>Jáma pro páskový zemnič ZD 01-FeZn, hor.3, ruční výkop jámy</t>
  </si>
  <si>
    <t>460080002RT1</t>
  </si>
  <si>
    <t>Betonový základ do bednění, uložení betonu do dřevěného bednění</t>
  </si>
  <si>
    <t>Poznámka k položce:_x000d_
Obsahuje kompletní základ pro stožár dle vzorového příčného řezu, manuálu výrobce dekorativního stožáru (přířubový základ) a sloupku.; Obsahuje rouru pro osazení stožáru PVC DN250 v případě siln.stožáru, ohebné chráničky 40/32 pro kabely a uzemnění (4x1,5m), materiál pro zásyp - dusaná drť, max.vel.zrna 1._x000d_
Výměra dle výkresu č.02. Planimetrováno programem Autocad. Základy pro siln.stožáry, dekorativní stožáry, sloupky x rozměry beton.základů.:3*0,8*0,8</t>
  </si>
  <si>
    <t>460200173RT2</t>
  </si>
  <si>
    <t xml:space="preserve">Výkop kabelové rýhy 35/90 cm  hor.3, ruční výkop rýhy</t>
  </si>
  <si>
    <t>Poznámka k položce:_x000d_
Výměra dle výkresu č.02 a 14. Planimetrováno programem Autocad.:251_x000d_
Výkop pro objekt: SO451 ve volném terénu</t>
  </si>
  <si>
    <t>460200303RT2</t>
  </si>
  <si>
    <t>Výkop kabelové rýhy 50/120 cm hor.3, ruční výkop rýhy</t>
  </si>
  <si>
    <t>Poznámka k položce:_x000d_
Výměra dle výkresu č.02 a 14. Planimetrováno programem Autocad.:896_x000d_
Výkop pro objekty: SO441,451 ve zpevněném povrchu</t>
  </si>
  <si>
    <t>460200314RT2</t>
  </si>
  <si>
    <t>Výkop kabelové rýhy 50/130 cm hor.4, ruční výkop rýhy</t>
  </si>
  <si>
    <t xml:space="preserve">Poznámka k položce:_x000d_
Výměra dle výkresu č.02 a 14. Planimetrováno programem Autocad.:13_x000d_
Výkop pro objekt: SO451 v komunikaci_x000d_
</t>
  </si>
  <si>
    <t>460200883RT2</t>
  </si>
  <si>
    <t>Výkop kabelové rýhy 80/120 cm hor.3, ruční výkop rýhy</t>
  </si>
  <si>
    <t>Poznámka k položce:_x000d_
Výměra dle výkresu č.02 a 14. Planimetrováno programem Autocad.:297_x000d_
Výkop pro objekty: SO451,417,472 ve zpevněném povrchu</t>
  </si>
  <si>
    <t>460201083RT2</t>
  </si>
  <si>
    <t>Výkop kabelové rýhy 100/120cm hor.3, ruční výkop rýhy</t>
  </si>
  <si>
    <t>188</t>
  </si>
  <si>
    <t>Poznámka k položce:_x000d_
Výměra dle výkresu č.02 a 14. Planimetrováno programem Autocad.:340_x000d_
Výkop pro objekty: SO441,451,417,472 ve zpevněném povrchu</t>
  </si>
  <si>
    <t>460201483RT3</t>
  </si>
  <si>
    <t>Výkop kabelové rýhy 150/120cm hor.3, ruční výkop rýhy</t>
  </si>
  <si>
    <t>Poznámka k položce:_x000d_
Výměra dle výkresu č.02 a 14. Planimetrováno programem Autocad.:13_x000d_
Výkop pro objekt: SO451 ve zpevněném povrchu - páteřní trasa u rozváděče</t>
  </si>
  <si>
    <t>460420022RT3</t>
  </si>
  <si>
    <t>Zřízení kabelového lože v rýze š. do 65 cm z písku, lože tloušťky 20 cm</t>
  </si>
  <si>
    <t xml:space="preserve"> Viz.pol.č.90-92 a dvojnásobek součtu výkopů rýh v pol.č.93-95:</t>
  </si>
  <si>
    <t>251+896+13+(297+340+13)*2</t>
  </si>
  <si>
    <t>460490012R00</t>
  </si>
  <si>
    <t>Fólie výstražná z PVC, šířka 33 cm</t>
  </si>
  <si>
    <t>194</t>
  </si>
  <si>
    <t>Poznámka k položce:_x000d_
Výměra dle výkresu č.02 a 14. Planimetrováno programem Autocad.:251+(896+13)*2+(297+340)*3+13*6</t>
  </si>
  <si>
    <t>196</t>
  </si>
  <si>
    <t>Poznámka k položce:_x000d_
Kabelová chránička pr.40mm pro kabel CYKY.</t>
  </si>
  <si>
    <t>Viz pol.č. 72-75</t>
  </si>
  <si>
    <t>3880+1300+250+155</t>
  </si>
  <si>
    <t>198</t>
  </si>
  <si>
    <t>Poznámka k položce:_x000d_
Kabelová chránička pr.63mm pro kabel CYKY._x000d_
Výměra dle výkresu č.02. Planimetrováno programem Autocad.:405</t>
  </si>
  <si>
    <t>460510031RT1</t>
  </si>
  <si>
    <t>Kabelový prostup z plastových trub, D 110/6,3 mm, včetně dodávky trub</t>
  </si>
  <si>
    <t>200</t>
  </si>
  <si>
    <t>Poznámka k položce:_x000d_
Kabelová chránička pr.110mm pod komunikací.Výměra dle výkresu č.02. Planimetrováno programem Autocad.:13*2</t>
  </si>
  <si>
    <t>460080001R00</t>
  </si>
  <si>
    <t>Betonový základ do zeminy bez bednění</t>
  </si>
  <si>
    <t>202</t>
  </si>
  <si>
    <t>Poznámka k položce:_x000d_
Obetonování chrániček_x000d_
Výměra dle výkresu č.02 a 14. Planimetrováno programem Autocad.:13*0,5*0,31</t>
  </si>
  <si>
    <t>460600001R00</t>
  </si>
  <si>
    <t>Naložení a odvoz zeminy, vč.skládkovného</t>
  </si>
  <si>
    <t>204</t>
  </si>
  <si>
    <t>Poznámka k položce:_x000d_
Přebytečná zemina z výkopů.; Včetně odvozu na vzdálenost 5km._x000d_
Výměra dle výkresu č.02 a 14. Planimetrováno programem Autocad.:251*0,35*0,2+896*0,5*0,2+13*0,5*0,31+297*0,8*0,2+340*1*0,2+13*1,5*0,2+52,583</t>
  </si>
  <si>
    <t>460570173R00</t>
  </si>
  <si>
    <t>Zához rýhy 35/90 cm, hornina třídy 3, se zhutněním</t>
  </si>
  <si>
    <t>206</t>
  </si>
  <si>
    <t>Poznámka k položce:_x000d_
vhodný materiál z výkopů_x000d_
Výměra dle výkresu č.02 a 14. Planimetrováno programem Autocad.:251</t>
  </si>
  <si>
    <t>460570303R00</t>
  </si>
  <si>
    <t>Zához rýhy 50/120 cm, hornina tř. 3, se zhutněním</t>
  </si>
  <si>
    <t>208</t>
  </si>
  <si>
    <t>Poznámka k položce:_x000d_
vhodný materiál z výkopů_x000d_
Výměra dle výkresu č.02 a 14. Planimetrováno programem Autocad.:896</t>
  </si>
  <si>
    <t>460570314R00</t>
  </si>
  <si>
    <t>Zához rýhy 50/130 cm, hornina tř. 4, se zhutněním</t>
  </si>
  <si>
    <t>210</t>
  </si>
  <si>
    <t>Poznámka k položce:_x000d_
vhodný materiál z výkopů_x000d_
Výměra dle výkresu č.02 a 14. Planimetrováno programem Autocad.:297</t>
  </si>
  <si>
    <t>460570883R00</t>
  </si>
  <si>
    <t>Zához rýhy 80/120 cm, hornina tř. 3, se zhutněním</t>
  </si>
  <si>
    <t>212</t>
  </si>
  <si>
    <t>Poznámka k položce:_x000d_
vhodný materiál z výkopů_x000d_
Výměra dle výkresu č.02 a 14. Planimetrováno programem Autocad.:13</t>
  </si>
  <si>
    <t>460571083R00</t>
  </si>
  <si>
    <t>Zához rýhy 100/120 cm, hornina tř. 3, se zhutněním</t>
  </si>
  <si>
    <t>214</t>
  </si>
  <si>
    <t>Poznámka k položce:_x000d_
vhodný materiál z výkopů_x000d_
Výměra dle výkresu č.02 a 14. Planimetrováno programem Autocad.:340</t>
  </si>
  <si>
    <t>460571483R01</t>
  </si>
  <si>
    <t>Zához rýhy 150/120 cm, hornina tř. 3, se zhutněním</t>
  </si>
  <si>
    <t>216</t>
  </si>
  <si>
    <t>460620006RT1</t>
  </si>
  <si>
    <t>Osetí povrchu trávou, včetně dodávky osiva</t>
  </si>
  <si>
    <t>218</t>
  </si>
  <si>
    <t>SO 471 - Ozvučení náměstí</t>
  </si>
  <si>
    <t>M22 - Montáž sdělovací a zabezp.tech</t>
  </si>
  <si>
    <t>Poznámka k položce:_x000d_
Veškeré nutné demontáže stávajícího rozhlasové zařízení v prostoru stavby._x000d_
Výměra a obsah dle TZ.:24</t>
  </si>
  <si>
    <t>Poznámka k položce:_x000d_
Povinný zkušební provoz a celkové odzkoušení celého systému._x000d_
Výměra a obsah dle TZ.:24</t>
  </si>
  <si>
    <t>Poznámka k položce:_x000d_
Výměra a obsah dle TZ.:8</t>
  </si>
  <si>
    <t>Poznámka k položce:_x000d_
Ostatní nepředpokládané stavební práce spojené s pokládkou kabelů, zemními pracemi a vnitřními instalacemi._x000d_
Výměra a obsah dle TZ.:12</t>
  </si>
  <si>
    <t xml:space="preserve">908      R00</t>
  </si>
  <si>
    <t>Hzs-práce výškových specialistů</t>
  </si>
  <si>
    <t>Poznámka k položce:_x000d_
Kompletní přesun hmot na staveništi._x000d_
Výměra a obsah dle TZ.:1</t>
  </si>
  <si>
    <t>Poznámka k položce:_x000d_
Výměra dle výkresu č.02. Planimetrováno programem Autocad.:30</t>
  </si>
  <si>
    <t>210810002RT1</t>
  </si>
  <si>
    <t>Kabel CYKY-m 750 V 2 x 2,5 mm2 volně uložený, včetně dodávky kabelu</t>
  </si>
  <si>
    <t>Poznámka k položce:_x000d_
Výměra dle výkresu č.02. Planimetrováno programem Autocad.:595</t>
  </si>
  <si>
    <t>210192521R00</t>
  </si>
  <si>
    <t>Skříň přechodová včetně víka</t>
  </si>
  <si>
    <t>Poznámka k položce:_x000d_
Montáž včetně dodávky.; Skříň pro přechod venkovního rozvodu na vnitřní včetně přepěťové ochrany._x000d_
Výměra dle výkresu č.03. Planimetrováno programem Autocad.:1</t>
  </si>
  <si>
    <t>M22</t>
  </si>
  <si>
    <t>Montáž sdělovací a zabezp.tech</t>
  </si>
  <si>
    <t>222370002R00</t>
  </si>
  <si>
    <t>Rozhlasová ústředna 4 nezávislé zóny</t>
  </si>
  <si>
    <t>Poznámka k položce:_x000d_
Montáž všetně dodávky. Kompletní dle PD.; - výkon 700 W rms / 100 V, 70 V, 4, 8; - 4 výstupní zóny, pouze s možností vypnutí, ve 100V režimu; - 1 vstup Mic konektorem Jack 6,3 nesym., nastavitelná hlasitost, citlivost -50 dBu = 2,5 mV, vstupní; impedance 1,2 k, prioritní chování; - 2 vstupy Mic / Line konektorem XLR / Jack 6,3, nastavitelná hlasitost, sepnutelné fantómové napájení; 24 V, citlivost -50 dBu / Mic, - 15 dBu / Line, vstupní impedance 1,2 / 56 k; - 1 vstup stero Line párem konektorů RCA Cinch, nastavitelná hlasitost, citlivost -15 dBu = 138 mV,; vstupní impedance 15 k; - výstup na nahrávání nebo posilující zesilovač párem konektorů RCA Cinch, úroveň 0 dBu = 0,775 V; - výstup na reproduktory (zóny) pomocí šroubovacích svorek; - stereo vstup je v ústředně přímo převeden na mono formát; - frekvenční korektor na výstupu ± 10 dB na 100 Hz a 10 kHz; - vestavěný digitální modul přehrávače Mp3 souborů z USB (Flash paměti) nebo SD paměťové karty; s podporou kapacity až 16 GB; - možnosti opakování přehrávání (vše nebo daná skladba jednou); - vestavěný softwarový equalizér s několika presety pro Mp3 přehrávač; - vestavěný FM tuner s rozsahem FM 88 - 108 MHz; - možnost digitálního ladění FM tuneru; - LCD display multifunkčního přehrávače; - IR dálkové ovládání multifunkčního přehrávače; - vestavěný gong; - vestavěná siréna; - indikace výstupní úrovně pomocí LED bargrafu; - výstupní ochrany proti zkratu, přehřátí, nadměrnému zatížení; - vestavěný limiter proti přebuzení ústředny; - zkreslení THD &lt; 1 %; - odstup S/N &gt; 70 dB / Line, 60 dB / Mic; - frekvenční rozsah 50 - 18 000 Hz / - 3 dB; - napájení AC 230 V / 50 Hz; - pracovní teplota - 10 - + 40 °C; - rozměry 420 × 133 × 340 mm; - hmotnost 17 kg_x000d_
Výměra a obsah dle přílohy č.01,04.:1</t>
  </si>
  <si>
    <t>222370011R00</t>
  </si>
  <si>
    <t>Mikrofonní stanice, s ovládacími tlačítky</t>
  </si>
  <si>
    <t>Poznámka k položce:_x000d_
Montáž včetně dodávky. Kompletní dle PD.; - elektretový mikrofon s elektronikou; - spínač s tichým chodem a pomalým náběhem signálu; - elektronická aretace spínače; - vestavěný audio gong indikující zapnutí a vypnutí mikrofonu, s nastavitelnou hlasitostí; - indikace standby pomocí LED na základně; - indikace zapnutí (aktivního mikrofonu) pomocí LED kroužku na husím krku; - kardioidní směrová charakteristika; - frekvenční rozsah 60 – 18 000 Hz; - citlivost –45 dB ±2 dB; - elektretový systém; - odstup S/N &gt; 75 dB; - výstupní signál konektorem XLR on; - včetně propojovacího 9,5 m kabelu XLR / Jack 6,3; - napájení bateriové 9 V nebo adaptérem (je součástí) AC 230 V 50 Hz / DC 9 – 12 V; - nevyžaduje fantomové napájení z rozhlasové ústředny nebo mix. pultu; - vysoká srozumitelnost mluveného slova; - snížený vlastní hluk mikrofonu; - gumové nožičky proti posunování na stole; - protivětrná ochrana mikrofonu součástí; - tmavě šedá barva základy, černá barva mikrofonu na husím krku; - rozměry základny 125×42×150 mm; délka samotného mikrofonu s husím krkem 420 mm; hmotnost 465 g_x000d_
Výměra a obsah dle přílohy č.01,04.:1</t>
  </si>
  <si>
    <t>222370106R01</t>
  </si>
  <si>
    <t>Reproduktor směrový vestavný do 80 W</t>
  </si>
  <si>
    <t>Poznámka k položce:_x000d_
Montáž včetně dodávky. Kompletní dle PD.; - vestavný do sloupu VO; - osazeno 6,5” reproduktory; - zatížitelnost 40 / 80 W rms/max; - impedance min. 250 ?; - ekv. citlivost 96 dB / 1W, 1m; - frekv. pásmo 140 – 15 000 Hz; - krytí IP 44; - rozměry 227×952×125 mm; - hmotnost 8,6 kg_x000d_
Výměra dle výkresu č.02. Planimetrováno programem Autocad.:14</t>
  </si>
  <si>
    <t>222370401R00</t>
  </si>
  <si>
    <t>Programování rozhlas.ústředny, uvedení do provozu</t>
  </si>
  <si>
    <t>Poznámka k položce:_x000d_
Výměra a obsah dle TZ.:24</t>
  </si>
  <si>
    <t>222370601R00</t>
  </si>
  <si>
    <t>Kontrolní měření</t>
  </si>
  <si>
    <t>Poznámka k položce:_x000d_
Výměra a obsah dle TZ.:14</t>
  </si>
  <si>
    <t>222370605R00</t>
  </si>
  <si>
    <t>Měření rozhlas.zařízení a měření srozumitelnosti</t>
  </si>
  <si>
    <t>Poznámka k položce:_x000d_
Výměra dle výkresu č.03. Planimetrováno programem Autocad.:1</t>
  </si>
  <si>
    <t>Poznámka k položce:_x000d_
Kabelová chránička pr.40mm pro kabel CYKY. Výměra dle výkresu č.02. Planimetrováno programem Autocad.:295</t>
  </si>
  <si>
    <t>SO 472 - Slaboproudé rozvody</t>
  </si>
  <si>
    <t>Poznámka k položce:_x000d_
Prohlídka staveniště před započetím prací._x000d_
Výměra a obsah dle TZ.:8</t>
  </si>
  <si>
    <t>Poznámka k položce:_x000d_
Ostatní nepředpokládané stavební práce spojené s pokládkou kabelů, zemními pracemi a vnitřními instalacemi._x000d_
Výměra a obsah dle TZ.:8</t>
  </si>
  <si>
    <t>222086051R00</t>
  </si>
  <si>
    <t>Mikrotrubička HDPE v kabelové rýze</t>
  </si>
  <si>
    <t>Poznámka k položce:_x000d_
Pokládka mikrotrubiček dle PD, dodávka není součástí, dodá Kabelová televize Kopřivnice_x000d_
Výměra dle výkresu č.02. Planimetrováno programem Autocad.:2750</t>
  </si>
  <si>
    <t>SO 801 - Vegetační a sadové úpravy</t>
  </si>
  <si>
    <t>Kopřivnice</t>
  </si>
  <si>
    <t>111151122</t>
  </si>
  <si>
    <t>Pokosení trávníku parkového plochy do 1000 m2 s odvozem do 20 km ve svahu do 1:2</t>
  </si>
  <si>
    <t>1645060574</t>
  </si>
  <si>
    <t>Poznámka k položce:_x000d_
1x kosení v průběhu staby před dokončením</t>
  </si>
  <si>
    <t>273,6</t>
  </si>
  <si>
    <t>111151211</t>
  </si>
  <si>
    <t>Pokosení trávníku parterového plochy do 10000 m2 s odvozem do 20 km v rovině a svahu do 1:5</t>
  </si>
  <si>
    <t>2128350681</t>
  </si>
  <si>
    <t>1599</t>
  </si>
  <si>
    <t>111151221</t>
  </si>
  <si>
    <t>Pokosení trávníku parkového plochy do 10000 m2 s odvozem do 20 km v rovině a svahu do 1:5</t>
  </si>
  <si>
    <t>-1387643688</t>
  </si>
  <si>
    <t>1253</t>
  </si>
  <si>
    <t>1462673668</t>
  </si>
  <si>
    <t>Poznámka k položce:_x000d_
Pro násyp a zřízení krajnice, plamimetrováno z příčných řezů a situace</t>
  </si>
  <si>
    <t>5834R</t>
  </si>
  <si>
    <t>materiál do násypů</t>
  </si>
  <si>
    <t>-1852426627</t>
  </si>
  <si>
    <t>63*1,9</t>
  </si>
  <si>
    <t>5834R1</t>
  </si>
  <si>
    <t>1907908820</t>
  </si>
  <si>
    <t>5*1,9</t>
  </si>
  <si>
    <t>184558195</t>
  </si>
  <si>
    <t>Poznámka k položce:_x000d_
viz.pol.č.122201401</t>
  </si>
  <si>
    <t>68*0,5 'Přepočtené koeficientem množství</t>
  </si>
  <si>
    <t>2031495677</t>
  </si>
  <si>
    <t>Poznámka k položce:_x000d_
dovoz ornice</t>
  </si>
  <si>
    <t>611,44</t>
  </si>
  <si>
    <t>-2076025383</t>
  </si>
  <si>
    <t>Poznámka k položce:_x000d_
Nákládání ornice</t>
  </si>
  <si>
    <t>171101101</t>
  </si>
  <si>
    <t>Uložení sypaniny z hornin soudržných do násypů zhutněných na 95 % PS</t>
  </si>
  <si>
    <t>-1921749373</t>
  </si>
  <si>
    <t>Poznámka k položce:_x000d_
plamimetrováno z příčných řezů a situace</t>
  </si>
  <si>
    <t>171203113</t>
  </si>
  <si>
    <t>Uložení a hrubé rozhrnutí výkopku bez zhutnění ve svahu do 1:1</t>
  </si>
  <si>
    <t>2057097166</t>
  </si>
  <si>
    <t>181151311</t>
  </si>
  <si>
    <t>Plošná úprava terénu přes 500 m2 zemina tř 1 až 4 nerovnosti do 100 mm v rovinně a svahu do 1:5</t>
  </si>
  <si>
    <t>2026359671</t>
  </si>
  <si>
    <t>"parterový a parkový trávník"1599+1253</t>
  </si>
  <si>
    <t>10321299R</t>
  </si>
  <si>
    <t>půdní substrát odolný proti zhutnění</t>
  </si>
  <si>
    <t>-615159971</t>
  </si>
  <si>
    <t>"Jílovitá frakce 3%"</t>
  </si>
  <si>
    <t>"prachovitá frakce(0,002-0,063) 18%"</t>
  </si>
  <si>
    <t>"písčitá frakce(0,63-2,0) 36%"</t>
  </si>
  <si>
    <t>"štěrkovitá frakce(2,0-63,0)43%"</t>
  </si>
  <si>
    <t>2,0*2,0*1,2*12</t>
  </si>
  <si>
    <t>10321992R</t>
  </si>
  <si>
    <t>půdní substrát pro osazení nádob</t>
  </si>
  <si>
    <t>217444322</t>
  </si>
  <si>
    <t>"květináče"1,2*8,2*1,5*2</t>
  </si>
  <si>
    <t>"Tatrovanka"45*1,2</t>
  </si>
  <si>
    <t>-2071639127</t>
  </si>
  <si>
    <t>10371500</t>
  </si>
  <si>
    <t>substrát pro trávníky VL</t>
  </si>
  <si>
    <t>-484709445</t>
  </si>
  <si>
    <t>2852*0,15</t>
  </si>
  <si>
    <t>180402112R</t>
  </si>
  <si>
    <t>Založení parkového trávníku výsevem na vrstvě ornice na svahu</t>
  </si>
  <si>
    <t>-460147050</t>
  </si>
  <si>
    <t>228"m2"*1,2</t>
  </si>
  <si>
    <t>00572410</t>
  </si>
  <si>
    <t>osivo směs travní parková</t>
  </si>
  <si>
    <t>134398414</t>
  </si>
  <si>
    <t>274*0,03</t>
  </si>
  <si>
    <t>180403111R</t>
  </si>
  <si>
    <t>Založení parterového trávníku výsevem na vrstvě ornice</t>
  </si>
  <si>
    <t>443338198</t>
  </si>
  <si>
    <t>00572419R</t>
  </si>
  <si>
    <t>osivo směs travní parterové</t>
  </si>
  <si>
    <t>1667532579</t>
  </si>
  <si>
    <t>1599*0,05</t>
  </si>
  <si>
    <t>180402111R</t>
  </si>
  <si>
    <t>Založení parkového trávníku výsevem na vrstvě ornice</t>
  </si>
  <si>
    <t>591762804</t>
  </si>
  <si>
    <t>-90343607</t>
  </si>
  <si>
    <t>1253*0,03</t>
  </si>
  <si>
    <t>181301113</t>
  </si>
  <si>
    <t>Rozprostření ornice tl vrstvy do 200 mm pl přes 500 m2 v rovině nebo ve svahu do 1:5</t>
  </si>
  <si>
    <t>1145420946</t>
  </si>
  <si>
    <t>1599+1253</t>
  </si>
  <si>
    <t>182201101</t>
  </si>
  <si>
    <t>Svahování násypů</t>
  </si>
  <si>
    <t>-1265998148</t>
  </si>
  <si>
    <t>182301122</t>
  </si>
  <si>
    <t>Rozprostření ornice pl do 500 m2 ve svahu přes 1:5 tl vrstvy do 150 mm</t>
  </si>
  <si>
    <t>544913876</t>
  </si>
  <si>
    <t>183101215</t>
  </si>
  <si>
    <t>Jamky pro výsadbu s výměnou 50 % půdy zeminy tř 1 až 4 objem do 0,4 m3 v rovině a svahu do 1:5</t>
  </si>
  <si>
    <t>-1013897051</t>
  </si>
  <si>
    <t>Poznámka k položce:_x000d_
Přebytečný výkop uložen na mezideponii města</t>
  </si>
  <si>
    <t>10321100R</t>
  </si>
  <si>
    <t>substrát pro okrasné dřeviny</t>
  </si>
  <si>
    <t>-659301983</t>
  </si>
  <si>
    <t>(4+12)*0,5"%"*0,75*0,75*0,7"hl."</t>
  </si>
  <si>
    <t>3,15*0,2 'Přepočtené koeficientem množství</t>
  </si>
  <si>
    <t>183205112</t>
  </si>
  <si>
    <t>Založení záhonu v rovině a svahu do 1:5 zemina tř 3</t>
  </si>
  <si>
    <t>-546821233</t>
  </si>
  <si>
    <t>183211312</t>
  </si>
  <si>
    <t>Výsadba trvalek prostokořenných</t>
  </si>
  <si>
    <t>-1253488215</t>
  </si>
  <si>
    <t>00572699R</t>
  </si>
  <si>
    <t xml:space="preserve">sazenice trvalek </t>
  </si>
  <si>
    <t>532177794</t>
  </si>
  <si>
    <t>"Achilea filipendulina v cv."10</t>
  </si>
  <si>
    <t>"Anemone sylvestris" 40</t>
  </si>
  <si>
    <t>"Ceratostigma plumbagoides"40</t>
  </si>
  <si>
    <t>"Euphorbia epithemoides"20</t>
  </si>
  <si>
    <t>"Geranium sanguineum v cv."50</t>
  </si>
  <si>
    <t>"Panicum virgatum v cv."10</t>
  </si>
  <si>
    <t>"Pennisetum alopecuriudes v cv."10</t>
  </si>
  <si>
    <t>"Perovskia atriplicifolia"10</t>
  </si>
  <si>
    <t>"Rudbeckia purpurea v cv."20</t>
  </si>
  <si>
    <t>"Salvia nemorosa v cv."20</t>
  </si>
  <si>
    <t>"Stachys byzantina"40</t>
  </si>
  <si>
    <t>183211411</t>
  </si>
  <si>
    <t>Dosadba letniček nebo dvouletek prostokořenných</t>
  </si>
  <si>
    <t>-1311399959</t>
  </si>
  <si>
    <t>005726999R</t>
  </si>
  <si>
    <t>sazenice letniček</t>
  </si>
  <si>
    <t>-621769449</t>
  </si>
  <si>
    <t>183403111</t>
  </si>
  <si>
    <t>Obdělání půdy nakopáním na hloubku do 0,1 m v rovině a svahu do 1:5</t>
  </si>
  <si>
    <t>2105157220</t>
  </si>
  <si>
    <t>183403112</t>
  </si>
  <si>
    <t>Obdělání půdy oráním na hloubku do 0,2 m v rovině a svahu do 1:5</t>
  </si>
  <si>
    <t>-1984508448</t>
  </si>
  <si>
    <t>183403114</t>
  </si>
  <si>
    <t>Obdělání půdy kultivátorováním v rovině a svahu do 1:5</t>
  </si>
  <si>
    <t>-1290819657</t>
  </si>
  <si>
    <t>183403151</t>
  </si>
  <si>
    <t>Obdělání půdy smykováním v rovině a svahu do 1:5</t>
  </si>
  <si>
    <t>-1675171006</t>
  </si>
  <si>
    <t>183403152</t>
  </si>
  <si>
    <t>Obdělání půdy vláčením v rovině a svahu do 1:5</t>
  </si>
  <si>
    <t>681127132</t>
  </si>
  <si>
    <t>183403153</t>
  </si>
  <si>
    <t>Obdělání půdy hrabáním v rovině a svahu do 1:5</t>
  </si>
  <si>
    <t>-373883873</t>
  </si>
  <si>
    <t>183403161</t>
  </si>
  <si>
    <t>Obdělání půdy válením v rovině a svahu do 1:5</t>
  </si>
  <si>
    <t>-486396972</t>
  </si>
  <si>
    <t>2076508878</t>
  </si>
  <si>
    <t>183403211</t>
  </si>
  <si>
    <t>Obdělání půdy nakopáním na hloubku do 0,1 m ve svahu do 1:2</t>
  </si>
  <si>
    <t>-754688711</t>
  </si>
  <si>
    <t>274*1,2</t>
  </si>
  <si>
    <t>183403253</t>
  </si>
  <si>
    <t>Obdělání půdy hrabáním ve svahu do 1:2</t>
  </si>
  <si>
    <t>1754715618</t>
  </si>
  <si>
    <t>183403261</t>
  </si>
  <si>
    <t>Obdělání půdy válením ve svahu do 1:2</t>
  </si>
  <si>
    <t>-2102012944</t>
  </si>
  <si>
    <t>184102114</t>
  </si>
  <si>
    <t>Výsadba dřeviny s balem D do 0,5 m do jamky se zalitím v rovině a svahu do 1:5</t>
  </si>
  <si>
    <t>-1151636148</t>
  </si>
  <si>
    <t>026504009R</t>
  </si>
  <si>
    <t xml:space="preserve">Javor  /Acer campestre/ 16/18</t>
  </si>
  <si>
    <t>-989694204</t>
  </si>
  <si>
    <t>02650339R</t>
  </si>
  <si>
    <t>Bříza /Betula utilis "Doorenbos"/ 16/18</t>
  </si>
  <si>
    <t>-295045170</t>
  </si>
  <si>
    <t>02650399R</t>
  </si>
  <si>
    <t>Bříza - dvoukmenné /Betula utilis "Doorenbos"/ 250/300</t>
  </si>
  <si>
    <t>1793552613</t>
  </si>
  <si>
    <t>02650999R</t>
  </si>
  <si>
    <t>Bříza - tříkmenné /Betula utilis "Doorenbos"/ 250/300</t>
  </si>
  <si>
    <t>664470093</t>
  </si>
  <si>
    <t>02660338R</t>
  </si>
  <si>
    <t xml:space="preserve">Borovice lesní /Pinus sylvestris"Watereri"/  150/200</t>
  </si>
  <si>
    <t>-2108329006</t>
  </si>
  <si>
    <t>02650523R</t>
  </si>
  <si>
    <t>Platan javorolistý (Platanus acerifolia) 20/25</t>
  </si>
  <si>
    <t>535585265</t>
  </si>
  <si>
    <t>02650998R</t>
  </si>
  <si>
    <t>Koelreuteria paniculata 16/18</t>
  </si>
  <si>
    <t>197004897</t>
  </si>
  <si>
    <t>184215133</t>
  </si>
  <si>
    <t>Ukotvení kmene dřevin třemi kůly D do 0,1 m délky do 3 m</t>
  </si>
  <si>
    <t>601209853</t>
  </si>
  <si>
    <t>37+4</t>
  </si>
  <si>
    <t>0521711R</t>
  </si>
  <si>
    <t>příčka dřevěné mořená</t>
  </si>
  <si>
    <t>-1217140756</t>
  </si>
  <si>
    <t>(37+4)*(0,4*3)</t>
  </si>
  <si>
    <t>49,2*1,5 'Přepočtené koeficientem množství</t>
  </si>
  <si>
    <t>60591320R</t>
  </si>
  <si>
    <t>kulatina odkorněná D 7-15cm do dl 5m, mořená</t>
  </si>
  <si>
    <t>1453974588</t>
  </si>
  <si>
    <t>(37+4)*(2,5*3)</t>
  </si>
  <si>
    <t>307,5*1,5 'Přepočtené koeficientem množství</t>
  </si>
  <si>
    <t>184215213R</t>
  </si>
  <si>
    <t xml:space="preserve">Podzemní ukotvení kmene dřevin do volné zeminy tř. 1 až 4 obvodu  vč.materiálu</t>
  </si>
  <si>
    <t>429764819</t>
  </si>
  <si>
    <t>Poznámka k položce:_x000d_
Ukotvení balu pomocí textilních popruhů upevněných v půdě kotvami z železa a popruhy s ráčnovým napínákem</t>
  </si>
  <si>
    <t>56245199R</t>
  </si>
  <si>
    <t>tyč zatloukací</t>
  </si>
  <si>
    <t>-1095033663</t>
  </si>
  <si>
    <t>Poznámka k položce:_x000d_
tyč k usazení kotev do země</t>
  </si>
  <si>
    <t>13*3</t>
  </si>
  <si>
    <t>184501131R</t>
  </si>
  <si>
    <t xml:space="preserve">Zhotovení obalu z juty ve dvou vrstvách </t>
  </si>
  <si>
    <t>-2106658638</t>
  </si>
  <si>
    <t>90*2</t>
  </si>
  <si>
    <t>184911313R</t>
  </si>
  <si>
    <t>Položení ochrany proti prorůstání kořenů</t>
  </si>
  <si>
    <t>-1734003993</t>
  </si>
  <si>
    <t>69319999R</t>
  </si>
  <si>
    <t>ochrana proti prorůstání kořenů</t>
  </si>
  <si>
    <t>-826960815</t>
  </si>
  <si>
    <t>(2,0*2,0*1,2*13)+(41*(2*3,14*1,25*1,2))</t>
  </si>
  <si>
    <t>"systém vedení kořenů proti zabránění zvedání dlažby, do hloubky 1,2m"</t>
  </si>
  <si>
    <t>"např."materiál kopolymerní polypropylen,barva černá, tl.2,16mm"</t>
  </si>
  <si>
    <t>185802111</t>
  </si>
  <si>
    <t>Hnojení půdy rašelinou v rovině a svahu do 1:5</t>
  </si>
  <si>
    <t>1533806121</t>
  </si>
  <si>
    <t>5,217*0,8</t>
  </si>
  <si>
    <t>"800kg/m3"</t>
  </si>
  <si>
    <t>10311100</t>
  </si>
  <si>
    <t xml:space="preserve">rašelina zahradnická   VL</t>
  </si>
  <si>
    <t>184962518</t>
  </si>
  <si>
    <t>53*(0,25*0,75*0,75*0,7)</t>
  </si>
  <si>
    <t>185804312</t>
  </si>
  <si>
    <t>Zalití rostlin vodou plocha přes 20 m2</t>
  </si>
  <si>
    <t>816168731</t>
  </si>
  <si>
    <t>Poznámka k položce:_x000d_
1x zalévání trávníku v průběhu staby před dokončením</t>
  </si>
  <si>
    <t>(273,6+1599+1253)*15*0,001</t>
  </si>
  <si>
    <t>185851121</t>
  </si>
  <si>
    <t>Dovoz vody pro zálivku rostlin za vzdálenost do 1000 m</t>
  </si>
  <si>
    <t>66273288</t>
  </si>
  <si>
    <t>212755214R</t>
  </si>
  <si>
    <t>Systém provzdušňění a zalévání z drenážních trubek plastových flexibilních vč.materiálu</t>
  </si>
  <si>
    <t>961918424</t>
  </si>
  <si>
    <t>12*((2*0,4*3,14)+(2*0,4*3,14)*1,5)</t>
  </si>
  <si>
    <t>-360745056</t>
  </si>
  <si>
    <t>998231311</t>
  </si>
  <si>
    <t>Přesun hmot pro sadovnické a krajinářské úpravy vodorovně do 5000 m</t>
  </si>
  <si>
    <t>1678838040</t>
  </si>
  <si>
    <t>SO 901 - Přístřešek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</si>
  <si>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</si>
  <si>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</si>
  <si>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</si>
  <si>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</si>
  <si>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</si>
  <si>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</si>
  <si>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998 - Přesun hmot</t>
  </si>
  <si>
    <t>711 - Izolace proti vodě, vlhkosti a plynům</t>
  </si>
  <si>
    <t>721 - Zdravotechnika - vnitřní kanalizace</t>
  </si>
  <si>
    <t>762 - Konstrukce tesařské</t>
  </si>
  <si>
    <t>767 - Konstrukce zámečnické</t>
  </si>
  <si>
    <t>783 - Dokončovací práce - nátěry</t>
  </si>
  <si>
    <t>Hloubení nezapažených jam a zářezů s urovnáním dna do předepsaného profilu a spádu v hornině tř. 3 přes 100 do 1 000 m3</t>
  </si>
  <si>
    <t>3,8*8,5*7,5+(3,8-1,2)*5,5*7,5</t>
  </si>
  <si>
    <t>Hloubení nezapažených jam a zářezů s urovnáním dna do předepsaného profilu a spádu Příplatek k cenám za lepivost horniny tř. 3</t>
  </si>
  <si>
    <t>349,5*0,5 'Přepočtené koeficientem množství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</si>
  <si>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</si>
  <si>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1,5*8,5*7,5+1,5*5,5*7,5</t>
  </si>
  <si>
    <t xml:space="preserve">Svislé přemístění výkopku  bez naložení do dopravní nádoby avšak s vyprázdněním dopravní nádoby na hromadu nebo do dopravního prostředku z horniny tř. 1 až 4, při hloubce výkopu přes 2,5 do 4 m</t>
  </si>
  <si>
    <t>1,3*8,5*7,5+0,1*5,5*7,5</t>
  </si>
  <si>
    <t>85645088</t>
  </si>
  <si>
    <t>349,5</t>
  </si>
  <si>
    <t xml:space="preserve">Uložení sypaniny  na skládky</t>
  </si>
  <si>
    <t>Poplatek za uložení stavebního odpadu na skládce (skládkovné) zeminy a kameniva zatříděného do Katalogu odpadů pod kódem 170 504</t>
  </si>
  <si>
    <t>Poznámka k položce:_x000d_
bez poplatku, bude uloženo na mezideponii města</t>
  </si>
  <si>
    <t>349,5*1,6 "Přepočtené koeficientem množství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</si>
  <si>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</si>
  <si>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 xml:space="preserve">"základ"    2,35*2,0*6,4</t>
  </si>
  <si>
    <t xml:space="preserve">"podsyp"   0,5*6,4*17,0</t>
  </si>
  <si>
    <t>štěrkopísek frakce 0-32</t>
  </si>
  <si>
    <t>84,48*2 "Přepočtené koeficientem množství</t>
  </si>
  <si>
    <t xml:space="preserve">Úprava pláně vyrovnáním výškových rozdílů  v hornině tř. 1 až 4 se zhutněním</t>
  </si>
  <si>
    <t>7,5*23,0</t>
  </si>
  <si>
    <t>213141111</t>
  </si>
  <si>
    <t xml:space="preserve">Zřízení vrstvy z geotextilie  filtrační, separační, odvodňovací, ochranné, výztužné nebo protierozní v rovině nebo ve sklonu do 1:5, šířky do 3 m</t>
  </si>
  <si>
    <t xml:space="preserve">"S03"   2,25*(2,5*2+3,4*2)</t>
  </si>
  <si>
    <t>69311068</t>
  </si>
  <si>
    <t>geotextilie netkaná PP 300g/m2</t>
  </si>
  <si>
    <t>26,55*1,15 "Přepočtené koeficientem množství</t>
  </si>
  <si>
    <t>69311082</t>
  </si>
  <si>
    <t>geotextilie netkaná PP 500g/m2</t>
  </si>
  <si>
    <t>271532211</t>
  </si>
  <si>
    <t>Podsyp pod základové konstrukce se zhutněním a urovnáním povrchu z kameniva hrubého, frakce 32 - 63 mm</t>
  </si>
  <si>
    <t>1,15*8,5*7,5+1,45*2,8*7,0</t>
  </si>
  <si>
    <t>2,6*5,5*7,5</t>
  </si>
  <si>
    <t>271532212</t>
  </si>
  <si>
    <t>Podsyp pod základové konstrukce se zhutněním a urovnáním povrchu z kameniva hrubého, frakce 16 - 32 mm</t>
  </si>
  <si>
    <t>0,15*(6,4*21,8-6,4*3,8*3,3)</t>
  </si>
  <si>
    <t>Základy z betonu prostého desky z betonu kamenem neprokládaného tř. C 25/30</t>
  </si>
  <si>
    <t xml:space="preserve">"výplň -podklad pod pás"   1,45*2,0*6,4</t>
  </si>
  <si>
    <t>Základy z betonu železového (bez výztuže) desky z betonu bez zvláštních nároků na prostředí tř. C 25/30</t>
  </si>
  <si>
    <t xml:space="preserve">"S02-roznášecí deska"    0,15*3,5*6,4</t>
  </si>
  <si>
    <t>273351121</t>
  </si>
  <si>
    <t>Bednění základů desek zřízení</t>
  </si>
  <si>
    <t xml:space="preserve">"S02-roznášecí deska"    0,15*(3,5*2+6,4*2)</t>
  </si>
  <si>
    <t>273351122</t>
  </si>
  <si>
    <t>Bednění základů desek odstranění</t>
  </si>
  <si>
    <t>Výztuž základů desek ze svařovaných sítí z drátů typu KARI</t>
  </si>
  <si>
    <t xml:space="preserve">"S02-roznášecí deska-sít 150/150/8"    0,0054*3,5*6,4*1,15*2</t>
  </si>
  <si>
    <t>274321711</t>
  </si>
  <si>
    <t>Základy z betonu železového (bez výztuže) pasy z betonu bez zvláštních nároků na prostředí tř. C 35/45</t>
  </si>
  <si>
    <t>0,6*3,5*6,4*2</t>
  </si>
  <si>
    <t>274351121</t>
  </si>
  <si>
    <t>Bednění základů pasů rovné zřízení</t>
  </si>
  <si>
    <t>0,6*(3,5*2+6,4*2)*2</t>
  </si>
  <si>
    <t>274351122</t>
  </si>
  <si>
    <t>Bednění základů pasů rovné odstranění</t>
  </si>
  <si>
    <t>311113152</t>
  </si>
  <si>
    <t xml:space="preserve">Nadzákladové zdi z tvárnic ztraceného bednění  hladkých, včetně výplně z betonu třídy C 25/30, tloušťky zdiva přes 150 do 200 mm</t>
  </si>
  <si>
    <t>311321816.R</t>
  </si>
  <si>
    <t>Nadzákladové zdi z betonu železového (bez výztuže) nosné pohledového (v přírodní barvě drtí a přísad) tř. C 35/45 - bílý beton nejsvětlejšího odstínu s použitím bílého cementu a bílého pigmentu, povrch betonu v pohledové kvalitě dle TP ČBS 03 třída PB3</t>
  </si>
  <si>
    <t xml:space="preserve">"Sx"   5,6*0,6*2,5*2</t>
  </si>
  <si>
    <t xml:space="preserve">"Sx"   (5,6*0,1*1,75+5,6*0,5*1,75*0,5)*4</t>
  </si>
  <si>
    <t>Bednění nadzákladových zdí nosných rovné oboustranné za každou stranu zřízení</t>
  </si>
  <si>
    <t xml:space="preserve">"Sx"   5,6*2*2,5*2</t>
  </si>
  <si>
    <t xml:space="preserve">"Sx"   (5,6*0,1*2+5,6*1,75*2+5,6*1,9*2)*2</t>
  </si>
  <si>
    <t>Bednění nadzákladových zdí nosných rovné oboustranné za každou stranu odstranění</t>
  </si>
  <si>
    <t>Výztuž nadzákladových zdí nosných svislých nebo odkloněných od svislice, rovných nebo oblých z betonářské oceli 10 505 (R) nebo BSt 500</t>
  </si>
  <si>
    <t xml:space="preserve">"S03"   0,000395*2*11*(2,5*2+3,4*2)*1,1+0,000395*2,25*2*(2,5/0,5*2+3,4/0,5*2)*1,1</t>
  </si>
  <si>
    <t>311361821.1</t>
  </si>
  <si>
    <t>Výztuž nadzákladových zdí, základů a stropů z betonářské oceli 10 505 (R) nebo BSt 500</t>
  </si>
  <si>
    <t xml:space="preserve">"viz statika"   15,037*1,1</t>
  </si>
  <si>
    <t>312351911</t>
  </si>
  <si>
    <t>Bednění nadzákladových zdí výplňových Příplatek k cenám za pohledový beton</t>
  </si>
  <si>
    <t>411324747.R</t>
  </si>
  <si>
    <t xml:space="preserve">Stropy z betonu železového (bez výztuže)  pohledového stropů deskových, plochých střech, desek balkonových, desek hřibových stropů včetně hlavic hřibových sloupů tř. C 35/45 - bílý beton nejsvětlejšího odstínu s použitím bílého cementu a bílého pigmentu, </t>
  </si>
  <si>
    <t xml:space="preserve">"S02-strop"   0,1*(2,9*3,4)</t>
  </si>
  <si>
    <t xml:space="preserve">"střecha"     0,6*2,5*15,8+0,1*1,75*16,8*2+0,5*1,75*16,8*0,5*2</t>
  </si>
  <si>
    <t>411351011</t>
  </si>
  <si>
    <t>Bednění stropních konstrukcí - bez podpěrné konstrukce desek tloušťky stropní desky přes 5 do 25 cm zřízení</t>
  </si>
  <si>
    <t xml:space="preserve">"S02"   2,9*3,4+0,1*(2,9*2+3,4*2)</t>
  </si>
  <si>
    <t xml:space="preserve">"střecha"    2,5*15,8+0,1*16,8*2+1,9*16,8*2</t>
  </si>
  <si>
    <t>411351012</t>
  </si>
  <si>
    <t>Bednění stropních konstrukcí - bez podpěrné konstrukce desek tloušťky stropní desky přes 5 do 25 cm odstranění</t>
  </si>
  <si>
    <t>411354333</t>
  </si>
  <si>
    <t>Podpěrná konstrukce stropů - desek, kleneb a skořepin výška podepření přes 4 do 6 m tloušťka stropu přes 15 do 25 cm zřízení</t>
  </si>
  <si>
    <t xml:space="preserve">"S02"   2,9*3,4</t>
  </si>
  <si>
    <t xml:space="preserve">"střecha"    2,5*15,8+1,9*16,8*2</t>
  </si>
  <si>
    <t>411354334</t>
  </si>
  <si>
    <t>Podpěrná konstrukce stropů - desek, kleneb a skořepin výška podepření přes 4 do 6 m tloušťka stropu přes 15 do 25 cm odstranění</t>
  </si>
  <si>
    <t>411359111</t>
  </si>
  <si>
    <t>Bednění stropních konstrukcí - bez podpěrné konstrukce Příplatek k cenám za pohledový beton</t>
  </si>
  <si>
    <t>411362021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</si>
  <si>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</t>
  </si>
  <si>
    <t xml:space="preserve">"S02-strop-sít 150/150/8"   0,0054*(2,9*3,4-0,6*0,6)*1,15</t>
  </si>
  <si>
    <t>439359001.R</t>
  </si>
  <si>
    <t>Zřízení prostupu stropní konstrukcí, dodávka a montáž chráničky KG DN 200 dl.1,0 m</t>
  </si>
  <si>
    <t>631311196.R</t>
  </si>
  <si>
    <t xml:space="preserve">Mazanina z betonu  prostého tl. přes 80 do 120 mm tř. C 25/30 - vzhled určuje použité kamenivo-vápencová drť, která zajišťuje i výbornou odolnost proti uklouznutí</t>
  </si>
  <si>
    <t xml:space="preserve">"S01"    0,115*(17,0*6,4-(0,6*2,5-0,1*1,75*2-0,5*1,75*0,5*2)*2)</t>
  </si>
  <si>
    <t>631319012</t>
  </si>
  <si>
    <t xml:space="preserve">Příplatek k cenám mazanin  za úpravu povrchu mazaniny přehlazením, mazanina tl. přes 80 do 120 mm</t>
  </si>
  <si>
    <t>631319173</t>
  </si>
  <si>
    <t xml:space="preserve">Příplatek k cenám mazanin  za stržení povrchu spodní vrstvy mazaniny latí před vložením výztuže nebo pletiva pro tl. obou vrstev mazaniny přes 80 do 120 mm</t>
  </si>
  <si>
    <t>631319902.R</t>
  </si>
  <si>
    <t>Příplatek za drátkobeton strojně kartáčovaný</t>
  </si>
  <si>
    <t>631362021</t>
  </si>
  <si>
    <t xml:space="preserve">Výztuž mazanin  ze svařovaných sítí z drátů typu KARI</t>
  </si>
  <si>
    <t xml:space="preserve">"S01"    0,00444*108,25*1,15</t>
  </si>
  <si>
    <t>632451234</t>
  </si>
  <si>
    <t>Potěr cementový samonivelační litý tř. C 25, tl. přes 45 do 50 mm</t>
  </si>
  <si>
    <t xml:space="preserve">"S02"   2,5*3,0</t>
  </si>
  <si>
    <t>632481213</t>
  </si>
  <si>
    <t xml:space="preserve">Separační vrstva k oddělení podlahových vrstev  z polyetylénové fólie</t>
  </si>
  <si>
    <t>633131119.R</t>
  </si>
  <si>
    <t>Povrchová úprava průmyslových betonových podlah - vymývaný (vymetaný) beton s částečně odhaleným kamenivem, mezi zrny probarvený cementový tmel</t>
  </si>
  <si>
    <t>634663111</t>
  </si>
  <si>
    <t>Výplň dilatačních spar mazanin polyuretanovou samonivelační hmotou, šířka spáry do 10 mm</t>
  </si>
  <si>
    <t>634911124</t>
  </si>
  <si>
    <t xml:space="preserve">Řezání dilatačních nebo smršťovacích spár  v čerstvé betonové mazanině nebo potěru šířky přes 5 do 10 mm, hloubky přes 50 do 80 mm</t>
  </si>
  <si>
    <t xml:space="preserve">"S01"   2*6,4+6,4*2</t>
  </si>
  <si>
    <t>919726122</t>
  </si>
  <si>
    <t>Geotextilie netkaná pro ochranu, separaci nebo filtraci měrná hmotnost přes 200 do 300 g/m2</t>
  </si>
  <si>
    <t xml:space="preserve">"S01"    108,25</t>
  </si>
  <si>
    <t>941111121</t>
  </si>
  <si>
    <t xml:space="preserve">Montáž lešení řadového trubkového lehkého pracovního s podlahami  s provozním zatížením tř. 3 do 200 kg/m2 šířky tř. W09 přes 0,9 do 1,2 m, výšky do 10 m</t>
  </si>
  <si>
    <t>5,0*6,0*2*2</t>
  </si>
  <si>
    <t>941111221</t>
  </si>
  <si>
    <t xml:space="preserve">Montáž lešení řadového trubkového lehkého pracovního s podlahami  s provozním zatížením tř. 3 do 200 kg/m2 Příplatek za první a každý další den použití lešení k ceně -1121</t>
  </si>
  <si>
    <t>120*30 "Přepočtené koeficientem množství</t>
  </si>
  <si>
    <t>941111821</t>
  </si>
  <si>
    <t xml:space="preserve">Demontáž lešení řadového trubkového lehkého pracovního s podlahami  s provozním zatížením tř. 3 do 200 kg/m2 šířky tř. W09 přes 0,9 do 1,2 m, výšky do 10 m</t>
  </si>
  <si>
    <t>952901114</t>
  </si>
  <si>
    <t xml:space="preserve">Vyčištění budov nebo objektů před předáním do užívání  budov bytové nebo občanské výstavby, světlé výšky podlaží přes 4 m</t>
  </si>
  <si>
    <t>21,8*6,4</t>
  </si>
  <si>
    <t>998012021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</si>
  <si>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do 6 m Prác</t>
  </si>
  <si>
    <t>711111001</t>
  </si>
  <si>
    <t xml:space="preserve">Provedení izolace proti zemní vlhkosti natěradly a tmely za studena  na ploše vodorovné V nátěrem penetračním</t>
  </si>
  <si>
    <t>2,9*3,4*2</t>
  </si>
  <si>
    <t>19,72*0,0003 "Přepočtené koeficientem množství</t>
  </si>
  <si>
    <t xml:space="preserve">Provedení izolace proti zemní vlhkosti natěradly a tmely za studena  na ploše svislé S nátěrem penetračním</t>
  </si>
  <si>
    <t>2,4*(2,9*2+3,4*2)</t>
  </si>
  <si>
    <t>30,24*0,00035 "Přepočtené koeficientem množství</t>
  </si>
  <si>
    <t xml:space="preserve">Provedení izolace proti zemní vlhkosti pásy přitavením  NAIP na ploše vodorovné V</t>
  </si>
  <si>
    <t>19,72*2</t>
  </si>
  <si>
    <t>62852015</t>
  </si>
  <si>
    <t>pásy s modifikovaným asfaltem vložka skelná tkanina</t>
  </si>
  <si>
    <t>39,44*1,15 "Přepočtené koeficientem množství</t>
  </si>
  <si>
    <t>711142559</t>
  </si>
  <si>
    <t xml:space="preserve">Provedení izolace proti zemní vlhkosti pásy přitavením  NAIP na ploše svislé S</t>
  </si>
  <si>
    <t>30,24*2</t>
  </si>
  <si>
    <t>60,48*1,2 "Přepočtené koeficientem množství</t>
  </si>
  <si>
    <t>711491176</t>
  </si>
  <si>
    <t xml:space="preserve">Provedení izolace proti povrchové a podpovrchové tlakové vodě ostatní  na ploše vodorovné V připevnění izolace ukončovací lištou</t>
  </si>
  <si>
    <t xml:space="preserve">"S03"   (2,9*2+3,4*2)</t>
  </si>
  <si>
    <t>28323009</t>
  </si>
  <si>
    <t>lišta ukončovací pro drenážní fólie profilované</t>
  </si>
  <si>
    <t>711491273</t>
  </si>
  <si>
    <t xml:space="preserve">Provedení izolace proti povrchové a podpovrchové tlakové vodě ostatní  na ploše svislé S z nopové fólie</t>
  </si>
  <si>
    <t xml:space="preserve">"S03"   2,25*(2,9*2+3,4*2)</t>
  </si>
  <si>
    <t>28323010</t>
  </si>
  <si>
    <t>fólie drenážní nopová v 20mm tl 1mm š 2,0m</t>
  </si>
  <si>
    <t>28,35*1,2 "Přepočtené koeficientem množství</t>
  </si>
  <si>
    <t xml:space="preserve">Přesun hmot pro izolace proti vodě, vlhkosti a plynům  stanovený z hmotnosti přesunovaného materiálu vodorovná dopravní vzdálenost do 50 m v objektech výšky do 6 m</t>
  </si>
  <si>
    <t>721</t>
  </si>
  <si>
    <t>Zdravotechnika - vnitřní kanalizace</t>
  </si>
  <si>
    <t>721174005.R</t>
  </si>
  <si>
    <t>Potrubí z plastových trub polypropylenové svodné DN 110 včetně 2x koleno 45st</t>
  </si>
  <si>
    <t>721233219.R</t>
  </si>
  <si>
    <t>Střešní vpusť nerezová pro vegetační střechy včetně ochranného koše a montážních prvků dle výkresu č.D.1.1.07, D.1.1.08</t>
  </si>
  <si>
    <t xml:space="preserve">"O4- střešní vpusť"  2</t>
  </si>
  <si>
    <t>721242119.R</t>
  </si>
  <si>
    <t>Lapač střešních splavenin s přítokem DN 110 a s horizontálním odtokem DN125 včetně redukce 125/150</t>
  </si>
  <si>
    <t>762431012</t>
  </si>
  <si>
    <t>Obložení stěn z dřevoštěpkových desek OSB na sraz, tloušťky desky 12 mm</t>
  </si>
  <si>
    <t>998762101</t>
  </si>
  <si>
    <t xml:space="preserve">Přesun hmot pro konstrukce tesařské  stanovený z hmotnosti přesunovaného materiálu vodorovná dopravní vzdálenost do 50 m v objektech výšky do 6 m</t>
  </si>
  <si>
    <t>7679901.R</t>
  </si>
  <si>
    <t>Z01 - dodávka a montáž poklopu včetně vzpěrné tyče</t>
  </si>
  <si>
    <t>7679902.R</t>
  </si>
  <si>
    <t xml:space="preserve">Z02 - dodávka a montáž žebříku + ochranné demontovatelné zábradlí </t>
  </si>
  <si>
    <t>7679991.R</t>
  </si>
  <si>
    <t>02 - dodávka a montáž kotevního pouzdra M 16mm, žárově zinkovaný, včetně pryžové ucpávky, odstín bílý</t>
  </si>
  <si>
    <t>32*2+9*2+18</t>
  </si>
  <si>
    <t>783</t>
  </si>
  <si>
    <t>Dokončovací práce - nátěry</t>
  </si>
  <si>
    <t>783826675</t>
  </si>
  <si>
    <t>Hydrofobizační nátěr omítek silikonový, transparentní, povrchů hrubých betonových povrchů nebo omítek hrubých, rýhovaných tenkovrstvých nebo škrábaných (břízolitových)</t>
  </si>
  <si>
    <t xml:space="preserve">"S01"   108,25</t>
  </si>
  <si>
    <t>SO901_1 - Část elektroinstalace</t>
  </si>
  <si>
    <t>210010022RT1</t>
  </si>
  <si>
    <t>Trubka tuhá z PVC uložená pevně, 23 mm, včetně dodávky trubky 1525</t>
  </si>
  <si>
    <t>210010313RT1</t>
  </si>
  <si>
    <t>Krabice odbočná KO, bez zapojení-čtvercová, včetně dodávky KO 125 E s víčkem</t>
  </si>
  <si>
    <t>210010005RU2</t>
  </si>
  <si>
    <t>Trubka ohebná pod omítku, vnější průměr 40 mm, včetně dodávky Monoflex 1440</t>
  </si>
  <si>
    <t>210020312R00</t>
  </si>
  <si>
    <t>Žlab kabelový s přísluš., 500/100 mm bez víka</t>
  </si>
  <si>
    <t>210201002RT2</t>
  </si>
  <si>
    <t>Svítidlo LED do 100 W stropní, včetně svítidla a příslušenství</t>
  </si>
  <si>
    <t>210110021RT1</t>
  </si>
  <si>
    <t>Spínač nástěnný jednopól.- řaz. 1, venkovní, včetně dodávky spínače 3558-01750</t>
  </si>
  <si>
    <t>Poznámka k položce:_x000d_
Vypínač ř.1 na povrch.; Montáž včetně dodávky.</t>
  </si>
  <si>
    <t>210111203R01</t>
  </si>
  <si>
    <t>Zásuvková skříň IP44, 2x230V/16, 1x400V/16A, 1x400V/32A</t>
  </si>
  <si>
    <t>Poznámka k položce:_x000d_
Montáž včetně dodávky.; Včetně jističů 2x16A/B, 3x16A/B, 1xfi 40/4/003</t>
  </si>
  <si>
    <t>210191013R04</t>
  </si>
  <si>
    <t>Montáž a dodávka nástěnného rozváděče NN R-901.</t>
  </si>
  <si>
    <t>Poznámka k položce:_x000d_
R-901.; Montáž včetně dodávky.; Kompletní dle PD.</t>
  </si>
  <si>
    <t>210220003RT5</t>
  </si>
  <si>
    <t>Vedení uzemňovací na povrchu Cu do 50 mm2, včetně dodávky H07V-K16 Ž/Z</t>
  </si>
  <si>
    <t>Poznámka k položce:_x000d_
Nátěr zemnícího pásku u každého připojovaného bodu / 2m:10*2</t>
  </si>
  <si>
    <t>Poznámka k položce:_x000d_
Položka obsahuje i pomocný materiál pro připojení, svorky vč. antikorozní ochrany spoje, 2ks na každý připojovaný bod.</t>
  </si>
  <si>
    <t>210220001RT2</t>
  </si>
  <si>
    <t>Vedení uzemňovací na povrchu FeZn do 120 mm2, včetně pásku FeZn 30 x 4 mm a svorek</t>
  </si>
  <si>
    <t>210220002RT2</t>
  </si>
  <si>
    <t>Vedení uzemňovací na povrchu FeZn D 10 mm, včetně drátu FeZn 10 mm a svorek</t>
  </si>
  <si>
    <t>SO 902 - Prosklený pavilón</t>
  </si>
  <si>
    <t xml:space="preserve">    712 - Povlakové krytiny</t>
  </si>
  <si>
    <t xml:space="preserve">    721 - Zdravotechnika - vnitřní kanalizace</t>
  </si>
  <si>
    <t xml:space="preserve">    751 - Vzduchotechnika</t>
  </si>
  <si>
    <t xml:space="preserve">    764 - Konstrukce klempířské</t>
  </si>
  <si>
    <t xml:space="preserve">    783 - Dokončovací práce - nátěry</t>
  </si>
  <si>
    <t xml:space="preserve">Odkopávky a prokopávky nezapažené  s přehozením výkopku na vzdálenost do 3 m nebo s naložením na dopravní prostředek v hornině tř. 3 přes 100 do 1 000 m3</t>
  </si>
  <si>
    <t>0,7*29,0*6,0+0,05*2,8*4,4</t>
  </si>
  <si>
    <t xml:space="preserve">Odkopávky a prokopávky nezapažené  s přehozením výkopku na vzdálenost do 3 m nebo s naložením na dopravní prostředek v hornině tř. 3 Příplatek k cenám za lepivost horniny tř. 3</t>
  </si>
  <si>
    <t>122,416*0,5 'Přepočtené koeficientem množství</t>
  </si>
  <si>
    <t xml:space="preserve">Hloubení zapažených i nezapažených rýh šířky přes 600 do 2 000 mm  s urovnáním dna do předepsaného profilu a spádu v hornině tř. 3 do 100 m3</t>
  </si>
  <si>
    <t>0,4*1,0*(26,0*2+2,8*2)</t>
  </si>
  <si>
    <t xml:space="preserve">Hloubení zapažených i nezapažených rýh šířky přes 600 do 2 000 mm  s urovnáním dna do předepsaného profilu a spádu v hornině tř. 3 Příplatek k cenám za lepivost horniny tř. 3</t>
  </si>
  <si>
    <t>23,04*0,5 'Přepočtené koeficientem množství</t>
  </si>
  <si>
    <t>1842710822</t>
  </si>
  <si>
    <t>0,4*0,6*(26,0*2+2,8*2)</t>
  </si>
  <si>
    <t>0,7*27,0*4,0+0,05*2,8*4,4</t>
  </si>
  <si>
    <t>90,04*1,6 "Přepočtené koeficientem množství</t>
  </si>
  <si>
    <t>0,4*1,0*(26,0*2+2,8*2)-0,4*0,6*(26,0*2+2,8*2)</t>
  </si>
  <si>
    <t>0,7*29,0*6,0+0,05*2,8*4,4-0,7*27,0*4,0</t>
  </si>
  <si>
    <t>27,0*4,0</t>
  </si>
  <si>
    <t>Podsyp pod základové konstrukce se zhutněním a urovnáním povrchu z kameniva hrubého, frakce 0 - 32 mm</t>
  </si>
  <si>
    <t>0,15*2,78*(26,98-0,6*2)</t>
  </si>
  <si>
    <t>0,15*26,98*3,98+0,05*4,4*2,78</t>
  </si>
  <si>
    <t>0,15*(26,98*2+3,98*2)+0,05*(4,4*2+2,78*2)</t>
  </si>
  <si>
    <t xml:space="preserve">"sít 150/150/8 - 2x"    0,0054*26,98*3,98*1,15*2</t>
  </si>
  <si>
    <t>274321511</t>
  </si>
  <si>
    <t>Základy z betonu železového (bez výztuže) pasy z betonu bez zvláštních nároků na prostředí tř. C 25/30</t>
  </si>
  <si>
    <t xml:space="preserve">"spodní ZP"   0,55*0,6*(26,98*2+2,78*2)</t>
  </si>
  <si>
    <t xml:space="preserve">"pod sloupy a techn.místn."   0,37*0,174*(27,008*2+4,008*2)+0,4*0,2*(4,1*2+1,6*2)</t>
  </si>
  <si>
    <t xml:space="preserve">"spodní ZP"   0,55*2*(26,98*2+2,78*2)</t>
  </si>
  <si>
    <t xml:space="preserve">"pod sloupy a tech.místn."   0,37*2*(27,008*2+4,008*2)+0,4*2*(4,1*2+1,6*2)</t>
  </si>
  <si>
    <t>279359001.R</t>
  </si>
  <si>
    <t>Zřízení prostupu základovou konstrukcí, dodávka a montáž chráničky KG DN 150 dl.200 mm včetně hydroizolační manžety a těsnění prostupu</t>
  </si>
  <si>
    <t xml:space="preserve">Nadzákladové zdi z betonu železového (bez výztuže) nosné pohledového  tř. C 35/45 - bílý beton nejsvětlejšího odstínu s použitím bílého cementu a bílého pigmentu, povrch betonu v pohledové kvalitě dle TP ČBS 03 třída PB3</t>
  </si>
  <si>
    <t xml:space="preserve">"S3"   0,2*2,7*(1,6*2-0,8+4,1*2)</t>
  </si>
  <si>
    <t xml:space="preserve">"S3"   2*2,7*(1,6*2-0,8+4,1*2)+0,2*2,7*2</t>
  </si>
  <si>
    <t xml:space="preserve">"S02"   0,18*27,08*4,08</t>
  </si>
  <si>
    <t xml:space="preserve">"S02"   27,08*4,08+0,18*(27,08*2+4,08*2)</t>
  </si>
  <si>
    <t>411354313</t>
  </si>
  <si>
    <t>Podpěrná konstrukce stropů - desek, kleneb a skořepin výška podepření do 4 m tloušťka stropu přes 15 do 25 cm zřízení</t>
  </si>
  <si>
    <t xml:space="preserve">"S02"   27,08*4,08</t>
  </si>
  <si>
    <t>411354314</t>
  </si>
  <si>
    <t>Podpěrná konstrukce stropů - desek, kleneb a skořepin výška podepření do 4 m tloušťka stropu přes 15 do 25 cm odstranění</t>
  </si>
  <si>
    <t>411361821.R</t>
  </si>
  <si>
    <t>Výztuž základů, zdí a stropů betonářskou ocelí 10 505</t>
  </si>
  <si>
    <t>(0,618+0,978+3,013)*1,1</t>
  </si>
  <si>
    <t>0,79</t>
  </si>
  <si>
    <t>628611119.R</t>
  </si>
  <si>
    <t>Nátěr betonu transparentní, ošetřující, impregnační, vytvrzující pro ošetření broušených podlah</t>
  </si>
  <si>
    <t xml:space="preserve">"S01 - pochozí vrstva"   95,3+6,08</t>
  </si>
  <si>
    <t>631311126</t>
  </si>
  <si>
    <t xml:space="preserve">Mazanina z betonu  prostého bez zvýšených nároků na prostředí tl. přes 80 do 120 mm tř. C 25/30</t>
  </si>
  <si>
    <t xml:space="preserve">"S01 - pochozí vrstva"   0,1*(95,3+6,08)</t>
  </si>
  <si>
    <t>631319022</t>
  </si>
  <si>
    <t xml:space="preserve">Příplatek k cenám mazanin  za úpravu povrchu mazaniny přehlazením s poprášením cementem pro konečnou úpravu, mazanina tl. přes 80 do 120 mm (20 kg/m3)</t>
  </si>
  <si>
    <t>631342133</t>
  </si>
  <si>
    <t>Mazanina z betonu lehkého tepelně-izolačního polystyrénového tl. přes 120 do 240 mm, objemové hmotnosti 700 kg/m3</t>
  </si>
  <si>
    <t xml:space="preserve">"S01-instalační vrstva"   0,25*((26,98-0,174*2)*(3,98-0,174*2)-0,2*(4,1*2+1,6*2))</t>
  </si>
  <si>
    <t xml:space="preserve">"S01 - pochozí vrstva-sít 100/100/6"   0,00444*(95,3+6,08)*1,15*2</t>
  </si>
  <si>
    <t>632451457</t>
  </si>
  <si>
    <t xml:space="preserve">Potěr pískocementový běžný  tl. přes 40 do 50 mm tř. C 30</t>
  </si>
  <si>
    <t xml:space="preserve">"S01-ochranná vrstva"   (26,98-0,174*2)*(3,98-0,174*2)-0,2*(4,1*2+1,6*2)</t>
  </si>
  <si>
    <t xml:space="preserve">"S01-separační vrstva"   (26,98-0,174*2)*(3,98-0,174*2)-0,2*(4,1*2+1,6*2)</t>
  </si>
  <si>
    <t>633131112</t>
  </si>
  <si>
    <t xml:space="preserve">Povrchová úprava vsypovou směsí průmyslových betonových podlah  těžký provoz s přísadou karbidu, tl. 3 mm</t>
  </si>
  <si>
    <t xml:space="preserve">"S01 - pochozí vrstva"   (95,3+6,08)</t>
  </si>
  <si>
    <t>634111116</t>
  </si>
  <si>
    <t xml:space="preserve">Obvodová dilatace mezi stěnou a mazaninou  pružnou těsnicí páskou výšky 150 mm</t>
  </si>
  <si>
    <t>27,0*2+4,08*2+4,1*2+3,7*2+1,6*2+2,0*2</t>
  </si>
  <si>
    <t>4*4,008</t>
  </si>
  <si>
    <t>93501.R</t>
  </si>
  <si>
    <t>O1 - Litinový nerezový štěrbinový odvodňovací žlab včetně štěrbinového nástavce-dodávka a montáž včetně napojení a včetně potrubí a komponentů - viz výpis ostatních prvků</t>
  </si>
  <si>
    <t xml:space="preserve">Poznámka k položce:_x000d_
 </t>
  </si>
  <si>
    <t>2,7*(4,1*2+2,0*2)</t>
  </si>
  <si>
    <t>32,94*15 "Přepočtené koeficientem množství</t>
  </si>
  <si>
    <t>952901111</t>
  </si>
  <si>
    <t xml:space="preserve">Vyčištění budov nebo objektů před předáním do užívání  budov bytové nebo občanské výstavby, světlé výšky podlaží do 4 m</t>
  </si>
  <si>
    <t>26,98*3,98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</si>
  <si>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</si>
  <si>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107,38*0,0003 "Přepočtené koeficientem množství</t>
  </si>
  <si>
    <t>0,55*(26,98*2+3,98*2)</t>
  </si>
  <si>
    <t>34,056*0,00035 "Přepočtené koeficientem množství</t>
  </si>
  <si>
    <t>107,38*1,15 "Přepočtené koeficientem množství</t>
  </si>
  <si>
    <t>34,056*1,2 "Přepočtené koeficientem množství</t>
  </si>
  <si>
    <t>711491177</t>
  </si>
  <si>
    <t xml:space="preserve">Provedení izolace proti povrchové a podpovrchové tlakové vodě ostatní  na ploše vodorovné V připevnění izolace nerezovou lištou</t>
  </si>
  <si>
    <t>27,0*2+4,0*2</t>
  </si>
  <si>
    <t>71149.m</t>
  </si>
  <si>
    <t>nerezová ukončovací lišta</t>
  </si>
  <si>
    <t>62*1,1 "Přepočtené koeficientem množství</t>
  </si>
  <si>
    <t xml:space="preserve">"ochranná vrstva hydroizolace"   0,3*65,0</t>
  </si>
  <si>
    <t>19,5*1,2 "Přepočtené koeficientem množství</t>
  </si>
  <si>
    <t>712</t>
  </si>
  <si>
    <t>Povlakové krytiny</t>
  </si>
  <si>
    <t>712363039.R</t>
  </si>
  <si>
    <t xml:space="preserve">Provedení povlakové krytiny střech plochých do 10° fólií  termoplastickou PO (polyolefin) rozvinutí a natažení fólie v ploše</t>
  </si>
  <si>
    <t xml:space="preserve">"S02"   27,08*4,08*1,1+0,465</t>
  </si>
  <si>
    <t>28342833</t>
  </si>
  <si>
    <t>fólie hydroizolační střešní FPO vyztužená skelným vláknem tl 2,0 mm</t>
  </si>
  <si>
    <t>122*1,15 "Přepočtené koeficientem množství</t>
  </si>
  <si>
    <t>712391172</t>
  </si>
  <si>
    <t xml:space="preserve">Provedení povlakové krytiny střech plochých do 10° -ostatní práce  provedení vrstvy textilní ochranné</t>
  </si>
  <si>
    <t>712771221</t>
  </si>
  <si>
    <t>Provedení drenážní vrstvy vegetační střechy z plastových nopových fólií, výšky nopů do 25 mm, sklon střechy do 5°</t>
  </si>
  <si>
    <t>69334321</t>
  </si>
  <si>
    <t>fólie drenážní nopová vegetačních střech tl 20 mm, HDPE</t>
  </si>
  <si>
    <t>712771271</t>
  </si>
  <si>
    <t>Provedení filtrační vrstvy vegetační střechy z textilií kladených volně s přesahem, sklon střechy do 5°</t>
  </si>
  <si>
    <t>69334310.m</t>
  </si>
  <si>
    <t>geotextilie filtrační vegetačních střech 300 g/m2, tl 1,1 mm, PP</t>
  </si>
  <si>
    <t>712771401</t>
  </si>
  <si>
    <t>Provedení vegetační vrstvy vegetační střechy ze substrátu, tloušťky do 100 mm, sklon střechy do 5°</t>
  </si>
  <si>
    <t>10321225</t>
  </si>
  <si>
    <t>substrát vegetačních střech extenzivní s nízkým obsahem organické složky</t>
  </si>
  <si>
    <t>122,0*0,1</t>
  </si>
  <si>
    <t>998712101</t>
  </si>
  <si>
    <t>Přesun hmot pro povlakové krytiny stanovený z hmotnosti přesunovaného materiálu vodorovná dopravní vzdálenost do 50 m v objektech výšky do 6 m</t>
  </si>
  <si>
    <t>721174024</t>
  </si>
  <si>
    <t>Potrubí z plastových trub polypropylenové odpadní (svislé) DN 75</t>
  </si>
  <si>
    <t>O4 - Střešní vpusť nerezová pro vegetační střechy svislý odtok DN 75 včetně ochranného koše pro vegetační střechy, perforované obruby a hydroizolačního profilu - dodávka a montáž včetně napojení na potrubí a komponentů - viz výpis ostatních prvků a detail</t>
  </si>
  <si>
    <t>721290111</t>
  </si>
  <si>
    <t xml:space="preserve">Zkouška těsnosti kanalizace  v objektech vodou do DN 125</t>
  </si>
  <si>
    <t>998721101</t>
  </si>
  <si>
    <t xml:space="preserve">Přesun hmot pro vnitřní kanalizace  stanovený z hmotnosti přesunovaného materiálu vodorovná dopravní vzdálenost do 50 m v objektech výšky do 6 m</t>
  </si>
  <si>
    <t>751</t>
  </si>
  <si>
    <t>Vzduchotechnika</t>
  </si>
  <si>
    <t>751344112</t>
  </si>
  <si>
    <t xml:space="preserve">Montáž tlumičů  hluku pro kruhové potrubí, průměru přes 100 do 200 mm</t>
  </si>
  <si>
    <t>751344.m</t>
  </si>
  <si>
    <t>tlumič</t>
  </si>
  <si>
    <t>751510042</t>
  </si>
  <si>
    <t>Vzduchotechnické potrubí kruhové, průměru přes 100 do 200 mm</t>
  </si>
  <si>
    <t xml:space="preserve">Poznámka k položce:_x000d_
flexi potrubí plastové, zesílené, určené pro zalití do lehčeného betonu </t>
  </si>
  <si>
    <t>751512002.R</t>
  </si>
  <si>
    <t>Potrubí přímé 250/200 mm - dodávka a montáž</t>
  </si>
  <si>
    <t>Poznámka k položce:_x000d_
zesílené, určené pro zalití do lehčeného betonu</t>
  </si>
  <si>
    <t>751512003.R</t>
  </si>
  <si>
    <t>Potrubí přímé 375/200 mm - dodávka a montáž</t>
  </si>
  <si>
    <t>751512004.R</t>
  </si>
  <si>
    <t>Potrubí přímé 400/200 mm - dodávka a montáž</t>
  </si>
  <si>
    <t>75151231.R</t>
  </si>
  <si>
    <t>Oblouk 200/250 R1000 - dodávka a montáž</t>
  </si>
  <si>
    <t>75151248.R</t>
  </si>
  <si>
    <t xml:space="preserve">Přechodová tvarovka  375/200-250/200 - dodávka a montáž</t>
  </si>
  <si>
    <t>75151249.R</t>
  </si>
  <si>
    <t>Přechodová tvarovka 400/200 - 375/200 - dodávka a montáž</t>
  </si>
  <si>
    <t>751514479</t>
  </si>
  <si>
    <t xml:space="preserve">Montáž přechodu osového nebo pravoúhlého do plechového potrubí  kruhového bez příruby, průměru přes 200 do 300 mm</t>
  </si>
  <si>
    <t>751519.m</t>
  </si>
  <si>
    <t>redukce 200/250</t>
  </si>
  <si>
    <t>75151449.R</t>
  </si>
  <si>
    <t>Přechodová tvarovka DN200 - 400/200 mm - dodávka a montáž</t>
  </si>
  <si>
    <t>751514689.R</t>
  </si>
  <si>
    <t>Zavírací mřížka síto DN250 - dodávka a montáž</t>
  </si>
  <si>
    <t>751514777.R</t>
  </si>
  <si>
    <t xml:space="preserve">Montáž protidešťové stříšky nebo výfukové hlavice do plechového potrubí  kruhové bez příruby, průměru přes 200 do 300 mm</t>
  </si>
  <si>
    <t>751514.m</t>
  </si>
  <si>
    <t>protidešťová hlavice DN250</t>
  </si>
  <si>
    <t>751901.R</t>
  </si>
  <si>
    <t>Štěrbina 10 mm včetně boxu - dodávka a montáž</t>
  </si>
  <si>
    <t xml:space="preserve">Poznámka k položce:_x000d_
Jedná se o nerezovou podlahovovou štěrbinovou výusť s jednou vyústkou tl. 10 mm, jeden směr proudění, nerezová ocel, barva: nerezová ocel - viz výkres D.1.1.07 SCHÉMA VZT, vč. montážního materiálu a souvisejícího příslušenství. </t>
  </si>
  <si>
    <t>751902.R</t>
  </si>
  <si>
    <t>Vzduchotechnická jednotka vč. kotvení - dodávka a montáž</t>
  </si>
  <si>
    <t>Poznámka k položce:_x000d_
Jednotka bude mít tyto parametry: Energetická třída A, maximální průtok 600 m3/h, akustický výkon do okolí 42 dB, maximální účinnost rekuperace 94 %, průměr připojovacích hrdel d=250 mm, třída filtrace přívodního vzduchu G4, napětí 230/50 Hz</t>
  </si>
  <si>
    <t>751990003.R</t>
  </si>
  <si>
    <t>Zednické výpomoce</t>
  </si>
  <si>
    <t>soubor</t>
  </si>
  <si>
    <t>751990091.R</t>
  </si>
  <si>
    <t>Revizní zkoušky VZT</t>
  </si>
  <si>
    <t>751990092.R</t>
  </si>
  <si>
    <t>Seřízení systému a spuštění do provozu</t>
  </si>
  <si>
    <t>762361318.R</t>
  </si>
  <si>
    <t xml:space="preserve">Bednění - skladba S02-Střecha - Voděodolná překližka  tl. 10  mm, kvalita C/D, určeno pro užití ve vlhkém a venkovním prostředí, 5,1kg/m2, kotvena samořeznými nerez vruty do podkladních profilů</t>
  </si>
  <si>
    <t>122,0</t>
  </si>
  <si>
    <t>762361319.R</t>
  </si>
  <si>
    <t xml:space="preserve">Konstrukční a vyrovnávací vrstva pod klempířské prvky (atiky) z voděodolné překližky tl. 10  mm</t>
  </si>
  <si>
    <t>(0,27+0,05+0,2)*65,0</t>
  </si>
  <si>
    <t>764</t>
  </si>
  <si>
    <t>Konstrukce klempířské</t>
  </si>
  <si>
    <t>764255403</t>
  </si>
  <si>
    <t>Oplechování horních ploch zdí a nadezdívek (atik) z nerezového plechu celoplošně lepené rš 250 mm</t>
  </si>
  <si>
    <t>764256447</t>
  </si>
  <si>
    <t>Oplechování parapetů z nerezového plechu rovných celoplošně lepené, bez rohů rš 670 mm</t>
  </si>
  <si>
    <t xml:space="preserve">"K01"   65,0</t>
  </si>
  <si>
    <t>764258424</t>
  </si>
  <si>
    <t>Oplechování říms a ozdobných prvků z nerezového plechu rovných, bez rohů celoplošně lepené rš 330 mm</t>
  </si>
  <si>
    <t xml:space="preserve">"K02-krycí lišta soklu"   65,0</t>
  </si>
  <si>
    <t>764356425</t>
  </si>
  <si>
    <t>Lemování ventilačních nástavců z nerezového plechu výšky do 1000 mm, se stříškou střech s krytinou skládanou mimo prejzovou nebo z plechu, průměru přes 200 do 300 mm</t>
  </si>
  <si>
    <t xml:space="preserve">"K03-bude upřesněno"   3</t>
  </si>
  <si>
    <t>998764101</t>
  </si>
  <si>
    <t>Přesun hmot pro konstrukce klempířské stanovený z hmotnosti přesunovaného materiálu vodorovná dopravní vzdálenost do 50 m v objektech výšky do 6 m</t>
  </si>
  <si>
    <t>7672201.R</t>
  </si>
  <si>
    <t>W1 - sestava fixních oken 27008/2960 mm s izolačním dvojsklem, krycí plech soklu pro ochranu hydroizolace - viz výpis oken a výkres detailu A</t>
  </si>
  <si>
    <t>7672202.R</t>
  </si>
  <si>
    <t>W2 - sestava fixních oken 27008/2960 mm se zdvižně posuvným křídlem a otevíravými dveřmi, s izolačním dvojsklem, krycí plech soklu pro ochranu hydroizolace - viz výpis oken a výkres detailu A</t>
  </si>
  <si>
    <t>7672203.R</t>
  </si>
  <si>
    <t xml:space="preserve">W3 - sestava fixních oken 4008/2960 mm  s izolačním dvojsklem, krycí plech soklu pro ochranu hydroizolace - viz výpis oken a výkres detailu A</t>
  </si>
  <si>
    <t>Z01 - dodávka a montáž patky pro uložení sloupu včetně povrchové úpravy - viz výpis zámečnických výrobků</t>
  </si>
  <si>
    <t>Z02 - dodávka a montáž patky pro uložení sloupu včetně povrchové úpravy - viz výpis zámečnických výrobků</t>
  </si>
  <si>
    <t>220</t>
  </si>
  <si>
    <t>7679903.R</t>
  </si>
  <si>
    <t xml:space="preserve">Z03 - dodávka a montáž betonových dveří  včetně povrchové úpravy- viz výpis zámečnických výrobků</t>
  </si>
  <si>
    <t>222</t>
  </si>
  <si>
    <t>7679904.R</t>
  </si>
  <si>
    <t>Z04 - dodávka a montáž konstrukce atiky včetně povrchové úpravy - viz výpis zámečnických výrobků</t>
  </si>
  <si>
    <t>224</t>
  </si>
  <si>
    <t>7679908.R</t>
  </si>
  <si>
    <t>Podkladní vrstva - skladba S02 - Střecha - hliníkové profily Jakl 40x20x3 mm kotvené do ŽB desky, podložené pryžovými podložkami tl.2mm - kladen musí umožňovat příčné provětrávání střechy - viz v.č.D.1.1.03</t>
  </si>
  <si>
    <t>226</t>
  </si>
  <si>
    <t>7679909.R</t>
  </si>
  <si>
    <t>Spádová vrstva - skladba S02 - Střecha - hliníkové profily Jakl 40x0x35 mm kotvené do podkladních profilů, různé výškové profily slouží k vytvoření spádu střešní roviny - viz v.č.D.1.1.03</t>
  </si>
  <si>
    <t>228</t>
  </si>
  <si>
    <t>998767101</t>
  </si>
  <si>
    <t xml:space="preserve">Přesun hmot pro zámečnické konstrukce  stanovený z hmotnosti přesunovaného materiálu vodorovná dopravní vzdálenost do 50 m v objektech výšky do 6 m</t>
  </si>
  <si>
    <t>230</t>
  </si>
  <si>
    <t>998767181</t>
  </si>
  <si>
    <t xml:space="preserve">Přesun hmot pro zámečnické konstrukce  stanovený z hmotnosti přesunovaného materiálu Příplatek k cenám za přesun prováděný bez použití mechanizace pro jakoukoliv výšku objektu</t>
  </si>
  <si>
    <t>232</t>
  </si>
  <si>
    <t>Hydrofobizační nátěr omítek silikonový, transparentní, povrchů hrubých betonových povrchů nebo omítek hrubých, rýhovaných tenkovrstvých nebo škrábaných (břízolitových) - dvojnásobný</t>
  </si>
  <si>
    <t>234</t>
  </si>
  <si>
    <t>SO 902_1 - Prosklený pavilon - dešťová kanalizace</t>
  </si>
  <si>
    <t xml:space="preserve">Hloubení zapažených i nezapažených rýh šířky do 600 mm  s urovnáním dna do předepsaného profilu a spádu v hornině tř. 3 do 100 m3</t>
  </si>
  <si>
    <t>0,6*1,0*(30,0*2+6,0+1,0*6+2,0*2)</t>
  </si>
  <si>
    <t xml:space="preserve">Hloubení zapažených i nezapažených rýh šířky do 600 mm  s urovnáním dna do předepsaného profilu a spádu v hornině tř. 3 Příplatek k cenám za lepivost horniny tř. 3</t>
  </si>
  <si>
    <t>45,6*0,5 'Přepočtené koeficientem množství</t>
  </si>
  <si>
    <t>1518110063</t>
  </si>
  <si>
    <t>4,56+19,23</t>
  </si>
  <si>
    <t>23,79*1,6 "Přepočtené koeficientem množství</t>
  </si>
  <si>
    <t xml:space="preserve">Zásyp sypaninou z jakékoliv horniny  s uložením výkopku ve vrstvách se zhutněním jam, šachet, rýh nebo kolem objektů v těchto vykopávkách</t>
  </si>
  <si>
    <t>45,6-4,56-19,23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</si>
  <si>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</si>
  <si>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</si>
  <si>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0,6*(0,125+0,3)*(30,0*2+6,0)+0,6*(0,1+0,3)*(1,0*6+2,0*2)</t>
  </si>
  <si>
    <t>58341344</t>
  </si>
  <si>
    <t>kamenivo drcené drobné frakce 0-4</t>
  </si>
  <si>
    <t>19,23*2 "Přepočtené koeficientem množství</t>
  </si>
  <si>
    <t>451572111</t>
  </si>
  <si>
    <t>Lože pod potrubí, stoky a drobné objekty v otevřeném výkopu z kameniva drobného těženého 0 až 4 mm</t>
  </si>
  <si>
    <t>0,6*0,1*(30,0*2+6,0+1,0*6+2,0*2)</t>
  </si>
  <si>
    <t>871263121</t>
  </si>
  <si>
    <t>Montáž kanalizačního potrubí z plastů z tvrdého PVC těsněných gumovým kroužkem v otevřeném výkopu ve sklonu do 20 % DN 110</t>
  </si>
  <si>
    <t>1,0*6+2,0*2</t>
  </si>
  <si>
    <t>28611113</t>
  </si>
  <si>
    <t>trubka kanalizační PVC DN 110x1000 mm SN4</t>
  </si>
  <si>
    <t>10*1,02 "Přepočtené koeficientem množství</t>
  </si>
  <si>
    <t>871273121</t>
  </si>
  <si>
    <t>Montáž kanalizačního potrubí z plastů z tvrdého PVC těsněných gumovým kroužkem v otevřeném výkopu ve sklonu do 20 % DN 125</t>
  </si>
  <si>
    <t>30,0*2+6,0</t>
  </si>
  <si>
    <t>28611126</t>
  </si>
  <si>
    <t>trubka kanalizační PVC DN 125x1000 mm SN4</t>
  </si>
  <si>
    <t>66*1,02 "Přepočtené koeficientem množství</t>
  </si>
  <si>
    <t>877265211</t>
  </si>
  <si>
    <t xml:space="preserve">Montáž tvarovek na kanalizačním potrubí z trub z plastu  z tvrdého PVC nebo z polypropylenu v otevřeném výkopu jednoosých DN 110</t>
  </si>
  <si>
    <t>28611351</t>
  </si>
  <si>
    <t>koleno kanalizační PVC KG 110x45°</t>
  </si>
  <si>
    <t>28611502</t>
  </si>
  <si>
    <t>redukce kanalizační PVC 125/110</t>
  </si>
  <si>
    <t>877275211</t>
  </si>
  <si>
    <t xml:space="preserve">Montáž tvarovek na kanalizačním potrubí z trub z plastu  z tvrdého PVC nebo z polypropylenu v otevřeném výkopu jednoosých DN 125</t>
  </si>
  <si>
    <t>28611356</t>
  </si>
  <si>
    <t>koleno kanalizační PVC KG 125x45°</t>
  </si>
  <si>
    <t>877275221</t>
  </si>
  <si>
    <t xml:space="preserve">Montáž tvarovek na kanalizačním potrubí z trub z plastu  z tvrdého PVC nebo z polypropylenu v otevřeném výkopu dvouosých DN 125</t>
  </si>
  <si>
    <t>28611389</t>
  </si>
  <si>
    <t>odbočka kanalizační PVC s hrdlem 125/110/45°</t>
  </si>
  <si>
    <t>877315211</t>
  </si>
  <si>
    <t xml:space="preserve">Montáž tvarovek na kanalizačním potrubí z trub z plastu  z tvrdého PVC nebo z polypropylenu v otevřeném výkopu jednoosých DN 160</t>
  </si>
  <si>
    <t>28611506</t>
  </si>
  <si>
    <t>redukce kanalizační PVC 160/125</t>
  </si>
  <si>
    <t>892271111</t>
  </si>
  <si>
    <t>Tlakové zkoušky vodou na potrubí DN 100 nebo 125</t>
  </si>
  <si>
    <t>892372111</t>
  </si>
  <si>
    <t>Tlakové zkoušky vodou zabezpečení konců potrubí při tlakových zkouškách DN do 300</t>
  </si>
  <si>
    <t>894812313</t>
  </si>
  <si>
    <t>Revizní a čistící šachta z polypropylenu PP pro hladké trouby DN 600 šachtové dno (DN šachty / DN trubního vedení) DN 600/160 s přítokem tvaru T</t>
  </si>
  <si>
    <t>894812331</t>
  </si>
  <si>
    <t>Revizní a čistící šachta z polypropylenu PP pro hladké trouby DN 600 roura šachtová korugovaná, světlé hloubky 1 000 mm</t>
  </si>
  <si>
    <t>894812339</t>
  </si>
  <si>
    <t>Revizní a čistící šachta z polypropylenu PP pro hladké trouby DN 600 Příplatek k cenám 2331 - 2334 za uříznutí šachtové roury</t>
  </si>
  <si>
    <t>894812357</t>
  </si>
  <si>
    <t>Revizní a čistící šachta z polypropylenu PP pro hladké trouby DN 600 poklop (mříž) litinový pro zatížení od 1,5 t do 12,5 t s teleskopickým adaptérem</t>
  </si>
  <si>
    <t>Přesun hmot pro trubní vedení hloubené z trub z plastických hmot nebo sklolaminátových pro vodovody nebo kanalizace v otevřeném výkopu dopravní vzdálenost do 15 m</t>
  </si>
  <si>
    <t>SO 902_2 - Část elektroinstalace</t>
  </si>
  <si>
    <t>Poznámka k položce:_x000d_
Montáž včetně dodávky._x000d_
Výměra a obsah dle výkresu č.02. Planimetrováno programem Autocad.:195</t>
  </si>
  <si>
    <t>Systémová kabel.ucpávka průměr 110mm</t>
  </si>
  <si>
    <t>210110513RT2</t>
  </si>
  <si>
    <t>Vypínač TOTAL-STOP, včetně dodávky vypínače</t>
  </si>
  <si>
    <t>210111031RT3</t>
  </si>
  <si>
    <t>Zásuvka v podlahové krabici - 2P+PE, včetně dodávky zásuvky 5518-2929</t>
  </si>
  <si>
    <t>Poznámka k položce:_x000d_
Zásuvka 230V na povrch.; Montáž včetně dodávky.</t>
  </si>
  <si>
    <t>210111133R00</t>
  </si>
  <si>
    <t xml:space="preserve">Zásuvka průmyslová IP 44  3P+PE  16 A</t>
  </si>
  <si>
    <t>Poznámka k položce:_x000d_
Zásuvka 400V na povrch.; Montáž včetně dodávky.</t>
  </si>
  <si>
    <t>210191013R03</t>
  </si>
  <si>
    <t>Montáž a dodávka nástěnného rozváděče NN R-902.</t>
  </si>
  <si>
    <t>Poznámka k položce:_x000d_
R-902.; Montáž včetně dodávky.; Kompletní dle PD.</t>
  </si>
  <si>
    <t>Poznámka k položce:_x000d_
Nátěr zemnícího pásku u každého připojovaného bodu / 2m:15*2</t>
  </si>
  <si>
    <t>210220002RT4</t>
  </si>
  <si>
    <t>Vedení uzemňovací na povrchu AlMgSi 8 mm, včetně dodávky AlMgSi 8mm + PV 21d</t>
  </si>
  <si>
    <t>210220212RT1</t>
  </si>
  <si>
    <t>Tyč jímací s upev. na stř.hřeben do 3 m, do zdi, včetně dodávky jímací tyče JT 1.5</t>
  </si>
  <si>
    <t>222260727R01</t>
  </si>
  <si>
    <t>Podlahový kabelový žlab 200x50 dvoukomorový včetně, dodávky žlabu</t>
  </si>
  <si>
    <t>222260727R02</t>
  </si>
  <si>
    <t>Podlahová krabice 12 modulů, včetně dodávky</t>
  </si>
  <si>
    <t>Poznámka k položce:_x000d_
Montáž včetně dodávky kompletního příslušentsví.</t>
  </si>
  <si>
    <t>222290301R01</t>
  </si>
  <si>
    <t>Modul RJ45 kat.6 do krabice</t>
  </si>
  <si>
    <t>222280214R01</t>
  </si>
  <si>
    <t>Kabel UTP/FTP kat.6 v trubkách</t>
  </si>
  <si>
    <t>222260403R00</t>
  </si>
  <si>
    <t>Nástěnný 19" rozvaděč 13U-18U hl.do 450 mm</t>
  </si>
  <si>
    <t>Poznámka k položce:_x000d_
Montáž včetně dodávky.; Datový rozváděč hl.do 250mm v nástěnném provedení.</t>
  </si>
  <si>
    <t>hloubení903</t>
  </si>
  <si>
    <t>15,538</t>
  </si>
  <si>
    <t>podsyp903</t>
  </si>
  <si>
    <t>0,128</t>
  </si>
  <si>
    <t>základ903</t>
  </si>
  <si>
    <t>0,96</t>
  </si>
  <si>
    <t>SO 903 - Pergola</t>
  </si>
  <si>
    <t>-2024695344</t>
  </si>
  <si>
    <t>8*(0,4*0,4*0,85+4*0,85*0,85/2*1,25)</t>
  </si>
  <si>
    <t>268976777</t>
  </si>
  <si>
    <t>Hloubení903</t>
  </si>
  <si>
    <t>15,538*0,5 'Přepočtené koeficientem množství</t>
  </si>
  <si>
    <t>-1302490885</t>
  </si>
  <si>
    <t>základ903+podsyp903</t>
  </si>
  <si>
    <t>409918007</t>
  </si>
  <si>
    <t>(základ903+podsyp903)*2,2</t>
  </si>
  <si>
    <t>890890435</t>
  </si>
  <si>
    <t>Poznámka k položce:_x000d_
Zpětný zásyp kolem základových patek tam, kde budou použito a poté odstraněno bednění</t>
  </si>
  <si>
    <t>hloubení903-základ903-podsyp903</t>
  </si>
  <si>
    <t>271562211</t>
  </si>
  <si>
    <t>Podsyp pod základové konstrukce se zhutněním z drobného kameniva frakce 0 až 4 mm</t>
  </si>
  <si>
    <t>1536444450</t>
  </si>
  <si>
    <t>Poznámka k položce:_x000d_
Podsyp pod základovou patkou v tl. 100 mm</t>
  </si>
  <si>
    <t>8*(0,4*0,4*0,1)</t>
  </si>
  <si>
    <t>275311126</t>
  </si>
  <si>
    <t>Základové patky a bloky z betonu prostého C 20/25</t>
  </si>
  <si>
    <t>-456405057</t>
  </si>
  <si>
    <t>8*(0,4*0,4*0,75)</t>
  </si>
  <si>
    <t>275354111</t>
  </si>
  <si>
    <t>Bednění základových patek - zřízení</t>
  </si>
  <si>
    <t>-1231820944</t>
  </si>
  <si>
    <t>0,4*0,75*4*8</t>
  </si>
  <si>
    <t>275354211</t>
  </si>
  <si>
    <t>Bednění základových patek - odstranění</t>
  </si>
  <si>
    <t>2013459595</t>
  </si>
  <si>
    <t>646171999R</t>
  </si>
  <si>
    <t>Montáž nosné hliníkové konstrukce pro lamelový systém - NECENIT</t>
  </si>
  <si>
    <t>1577276784</t>
  </si>
  <si>
    <t>Poznámka k položce:_x000d_
necenit, bude realizováno samostatnou stavbou v další etapě</t>
  </si>
  <si>
    <t>590R1</t>
  </si>
  <si>
    <t xml:space="preserve">Nosná hliníková konstrukce pro lamelový systém vč. kotvících prvků  a dopravy - NECENIT</t>
  </si>
  <si>
    <t>1080401091</t>
  </si>
  <si>
    <t>646171998R</t>
  </si>
  <si>
    <t>Montážsystému otočných lamel s integrovaným okapovým systémem - NECENIT</t>
  </si>
  <si>
    <t>1964693045</t>
  </si>
  <si>
    <t>590R2</t>
  </si>
  <si>
    <t>Systém otočných lamel s integrovaným okapovým systémem, vč. lamel, motorů, okapů a odvodnění - NECENIT</t>
  </si>
  <si>
    <t>-184300156</t>
  </si>
  <si>
    <t>Přesun hmot tonážní pro zámečnické konstrukce v objektech v do 6 m - NECENIT</t>
  </si>
  <si>
    <t>-545165491</t>
  </si>
  <si>
    <t>998767194</t>
  </si>
  <si>
    <t>Příplatek k přesunu hmot tonážní 767 za zvětšený přesun do 1000 m - NECENIT</t>
  </si>
  <si>
    <t>-763382687</t>
  </si>
  <si>
    <t>460531111</t>
  </si>
  <si>
    <t>Osazení kabelové komory z dílu HDPE plochy do 1 m2 hl do 0,5 m pro běžné zatížení</t>
  </si>
  <si>
    <t>-1789703832</t>
  </si>
  <si>
    <t>Poznámka k položce:_x000d_
Instalační bedna pro elektroinstalaci</t>
  </si>
  <si>
    <t>34573351R</t>
  </si>
  <si>
    <t>komora kabelová vodotěsná 400 x 300 x 170mm s víkem</t>
  </si>
  <si>
    <t>-972272839</t>
  </si>
  <si>
    <t>SO 904 - Fontána</t>
  </si>
  <si>
    <t>M21 - Elektromontáž, řízení, osvětlení</t>
  </si>
  <si>
    <t>M35 - Montáž čerpadel, kompresorů</t>
  </si>
  <si>
    <t>M99 - Ostatní dodávky a práce "M"</t>
  </si>
  <si>
    <t>Pol74</t>
  </si>
  <si>
    <t>Hloubení rýh š.do 200 cm hor.3 do 100 m3,STROJNĚ</t>
  </si>
  <si>
    <t>Poznámka k položce:_x000d_
rozvody:39,0*0,7*0,5+73*0,5*0,5</t>
  </si>
  <si>
    <t>Pol75</t>
  </si>
  <si>
    <t>Příplatek za lepivost - hloubení rýh 200cm v hor.3</t>
  </si>
  <si>
    <t>31,9*0,5 'Přepočtené koeficientem množství</t>
  </si>
  <si>
    <t>Pol76</t>
  </si>
  <si>
    <t>Lože pod potrubí s dodáním písku frakce 0 - 4 mm</t>
  </si>
  <si>
    <t>Poznámka k položce:_x000d_
rozvody:39,0*0,7*0,1+73*0,5*0,1</t>
  </si>
  <si>
    <t>Pol78</t>
  </si>
  <si>
    <t>Obsyp potrubí bez prohození sypaniny s dodáním písku frakce 0 - 4 mm</t>
  </si>
  <si>
    <t>Poznámka k položce:_x000d_
rozvody:39,0*0,7*0,15+73*0,5*0,15</t>
  </si>
  <si>
    <t>Pol79</t>
  </si>
  <si>
    <t>Zásyp jam, rýh, šachet se zhutněním</t>
  </si>
  <si>
    <t>Poznámka k položce:_x000d_
rozvody:39,0*0,7*0,25+73*0,5*0,25</t>
  </si>
  <si>
    <t>Pol80</t>
  </si>
  <si>
    <t>Nakládání výkopku z hor.1-4 v množství nad 100 m3 viz pol. Vodorovné přemístění výkopku</t>
  </si>
  <si>
    <t>Pol81</t>
  </si>
  <si>
    <t>Vodorovné přemístění výkopku z hor.1-4 do 5km</t>
  </si>
  <si>
    <t>Pol82</t>
  </si>
  <si>
    <t>Pol83</t>
  </si>
  <si>
    <t>Poplatek za uložení odpadu ze sypaniny na skládce (skládkovné)</t>
  </si>
  <si>
    <t>Pol84</t>
  </si>
  <si>
    <t>Výstražná folie š 300 mm</t>
  </si>
  <si>
    <t>bm</t>
  </si>
  <si>
    <t>Pol85</t>
  </si>
  <si>
    <t>Beton základových desek prostý C12/15</t>
  </si>
  <si>
    <t>Poznámka k položce:_x000d_
podkladní beton žlaby:(3,4+4,3+5,2+3,4)*0,5*0,1; podkladní beton odtokové armatury:(7,1+8,0+8,9+7,1)*0,5*0,1; obetonování žlaby:(3,4+4,3+5,2+3,4)*0,5*0,35; obetonování odtokové armatury:(7,1+8,0+8,9+7,1)*0,5*0,35; krycí deska potrubí:110*0,6*0,1</t>
  </si>
  <si>
    <t>Elektromontáž, řízení, osvětlení</t>
  </si>
  <si>
    <t>00001</t>
  </si>
  <si>
    <t>Podružný elektrorozvaděč technologie RM1 v provedení jako sestava plastových rozvodnic na omítku, krytí IP55</t>
  </si>
  <si>
    <t>MF2222712</t>
  </si>
  <si>
    <t>Fr.menic 1,5kW, Uvst=3x400V, Uvýst=3x400V, IP20, fr=0,2-400Hz</t>
  </si>
  <si>
    <t>00002</t>
  </si>
  <si>
    <t>Jednoduchá ovládací jednotka pro měnič</t>
  </si>
  <si>
    <t>MF22288</t>
  </si>
  <si>
    <t>Odrušovací filtr pro frekvenční měniče do výkonu 15 kW</t>
  </si>
  <si>
    <t>FX3U-32MR/ES</t>
  </si>
  <si>
    <t>Řídící systém, napájení 230V, 16xDI, 16xDO relé 2A</t>
  </si>
  <si>
    <t>SW1</t>
  </si>
  <si>
    <t>Aplikační sw PLC</t>
  </si>
  <si>
    <t>kompl</t>
  </si>
  <si>
    <t>00003</t>
  </si>
  <si>
    <t>Oživení systému, naprogramování, provozní zkouška</t>
  </si>
  <si>
    <t>00004</t>
  </si>
  <si>
    <t>Rozváděč pro odrušovací filtr označený RF1, v provedení jako plastová rozvodnice GW44211 na omítku s rozměry 380x460x180 mm, krytí IP56, bez ceny filtru</t>
  </si>
  <si>
    <t>00005</t>
  </si>
  <si>
    <t>Rozváděč pro frekvenční měniče označené RFM1 v provedení jako oceloplechová rozvodnice na omítku krytí IP65,</t>
  </si>
  <si>
    <t>00006</t>
  </si>
  <si>
    <t>Nucené odvětrání strojovny odtahovým ventilátorem</t>
  </si>
  <si>
    <t>00007</t>
  </si>
  <si>
    <t>Stropní svítidlo strojovny 100W s krycím sklem, IP44, 230V</t>
  </si>
  <si>
    <t>00008</t>
  </si>
  <si>
    <t>Drobný elektroinstalační materiál</t>
  </si>
  <si>
    <t>00009</t>
  </si>
  <si>
    <t>Elektroinstalační práce</t>
  </si>
  <si>
    <t>00010</t>
  </si>
  <si>
    <t>Revizní zpráva M21 Elektromontáž, řízení, osvětlení</t>
  </si>
  <si>
    <t>M35</t>
  </si>
  <si>
    <t>Montáž čerpadel, kompresorů</t>
  </si>
  <si>
    <t>315111114</t>
  </si>
  <si>
    <t>Montáž technologie</t>
  </si>
  <si>
    <t>03511234</t>
  </si>
  <si>
    <t>Tlakové zkoušky</t>
  </si>
  <si>
    <t>hod.</t>
  </si>
  <si>
    <t>03511235</t>
  </si>
  <si>
    <t>Uvedení do provozu</t>
  </si>
  <si>
    <t>03511236</t>
  </si>
  <si>
    <t>Zaškolení obsluhy M35 Montáž čerpadel, kompresorů</t>
  </si>
  <si>
    <t>M99</t>
  </si>
  <si>
    <t>Ostatní dodávky a práce "M"</t>
  </si>
  <si>
    <t>3511238</t>
  </si>
  <si>
    <t>Návod na obsluhu a údržbu</t>
  </si>
  <si>
    <t>3519999</t>
  </si>
  <si>
    <t>Vedlejší náklady</t>
  </si>
  <si>
    <t>3511240</t>
  </si>
  <si>
    <t>Autorsko dodavatelský dozor</t>
  </si>
  <si>
    <t>3511241</t>
  </si>
  <si>
    <t>50969</t>
  </si>
  <si>
    <t>Mosazná pramínková tryska s kloubem, Ř ústí 14mm, připojení G1"</t>
  </si>
  <si>
    <t>Art.1700</t>
  </si>
  <si>
    <t>Mosazné šoupě G1"</t>
  </si>
  <si>
    <t>EKO 700 B</t>
  </si>
  <si>
    <t>Kompozitní poklop 600x600mm, třída zatížení B125, vč. těsnění a uzamykání</t>
  </si>
  <si>
    <t>atyp.plast 01</t>
  </si>
  <si>
    <t xml:space="preserve">PP jednoplášťová dvouvstupová strojovna technologie, vnitřní rozměry 3,5x2,3x2,0m,  2x vstupní komínek 600x600mm, PP integrovaná retenční nádrž se staticky zajištěnou příčkou, rozměry 1,2x2,3x2,0mm, objem 5,52m3 vč. těsněných prostupů, hliníkového žebříku</t>
  </si>
  <si>
    <t>atyp.plast 02</t>
  </si>
  <si>
    <t>PP zachycovač nečistot s nerezovým sítem</t>
  </si>
  <si>
    <t>atyp.plast 03</t>
  </si>
  <si>
    <t>PP podstavec čerpadla</t>
  </si>
  <si>
    <t>atyp.plast 04</t>
  </si>
  <si>
    <t>PP svařovaná záchytná vana chemikálií pro 2 kanystry</t>
  </si>
  <si>
    <t>atyp.plast/nerez 01</t>
  </si>
  <si>
    <t>PP šachtička odvětrání s nerezovou krycí mřížkou</t>
  </si>
  <si>
    <t>atyp.nerez R01</t>
  </si>
  <si>
    <t xml:space="preserve">Nerezový žlab trysek OKRUH A, šířka 220mm, výška 250mm, délka 3000mm, 2x gravitační  odtok DN100, 4x tlakový přívod G1", nerezová odnímatelná krycí mřížka, vč. kotvení</t>
  </si>
  <si>
    <t>atyp.nerez R02</t>
  </si>
  <si>
    <t xml:space="preserve">Nerezový žlab trysek OKRUH B, šířka 220mm, výška 250mm, délka 3900mm, 2x gravitační  odtok DN100, 5x tlakový přívod G1", nerezová odnímatelná krycí mřížka, vč. kotvení</t>
  </si>
  <si>
    <t>atyp.nerez R03</t>
  </si>
  <si>
    <t xml:space="preserve">Nerezový žlab trysek OKRUH C, šířka 220mm, výška 250mm, délka 4800mm, 2xgravitační  odtok DN100, 6x tlakový přívod G1", nerezová odnímatelná krycí mřížka, vč. kotvení</t>
  </si>
  <si>
    <t>atyp.nerez R04</t>
  </si>
  <si>
    <t xml:space="preserve">Nerezový žlab trysek OKRUH D, šířka 220mm, výška 250mm, délka 3000mm, 2xgravitační  odtok DN100, 4x tlakový přívod G1", nerezová odnímatelná krycí mřížka, vč. kotvení</t>
  </si>
  <si>
    <t>atyp.nerez R05</t>
  </si>
  <si>
    <t>Nerezový odtokový štěrbinový žlab OKRUH A, šířka 150mm, výška 190mm, délka 6700mm, 2x gravitační odtok DN100, 2x nerezová revizní šachtička 200x100mm, vč. kotvení</t>
  </si>
  <si>
    <t>atyp.nerez R06</t>
  </si>
  <si>
    <t>Nerezový odtokový štěrbinový žlab OKRUH B, šířka 150mm, výška 190mm, délka 7600mm, 2x gravitační odtok DN100, 2x nerezová revizní šachtička 200x100mm, vč. kotvení</t>
  </si>
  <si>
    <t>atyp.nerez R07</t>
  </si>
  <si>
    <t>Nerezový odtokový štěrbinový žlab OKRUH C, šířka 150mm, výška 190mm, délka 8500mm, 2x gravitační odtok DN100, 2x nerezová revizní šachtička 200x100mm, vč. kotvení</t>
  </si>
  <si>
    <t>atyp.nerez R08</t>
  </si>
  <si>
    <t>Nerezový odtokový štěrbinový žlab OKRUH D, šířka 150mm, výška 190mm, délka 6700mm, 2x gravitační odtok DN100, 2x nerezová revizní šachtička 200x100mm, vč. kotvení</t>
  </si>
  <si>
    <t>570521</t>
  </si>
  <si>
    <t xml:space="preserve">Odstředivé plastové čerpadlo OKRUHU A s integrovaným zachycovačem nečistot,  připojení DN50/DN40, výkon 0,75kW; Q=19m3/h při 8mvs, 400V</t>
  </si>
  <si>
    <t>570621</t>
  </si>
  <si>
    <t>Odstředivé plastové čerpadlo OKRUHU B s integrovaným zachycovačem nečistot, připojení DN50/DN40, výkon 1,00kW; Q=20m3/h při 8mvs, 400V</t>
  </si>
  <si>
    <t>570241</t>
  </si>
  <si>
    <t>Odstředivé plastové čerpadlo OKRUHU C s integrovaným zachycovačem nečistot, připojení DN65/DN65, výkon 1,30kW; Q=22m3/h při 10mvs, 400V</t>
  </si>
  <si>
    <t>570521.1</t>
  </si>
  <si>
    <t>Odstředivé plastové čerpadlo OKRUHU D s integrovaným zachycovačem nečistot, připojení DN50/DN40, výkon 0,75kW; Q=19m3/h při 8mvs, 400V</t>
  </si>
  <si>
    <t>570418</t>
  </si>
  <si>
    <t>Odstředivé plastové čerpadlo filtrace s integrovaným zachycovačem nečistot, připojení DN50/DN40, výkon 0,45 kW; Q=12m3/h při 8 mvs, 230V</t>
  </si>
  <si>
    <t>15782</t>
  </si>
  <si>
    <t>Pískový plastový filtr s bočním připojením 11/2", vnitřní průměr D500, průtok 9m3/h</t>
  </si>
  <si>
    <t>00596</t>
  </si>
  <si>
    <t>Filtrační písek 0,6-1 mm</t>
  </si>
  <si>
    <t>32581</t>
  </si>
  <si>
    <t>Automatický ovládací 6-ti cestný ventil s bočním připojením na filtr, připojení 11/2"</t>
  </si>
  <si>
    <t>1214</t>
  </si>
  <si>
    <t>Automatická dávkovací stanice- měření a udržování pH a koncentrace chloru</t>
  </si>
  <si>
    <t>12130</t>
  </si>
  <si>
    <t>Kanystr s korektorem pH, 20l</t>
  </si>
  <si>
    <t>12075</t>
  </si>
  <si>
    <t>Kanystr s chlornanem sodným, 20l</t>
  </si>
  <si>
    <t>DOC3GT</t>
  </si>
  <si>
    <t>Ponorné kalové čerpadlo, nerezové, výkon 0,25kW, Q=6m3/h při 3,7mvs, 230V</t>
  </si>
  <si>
    <t>WGME-240</t>
  </si>
  <si>
    <t>Jednoduchý změkčovací filtr s objemovým řízením s kapacitou 240°dHxm3, vč. nádoby na sůl</t>
  </si>
  <si>
    <t>SD-1</t>
  </si>
  <si>
    <t>Sestava dopouštění včetně By-passu - 1"</t>
  </si>
  <si>
    <t>EVPI 2020</t>
  </si>
  <si>
    <t>Elektromagnetický ventil 1", 230V</t>
  </si>
  <si>
    <t>RA109P421</t>
  </si>
  <si>
    <t>Kartušový filtr G 1 včetně filtrační vložky 50 mic</t>
  </si>
  <si>
    <t>02718</t>
  </si>
  <si>
    <t>Tr PVC D200,dl.5m,PN10</t>
  </si>
  <si>
    <t>02713</t>
  </si>
  <si>
    <t>Tr PVC D110,dl.6m,PN 10</t>
  </si>
  <si>
    <t>02712</t>
  </si>
  <si>
    <t>Tr PVC D 90,dl.6m, PN 10</t>
  </si>
  <si>
    <t>02711</t>
  </si>
  <si>
    <t>Tr PVC D 75,dl.6m, PN 10</t>
  </si>
  <si>
    <t>02710</t>
  </si>
  <si>
    <t>Tr PVC D 63,dl.5m, PN 10</t>
  </si>
  <si>
    <t>02709</t>
  </si>
  <si>
    <t>Tr PVC D 50,dl.5m, PN 10</t>
  </si>
  <si>
    <t>02724</t>
  </si>
  <si>
    <t>Tr PVC D 32,dl.5m,PN 10</t>
  </si>
  <si>
    <t>0560090</t>
  </si>
  <si>
    <t>Kohout kulový D 90 PVC</t>
  </si>
  <si>
    <t>0560075</t>
  </si>
  <si>
    <t>Kohout kulový D 75 PVC</t>
  </si>
  <si>
    <t>0560063</t>
  </si>
  <si>
    <t>Kohout kulový D 63 PVC</t>
  </si>
  <si>
    <t>0560050</t>
  </si>
  <si>
    <t>Kohout kulový D 50 PVC</t>
  </si>
  <si>
    <t>0567075</t>
  </si>
  <si>
    <t>Ventil zpětný D 75 PVC</t>
  </si>
  <si>
    <t>0567063</t>
  </si>
  <si>
    <t>Ventil zpětný D 63 PVC</t>
  </si>
  <si>
    <t>0567050</t>
  </si>
  <si>
    <t>Ventil zpětný D 50 PVC</t>
  </si>
  <si>
    <t>0501075</t>
  </si>
  <si>
    <t>Koleno D 75 PVC 90° lep</t>
  </si>
  <si>
    <t>0502075</t>
  </si>
  <si>
    <t>Koleno D 75 PVC 45° lep</t>
  </si>
  <si>
    <t>PV01063AP</t>
  </si>
  <si>
    <t>Koleno D 63/90° PN 16 PVC</t>
  </si>
  <si>
    <t>PV02063AP</t>
  </si>
  <si>
    <t>Koleno D 63/45° PN16 PVC</t>
  </si>
  <si>
    <t>PV01050AP</t>
  </si>
  <si>
    <t>Koleno D 50/90° PVC PN16</t>
  </si>
  <si>
    <t>PV02050AP</t>
  </si>
  <si>
    <t>Koleno D 50/45° PN 16, PVC</t>
  </si>
  <si>
    <t>0503200</t>
  </si>
  <si>
    <t>T-kus D200 PVC lepení</t>
  </si>
  <si>
    <t>0503075</t>
  </si>
  <si>
    <t>T-kus D 75 PVC lepení</t>
  </si>
  <si>
    <t>7503063</t>
  </si>
  <si>
    <t>T-kus D 63 PVC,PN10 lep</t>
  </si>
  <si>
    <t>PV03050AP</t>
  </si>
  <si>
    <t>T-kus D 50 PVC PN 16</t>
  </si>
  <si>
    <t>0505832</t>
  </si>
  <si>
    <t>Nátrubek D 32x1"int.kov</t>
  </si>
  <si>
    <t>0551475</t>
  </si>
  <si>
    <t>Šroubení D 75x21/2"ext.</t>
  </si>
  <si>
    <t>0551463</t>
  </si>
  <si>
    <t>Šroubení D 63x2"ext.PVC</t>
  </si>
  <si>
    <t>0551250</t>
  </si>
  <si>
    <t>Šroubení D 50x6/4"ex.těsn</t>
  </si>
  <si>
    <t>0506200</t>
  </si>
  <si>
    <t>Redukce kr.D200x160 PVC</t>
  </si>
  <si>
    <t>0506162</t>
  </si>
  <si>
    <t>Redukce kr.D160x110 PVC</t>
  </si>
  <si>
    <t>0506110</t>
  </si>
  <si>
    <t>Redukce kr.D110x90 PVC</t>
  </si>
  <si>
    <t>0506111</t>
  </si>
  <si>
    <t>Redukce kr.D110x75 PVC</t>
  </si>
  <si>
    <t>0506091</t>
  </si>
  <si>
    <t>Redukce kr.D 90x63 PVC</t>
  </si>
  <si>
    <t>0506076</t>
  </si>
  <si>
    <t>Redukce kr.D 75x50 PVC</t>
  </si>
  <si>
    <t>0506063</t>
  </si>
  <si>
    <t>Redukce kr.D 63x50 PVC</t>
  </si>
  <si>
    <t>0506075</t>
  </si>
  <si>
    <t>Redukce kr.D 75x63 PVC</t>
  </si>
  <si>
    <t>0506065</t>
  </si>
  <si>
    <t>Redukce kr.D 63x32 PVC</t>
  </si>
  <si>
    <t>0580110</t>
  </si>
  <si>
    <t>Klapka uzavírací D110 PVC</t>
  </si>
  <si>
    <t>0581110RA</t>
  </si>
  <si>
    <t>Sada přírub D110 ke kla</t>
  </si>
  <si>
    <t>150/1</t>
  </si>
  <si>
    <t>Kanalizační trubky SN4 DN 150 1m</t>
  </si>
  <si>
    <t>100/1</t>
  </si>
  <si>
    <t>Kanalizační trubky SN4 DN 100 1m</t>
  </si>
  <si>
    <t>HT150/250</t>
  </si>
  <si>
    <t xml:space="preserve">Trubka PP HT   DN 150 250m</t>
  </si>
  <si>
    <t>HT100/1000</t>
  </si>
  <si>
    <t xml:space="preserve">Trubka PP HT   DN 100 1000m</t>
  </si>
  <si>
    <t>HT100/250</t>
  </si>
  <si>
    <t xml:space="preserve">Trubka PP HT   DN 100 250m</t>
  </si>
  <si>
    <t>KGB150/87</t>
  </si>
  <si>
    <t>Koleno DN 150 87°</t>
  </si>
  <si>
    <t>KGB150/45</t>
  </si>
  <si>
    <t>Koleno DN 150 45°</t>
  </si>
  <si>
    <t>KGB100/87</t>
  </si>
  <si>
    <t>Koleno DN 100 87°</t>
  </si>
  <si>
    <t>KGB100/45</t>
  </si>
  <si>
    <t>Koleno DN 100 45°</t>
  </si>
  <si>
    <t>KGEA150/100/45</t>
  </si>
  <si>
    <t>Jednoduchá odbočka 45° DN 150 DN 100</t>
  </si>
  <si>
    <t>KGEA100/100/45</t>
  </si>
  <si>
    <t>Jednoduchá odbočka 45° DN 100 DN 100</t>
  </si>
  <si>
    <t>KGR150/100</t>
  </si>
  <si>
    <t>Redukce DN 150 DN 100</t>
  </si>
  <si>
    <t>HTB150/87</t>
  </si>
  <si>
    <t>Koleno PP HT DN 150 87°</t>
  </si>
  <si>
    <t>HTB100/87</t>
  </si>
  <si>
    <t>Koleno PP HT DN 100 87°</t>
  </si>
  <si>
    <t>238</t>
  </si>
  <si>
    <t>HTEA150/150/87</t>
  </si>
  <si>
    <t xml:space="preserve">Jednoduchá odbočka PP HT  87° DN 150 DN 150</t>
  </si>
  <si>
    <t>240</t>
  </si>
  <si>
    <t>HTEA100/50/87</t>
  </si>
  <si>
    <t xml:space="preserve">Jednoduchá odbočka PP HT  87° DN 100 DN 50</t>
  </si>
  <si>
    <t>242</t>
  </si>
  <si>
    <t>HTR150/100</t>
  </si>
  <si>
    <t>Redukce PP HT DN 150 DN 100</t>
  </si>
  <si>
    <t>244</t>
  </si>
  <si>
    <t>0590300</t>
  </si>
  <si>
    <t>Čistič PVC</t>
  </si>
  <si>
    <t>246</t>
  </si>
  <si>
    <t>900102</t>
  </si>
  <si>
    <t>Teflonová páska</t>
  </si>
  <si>
    <t>248</t>
  </si>
  <si>
    <t>0590101</t>
  </si>
  <si>
    <t>Lepidlo PVC-U</t>
  </si>
  <si>
    <t>250</t>
  </si>
  <si>
    <t>KM pozink. plast</t>
  </si>
  <si>
    <t>Kotvící materiál, úchyty M99 Ostatní dodávky a práce "M"</t>
  </si>
  <si>
    <t>252</t>
  </si>
  <si>
    <t>SO 904_1 - Stavební část</t>
  </si>
  <si>
    <t>121112011</t>
  </si>
  <si>
    <t>Sejmutí ornice tl vrstvy do 150 mm ručně s odhozením do 3 m bez vodorovného přemístění</t>
  </si>
  <si>
    <t>557966601</t>
  </si>
  <si>
    <t>5,7*0,30*0,15</t>
  </si>
  <si>
    <t>VÝKOP PRO NÁDRŽ, ODEČTENO -0,10 PŘÍPRAVA ÚZEMÍ</t>
  </si>
  <si>
    <t>5,7*4,5*2,78</t>
  </si>
  <si>
    <t>71,307</t>
  </si>
  <si>
    <t>71,307*0,5 'Přepočtené koeficientem množství</t>
  </si>
  <si>
    <t>56,712</t>
  </si>
  <si>
    <t>614946165</t>
  </si>
  <si>
    <t>Poznámka k položce:_x000d_
Na pozemek města</t>
  </si>
  <si>
    <t>VÝKOP*ZÁSYP ZEMINOU</t>
  </si>
  <si>
    <t>71,307-34,32</t>
  </si>
  <si>
    <t>36,987*1,9</t>
  </si>
  <si>
    <t>zásyp vykopanou zeminou, ( výkop-bet. deska-pískové lóže-nádrž s obetonováním)</t>
  </si>
  <si>
    <t>71,30-1,49-1,49-34</t>
  </si>
  <si>
    <t>-366410812</t>
  </si>
  <si>
    <t>(viz. 451573111)</t>
  </si>
  <si>
    <t>1,49*1,76</t>
  </si>
  <si>
    <t>5,70*0,3</t>
  </si>
  <si>
    <t>44797613</t>
  </si>
  <si>
    <t>obetonování nádrže</t>
  </si>
  <si>
    <t>(0,2*4,3*3,10)*2</t>
  </si>
  <si>
    <t>(3,10*2,7*0,4)*2</t>
  </si>
  <si>
    <t>(4,3*2,7*0,4)*2</t>
  </si>
  <si>
    <t>380356211</t>
  </si>
  <si>
    <t>Bednění kompletních konstrukcí ČOV, nádrží nebo vodojemů omítaných ploch rovinných zřízení</t>
  </si>
  <si>
    <t>484047284</t>
  </si>
  <si>
    <t xml:space="preserve">Bednění pro obetonování  nádrže</t>
  </si>
  <si>
    <t>((5,7*2,78)*2)*2</t>
  </si>
  <si>
    <t>((4,5*2,78)*2)*2</t>
  </si>
  <si>
    <t>380356212</t>
  </si>
  <si>
    <t>Bednění kompletních konstrukcí ČOV, nádrží nebo vodojemů omítaných ploch rovinných odstranění</t>
  </si>
  <si>
    <t>-769816933</t>
  </si>
  <si>
    <t>(viz. pol. 380356211)</t>
  </si>
  <si>
    <t>113,42</t>
  </si>
  <si>
    <t>betonová deska po šachtu t. 100mm</t>
  </si>
  <si>
    <t>4,5*3,3*0,1</t>
  </si>
  <si>
    <t>- lože pod betonovou desku</t>
  </si>
  <si>
    <t>4,5*3,30*0,1</t>
  </si>
  <si>
    <t xml:space="preserve">Montáž a realizace plastové  nádrže</t>
  </si>
  <si>
    <t>Poznámka k položce:_x000d_
vč. montáže a osazení nádrže, vylití betonu na obetonování</t>
  </si>
  <si>
    <t>Hloubení</t>
  </si>
  <si>
    <t>Hloubení pro základové patky</t>
  </si>
  <si>
    <t>29,994</t>
  </si>
  <si>
    <t>Zásyp</t>
  </si>
  <si>
    <t>Zpětný zásyp kolem základu</t>
  </si>
  <si>
    <t>16,107</t>
  </si>
  <si>
    <t>SO 905 - Mobiliář</t>
  </si>
  <si>
    <t>1752954551</t>
  </si>
  <si>
    <t>"Základ - lavička M1" 6*(4*0,12*0,12*3,14*0,3)</t>
  </si>
  <si>
    <t>"Základ - lavička M2" 14*(4*0,12*0,12*3,14*0,3)</t>
  </si>
  <si>
    <t>"Základ odpadkový koš M3a" 7*(0,175*0,175*3,14*0,4)</t>
  </si>
  <si>
    <t>"Základ odpadkový koš M3b" 4*(0,85*0,35*0,4+0,4*0,4/2*2*(1,25+0,75))</t>
  </si>
  <si>
    <t>"Základ pro odpadkové koš M4" 3*(0,175*0,175*3,14*0,4)</t>
  </si>
  <si>
    <t>"Základ pro stojan na kola" 19*(0,87*0,35*0,3+0,3*0,3/2*2*(1,17+0,65))</t>
  </si>
  <si>
    <t xml:space="preserve">"Základ pro mříž ke stromům" 9*(1,4*1,4*0,3+0,3*0,3/2*4*1,7) </t>
  </si>
  <si>
    <t>"Základ pro plakátovací plochu M7a" 1*(1*1*0,55+0,55*0,55/2*4*1,55)</t>
  </si>
  <si>
    <t>"Základ pro plakátovací plochu M7b" 2*(1*1*0,55+0,55*0,55/2*4*1,55)</t>
  </si>
  <si>
    <t>"Základ pro směrovník" 2*(0,75*0,75*0,7+0,6*0,6/2*1,3*4)</t>
  </si>
  <si>
    <t>"Základ pro info panel" 6*(1,1*0,75*0,5+0,5*0,5/2*2*(1,6+1,25))</t>
  </si>
  <si>
    <t>1665517521</t>
  </si>
  <si>
    <t>29,994*0,5 'Přepočtené koeficientem množství</t>
  </si>
  <si>
    <t>1708286698</t>
  </si>
  <si>
    <t>Hloubení-Zásyp</t>
  </si>
  <si>
    <t>1587920011</t>
  </si>
  <si>
    <t>(Hloubení-Zásyp)*2,2</t>
  </si>
  <si>
    <t>-1900479562</t>
  </si>
  <si>
    <t>"Zpětný zásyp odpdkový koš M3b" 4*(0,4*0,4/2*2*(1,25+0,75))</t>
  </si>
  <si>
    <t>"Zpětný zásyo stojan na kola" 19*(0,3*0,3/2*2*(1,17+0,65))</t>
  </si>
  <si>
    <t>"Zpětný zásyp mříže kolem strumů" 9*(0,3*0,3/2*4*1,7)</t>
  </si>
  <si>
    <t>"Zpětný zásyp plakátovací plocha M7a" 1*(0,55*0,55/2*4*1,55)</t>
  </si>
  <si>
    <t>"Zpětný zásyp plakátovací plocha M7b" 2*(0,55*0,55/2*4*1,55)</t>
  </si>
  <si>
    <t>"Zpětný zásyp směrovníku" 2*(0,6*0,6/2*4*1,3)</t>
  </si>
  <si>
    <t>"Zpětný zásyp Info panel" 6*(0,5*0,5/2*2*(1,6+1,25))</t>
  </si>
  <si>
    <t>1676158974</t>
  </si>
  <si>
    <t>"Základ - lavička M1" 6*(4*0,12*0,12*3,14*0,1)</t>
  </si>
  <si>
    <t>"Základ - lavička M2" 14*(4*0,12*0,12*3,14*0,1)</t>
  </si>
  <si>
    <t>"Základ odpadkový koš M3a" 7*(0,175*0,175*3,14*0,1)</t>
  </si>
  <si>
    <t>"Základ odpadkový koš M3b" 4*(0,85*0,35*0,1)</t>
  </si>
  <si>
    <t>"Základ pro odpadkové koš M4" 3*(0,175*0,175*3,14*0,1)</t>
  </si>
  <si>
    <t>"Základ pro stojan na kola" 19*(0,87*0,35*0,1)</t>
  </si>
  <si>
    <t>"Základ pro mříž ke stromům" 9*(1,4*1,4*0,1)</t>
  </si>
  <si>
    <t>"Základ pro plakátovací plochu M7a" 1*(1*1*0,1)</t>
  </si>
  <si>
    <t>"Základ pro plakátovací plochu M7b" 2*(1*1*0,1)</t>
  </si>
  <si>
    <t>"Základ pro směrovník" 2*(0,75*0,75*0,1)</t>
  </si>
  <si>
    <t>"Základ pro info panel" 6*(1,1*0,75*0,1)</t>
  </si>
  <si>
    <t>-721795086</t>
  </si>
  <si>
    <t>"Základ - lavička M1" 6*(4*0,12*0,12*3,14*0,2)</t>
  </si>
  <si>
    <t>"Základ - lavička M2" 14*(4*0,12*0,12*3,14*0,2)</t>
  </si>
  <si>
    <t>"Základ odpadkový koš M3a" 7*(0,175*0,175*3,14*0,3)</t>
  </si>
  <si>
    <t>"Základ odpadkový koš M3b" 4*(0,85*0,35*0,3)</t>
  </si>
  <si>
    <t>"Základ pro odpadkové koš M4" 3*(0,175*0,175*3,14*0,3)</t>
  </si>
  <si>
    <t>"Základ pro stojan na kola" 19*(0,87*0,35*0,2)</t>
  </si>
  <si>
    <t>"Základ pro mříž ke stromům" 9*(1,4*1,4*0,2)</t>
  </si>
  <si>
    <t>"Základ pro plakátovací plochu M7a" 1*(1*1*0,45)</t>
  </si>
  <si>
    <t>"Základ pro plakátovací plochu M7b" 2*(1*1*0,45)</t>
  </si>
  <si>
    <t>"Základ pro směrovník" 2*(0,75*0,75*0,6)</t>
  </si>
  <si>
    <t>"Základ pro info panel" 6*(1,1*0,75*0,4)</t>
  </si>
  <si>
    <t>132228703</t>
  </si>
  <si>
    <t>"Základ odpadkový koš M3b" 4*((0,85+0,35)*2*0,3)</t>
  </si>
  <si>
    <t>"Základ pro stojan na kola" 19*((0,87+0,35)*2*0,2)</t>
  </si>
  <si>
    <t>"Základ pro mříž ke stromům" 9*((1,4*4+1,1*4)*0,2)</t>
  </si>
  <si>
    <t>"Základ pro plakátovací plochu M7a" 1*(1*4*0,45)</t>
  </si>
  <si>
    <t>"Základ pro plakátovací plochu M7b" 2*(1*4*0,45)</t>
  </si>
  <si>
    <t>"Základ pro směrovník" 2*(0,75*4*0,6)</t>
  </si>
  <si>
    <t>"Základ pro info panel" 6*((1,1+0,75)*2*0,4)</t>
  </si>
  <si>
    <t>429039372</t>
  </si>
  <si>
    <t>914511112R</t>
  </si>
  <si>
    <t>Montáž sloupku informačního nosiče</t>
  </si>
  <si>
    <t>-2065282623</t>
  </si>
  <si>
    <t>Poznámka k položce:_x000d_
vč. kotvení pomocí závitových tyčí a chemické malty</t>
  </si>
  <si>
    <t>40445235R</t>
  </si>
  <si>
    <t>ocelový zinkovaný sloupek</t>
  </si>
  <si>
    <t>48813328</t>
  </si>
  <si>
    <t>40445418R</t>
  </si>
  <si>
    <t>značka celohliníková nereflexní vč.popisu</t>
  </si>
  <si>
    <t>1415661285</t>
  </si>
  <si>
    <t>919791013</t>
  </si>
  <si>
    <t>Montáž ochrany stromů v komunikaci s vnitřní výplní a zabetonovaným rámem plochy přes 1 m2</t>
  </si>
  <si>
    <t>-1808835594</t>
  </si>
  <si>
    <t>Poznámka k položce:_x000d_
- včetně materiálu komplet pro provedení uložení/ukotvení rámu mříže</t>
  </si>
  <si>
    <t>74910194R</t>
  </si>
  <si>
    <t xml:space="preserve">mříže ke stromům vč. rámu  /150 x 150/  cm</t>
  </si>
  <si>
    <t>1230007035</t>
  </si>
  <si>
    <t>936104213</t>
  </si>
  <si>
    <t xml:space="preserve">Montáž odpadkového koše kotevními šrouby na  pevný podklad</t>
  </si>
  <si>
    <t>-1792544097</t>
  </si>
  <si>
    <t>74910133R</t>
  </si>
  <si>
    <t xml:space="preserve">koš odpadkový (ocel),  výška 110 cm, cca 51*29 cm</t>
  </si>
  <si>
    <t>717515871</t>
  </si>
  <si>
    <t>74910134R</t>
  </si>
  <si>
    <t xml:space="preserve">koš odpadkový trojitý (ocel),  výška 110 cm, cca 94*29 cm</t>
  </si>
  <si>
    <t>833350126</t>
  </si>
  <si>
    <t>74910129R</t>
  </si>
  <si>
    <t>Nosič sáčků na psí exkrementy</t>
  </si>
  <si>
    <t>-1696636265</t>
  </si>
  <si>
    <t>936124113R</t>
  </si>
  <si>
    <t>Montáž lavičky stabilní kotvené šrouby na pevný podklad</t>
  </si>
  <si>
    <t>-2124272377</t>
  </si>
  <si>
    <t>74910102R</t>
  </si>
  <si>
    <t xml:space="preserve">lavička z ohýbaného plechu bez opěradla (ukotvená) 200 x 42 x 44 cm  konstrukce - kov, sedák-dřevo</t>
  </si>
  <si>
    <t>-2085592461</t>
  </si>
  <si>
    <t>74910107R</t>
  </si>
  <si>
    <t xml:space="preserve">lavička s opěradlem a područkami (kotvená) cca180 x 70x 82 cm  konstrukce - kov, sedák - dřevo</t>
  </si>
  <si>
    <t>1542358576</t>
  </si>
  <si>
    <t>936174312R</t>
  </si>
  <si>
    <t xml:space="preserve">Montáž stojanu na kola  kotevními šrouby na pevný podklad</t>
  </si>
  <si>
    <t>-1378155705</t>
  </si>
  <si>
    <t>74910152R</t>
  </si>
  <si>
    <t xml:space="preserve">stojan na kola , rám cca 60x100cm </t>
  </si>
  <si>
    <t>-776386378</t>
  </si>
  <si>
    <t>936174319R</t>
  </si>
  <si>
    <t>Montáž stojanu pro reklamní či informační systém</t>
  </si>
  <si>
    <t>-1863822096</t>
  </si>
  <si>
    <t>749105498R</t>
  </si>
  <si>
    <t>elektronický informační panel komplet, cca190x23x200</t>
  </si>
  <si>
    <t>1783285056</t>
  </si>
  <si>
    <t>749105499R</t>
  </si>
  <si>
    <t>Válcová plakátovací plocha, osvětlená, cca průměr100x300cm</t>
  </si>
  <si>
    <t>-1245306588</t>
  </si>
  <si>
    <t>749105497R</t>
  </si>
  <si>
    <t>Válcová plakátovací plocha, cca průměr100x300cm</t>
  </si>
  <si>
    <t>-133372291</t>
  </si>
  <si>
    <t>998231411</t>
  </si>
  <si>
    <t>Ruční přesun hmot pro sadovnické a krajinářské úpravy do100 m</t>
  </si>
  <si>
    <t>-1838771776</t>
  </si>
  <si>
    <t>SEZNAM FIGUR</t>
  </si>
  <si>
    <t>Výměra</t>
  </si>
  <si>
    <t xml:space="preserve"> SO 002</t>
  </si>
  <si>
    <t>odvoz</t>
  </si>
  <si>
    <t xml:space="preserve"> SO 003</t>
  </si>
  <si>
    <t>Použití figury:</t>
  </si>
  <si>
    <t xml:space="preserve"> SO 201</t>
  </si>
  <si>
    <t xml:space="preserve"> SO 903</t>
  </si>
  <si>
    <t xml:space="preserve"> SO 905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</si>
</sst>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4" fontId="30" fillId="0" borderId="14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4" fillId="0" borderId="12" xfId="0" applyNumberFormat="1" applyFont="1" applyBorder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4" fontId="8" fillId="0" borderId="20" xfId="0" applyNumberFormat="1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8" fillId="2" borderId="19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G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170009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Revitalizace centra města Kopřivnice - aktualizace 08.2020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7. 8. 2020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Kopřivnice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Dopravoprojekt Ostrava a.s.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2" t="s">
        <v>73</v>
      </c>
      <c r="BE92" s="102" t="s">
        <v>74</v>
      </c>
      <c r="BF92" s="103" t="s">
        <v>75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ROUND(AG95+SUM(AG96:AG100)+SUM(AG104:AG119)+AG122+AG126+AG127+AG130,2)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ROUND(AS95+SUM(AS96:AS100)+SUM(AS104:AS119)+AS122+AS126+AS127+AS130,2)</f>
        <v>0</v>
      </c>
      <c r="AT94" s="115">
        <f>ROUND(AT95+SUM(AT96:AT100)+SUM(AT104:AT119)+AT122+AT126+AT127+AT130,2)</f>
        <v>0</v>
      </c>
      <c r="AU94" s="116">
        <f>ROUND(AU95+SUM(AU96:AU100)+SUM(AU104:AU119)+AU122+AU126+AU127+AU130,2)</f>
        <v>0</v>
      </c>
      <c r="AV94" s="116">
        <f>ROUND(SUM(AX94:AY94),2)</f>
        <v>0</v>
      </c>
      <c r="AW94" s="117">
        <f>ROUND(AW95+SUM(AW96:AW100)+SUM(AW104:AW119)+AW122+AW126+AW127+AW130,5)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ROUND(BB95+SUM(BB96:BB100)+SUM(BB104:BB119)+BB122+BB126+BB127+BB130,2)</f>
        <v>0</v>
      </c>
      <c r="BC94" s="116">
        <f>ROUND(BC95+SUM(BC96:BC100)+SUM(BC104:BC119)+BC122+BC126+BC127+BC130,2)</f>
        <v>0</v>
      </c>
      <c r="BD94" s="116">
        <f>ROUND(BD95+SUM(BD96:BD100)+SUM(BD104:BD119)+BD122+BD126+BD127+BD130,2)</f>
        <v>0</v>
      </c>
      <c r="BE94" s="116">
        <f>ROUND(BE95+SUM(BE96:BE100)+SUM(BE104:BE119)+BE122+BE126+BE127+BE130,2)</f>
        <v>0</v>
      </c>
      <c r="BF94" s="118">
        <f>ROUND(BF95+SUM(BF96:BF100)+SUM(BF104:BF119)+BF122+BF126+BF127+BF130,2)</f>
        <v>0</v>
      </c>
      <c r="BG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6</v>
      </c>
      <c r="BX94" s="119" t="s">
        <v>81</v>
      </c>
      <c r="CL94" s="119" t="s">
        <v>1</v>
      </c>
    </row>
    <row r="95" s="7" customFormat="1" ht="16.5" customHeight="1">
      <c r="A95" s="121" t="s">
        <v>82</v>
      </c>
      <c r="B95" s="122"/>
      <c r="C95" s="123"/>
      <c r="D95" s="124" t="s">
        <v>83</v>
      </c>
      <c r="E95" s="124"/>
      <c r="F95" s="124"/>
      <c r="G95" s="124"/>
      <c r="H95" s="124"/>
      <c r="I95" s="125"/>
      <c r="J95" s="124" t="s">
        <v>84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000 - Vedlejší rozpočt...'!K32</f>
        <v>0</v>
      </c>
      <c r="AH95" s="125"/>
      <c r="AI95" s="125"/>
      <c r="AJ95" s="125"/>
      <c r="AK95" s="125"/>
      <c r="AL95" s="125"/>
      <c r="AM95" s="125"/>
      <c r="AN95" s="126">
        <f>SUM(AG95,AV95)</f>
        <v>0</v>
      </c>
      <c r="AO95" s="125"/>
      <c r="AP95" s="125"/>
      <c r="AQ95" s="127" t="s">
        <v>85</v>
      </c>
      <c r="AR95" s="128"/>
      <c r="AS95" s="129">
        <f>'SO 000 - Vedlejší rozpočt...'!K30</f>
        <v>0</v>
      </c>
      <c r="AT95" s="130">
        <f>'SO 000 - Vedlejší rozpočt...'!K31</f>
        <v>0</v>
      </c>
      <c r="AU95" s="130">
        <v>0</v>
      </c>
      <c r="AV95" s="130">
        <f>ROUND(SUM(AX95:AY95),2)</f>
        <v>0</v>
      </c>
      <c r="AW95" s="131">
        <f>'SO 000 - Vedlejší rozpočt...'!T121</f>
        <v>0</v>
      </c>
      <c r="AX95" s="130">
        <f>'SO 000 - Vedlejší rozpočt...'!K35</f>
        <v>0</v>
      </c>
      <c r="AY95" s="130">
        <f>'SO 000 - Vedlejší rozpočt...'!K36</f>
        <v>0</v>
      </c>
      <c r="AZ95" s="130">
        <f>'SO 000 - Vedlejší rozpočt...'!K37</f>
        <v>0</v>
      </c>
      <c r="BA95" s="130">
        <f>'SO 000 - Vedlejší rozpočt...'!K38</f>
        <v>0</v>
      </c>
      <c r="BB95" s="130">
        <f>'SO 000 - Vedlejší rozpočt...'!F35</f>
        <v>0</v>
      </c>
      <c r="BC95" s="130">
        <f>'SO 000 - Vedlejší rozpočt...'!F36</f>
        <v>0</v>
      </c>
      <c r="BD95" s="130">
        <f>'SO 000 - Vedlejší rozpočt...'!F37</f>
        <v>0</v>
      </c>
      <c r="BE95" s="130">
        <f>'SO 000 - Vedlejší rozpočt...'!F38</f>
        <v>0</v>
      </c>
      <c r="BF95" s="132">
        <f>'SO 000 - Vedlejší rozpočt...'!F39</f>
        <v>0</v>
      </c>
      <c r="BG95" s="7"/>
      <c r="BT95" s="133" t="s">
        <v>86</v>
      </c>
      <c r="BV95" s="133" t="s">
        <v>80</v>
      </c>
      <c r="BW95" s="133" t="s">
        <v>87</v>
      </c>
      <c r="BX95" s="133" t="s">
        <v>6</v>
      </c>
      <c r="CL95" s="133" t="s">
        <v>1</v>
      </c>
      <c r="CM95" s="133" t="s">
        <v>88</v>
      </c>
    </row>
    <row r="96" s="7" customFormat="1" ht="16.5" customHeight="1">
      <c r="A96" s="121" t="s">
        <v>82</v>
      </c>
      <c r="B96" s="122"/>
      <c r="C96" s="123"/>
      <c r="D96" s="124" t="s">
        <v>89</v>
      </c>
      <c r="E96" s="124"/>
      <c r="F96" s="124"/>
      <c r="G96" s="124"/>
      <c r="H96" s="124"/>
      <c r="I96" s="125"/>
      <c r="J96" s="124" t="s">
        <v>90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001 - Příprava území'!K32</f>
        <v>0</v>
      </c>
      <c r="AH96" s="125"/>
      <c r="AI96" s="125"/>
      <c r="AJ96" s="125"/>
      <c r="AK96" s="125"/>
      <c r="AL96" s="125"/>
      <c r="AM96" s="125"/>
      <c r="AN96" s="126">
        <f>SUM(AG96,AV96)</f>
        <v>0</v>
      </c>
      <c r="AO96" s="125"/>
      <c r="AP96" s="125"/>
      <c r="AQ96" s="127" t="s">
        <v>85</v>
      </c>
      <c r="AR96" s="128"/>
      <c r="AS96" s="129">
        <f>'SO 001 - Příprava území'!K30</f>
        <v>0</v>
      </c>
      <c r="AT96" s="130">
        <f>'SO 001 - Příprava území'!K31</f>
        <v>0</v>
      </c>
      <c r="AU96" s="130">
        <v>0</v>
      </c>
      <c r="AV96" s="130">
        <f>ROUND(SUM(AX96:AY96),2)</f>
        <v>0</v>
      </c>
      <c r="AW96" s="131">
        <f>'SO 001 - Příprava území'!T123</f>
        <v>0</v>
      </c>
      <c r="AX96" s="130">
        <f>'SO 001 - Příprava území'!K35</f>
        <v>0</v>
      </c>
      <c r="AY96" s="130">
        <f>'SO 001 - Příprava území'!K36</f>
        <v>0</v>
      </c>
      <c r="AZ96" s="130">
        <f>'SO 001 - Příprava území'!K37</f>
        <v>0</v>
      </c>
      <c r="BA96" s="130">
        <f>'SO 001 - Příprava území'!K38</f>
        <v>0</v>
      </c>
      <c r="BB96" s="130">
        <f>'SO 001 - Příprava území'!F35</f>
        <v>0</v>
      </c>
      <c r="BC96" s="130">
        <f>'SO 001 - Příprava území'!F36</f>
        <v>0</v>
      </c>
      <c r="BD96" s="130">
        <f>'SO 001 - Příprava území'!F37</f>
        <v>0</v>
      </c>
      <c r="BE96" s="130">
        <f>'SO 001 - Příprava území'!F38</f>
        <v>0</v>
      </c>
      <c r="BF96" s="132">
        <f>'SO 001 - Příprava území'!F39</f>
        <v>0</v>
      </c>
      <c r="BG96" s="7"/>
      <c r="BT96" s="133" t="s">
        <v>86</v>
      </c>
      <c r="BV96" s="133" t="s">
        <v>80</v>
      </c>
      <c r="BW96" s="133" t="s">
        <v>91</v>
      </c>
      <c r="BX96" s="133" t="s">
        <v>6</v>
      </c>
      <c r="CL96" s="133" t="s">
        <v>1</v>
      </c>
      <c r="CM96" s="133" t="s">
        <v>88</v>
      </c>
    </row>
    <row r="97" s="7" customFormat="1" ht="16.5" customHeight="1">
      <c r="A97" s="121" t="s">
        <v>82</v>
      </c>
      <c r="B97" s="122"/>
      <c r="C97" s="123"/>
      <c r="D97" s="124" t="s">
        <v>92</v>
      </c>
      <c r="E97" s="124"/>
      <c r="F97" s="124"/>
      <c r="G97" s="124"/>
      <c r="H97" s="124"/>
      <c r="I97" s="125"/>
      <c r="J97" s="124" t="s">
        <v>93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 002 - Odstranění zatru...'!K32</f>
        <v>0</v>
      </c>
      <c r="AH97" s="125"/>
      <c r="AI97" s="125"/>
      <c r="AJ97" s="125"/>
      <c r="AK97" s="125"/>
      <c r="AL97" s="125"/>
      <c r="AM97" s="125"/>
      <c r="AN97" s="126">
        <f>SUM(AG97,AV97)</f>
        <v>0</v>
      </c>
      <c r="AO97" s="125"/>
      <c r="AP97" s="125"/>
      <c r="AQ97" s="127" t="s">
        <v>85</v>
      </c>
      <c r="AR97" s="128"/>
      <c r="AS97" s="129">
        <f>'SO 002 - Odstranění zatru...'!K30</f>
        <v>0</v>
      </c>
      <c r="AT97" s="130">
        <f>'SO 002 - Odstranění zatru...'!K31</f>
        <v>0</v>
      </c>
      <c r="AU97" s="130">
        <v>0</v>
      </c>
      <c r="AV97" s="130">
        <f>ROUND(SUM(AX97:AY97),2)</f>
        <v>0</v>
      </c>
      <c r="AW97" s="131">
        <f>'SO 002 - Odstranění zatru...'!T119</f>
        <v>0</v>
      </c>
      <c r="AX97" s="130">
        <f>'SO 002 - Odstranění zatru...'!K35</f>
        <v>0</v>
      </c>
      <c r="AY97" s="130">
        <f>'SO 002 - Odstranění zatru...'!K36</f>
        <v>0</v>
      </c>
      <c r="AZ97" s="130">
        <f>'SO 002 - Odstranění zatru...'!K37</f>
        <v>0</v>
      </c>
      <c r="BA97" s="130">
        <f>'SO 002 - Odstranění zatru...'!K38</f>
        <v>0</v>
      </c>
      <c r="BB97" s="130">
        <f>'SO 002 - Odstranění zatru...'!F35</f>
        <v>0</v>
      </c>
      <c r="BC97" s="130">
        <f>'SO 002 - Odstranění zatru...'!F36</f>
        <v>0</v>
      </c>
      <c r="BD97" s="130">
        <f>'SO 002 - Odstranění zatru...'!F37</f>
        <v>0</v>
      </c>
      <c r="BE97" s="130">
        <f>'SO 002 - Odstranění zatru...'!F38</f>
        <v>0</v>
      </c>
      <c r="BF97" s="132">
        <f>'SO 002 - Odstranění zatru...'!F39</f>
        <v>0</v>
      </c>
      <c r="BG97" s="7"/>
      <c r="BT97" s="133" t="s">
        <v>86</v>
      </c>
      <c r="BV97" s="133" t="s">
        <v>80</v>
      </c>
      <c r="BW97" s="133" t="s">
        <v>94</v>
      </c>
      <c r="BX97" s="133" t="s">
        <v>6</v>
      </c>
      <c r="CL97" s="133" t="s">
        <v>1</v>
      </c>
      <c r="CM97" s="133" t="s">
        <v>88</v>
      </c>
    </row>
    <row r="98" s="7" customFormat="1" ht="16.5" customHeight="1">
      <c r="A98" s="121" t="s">
        <v>82</v>
      </c>
      <c r="B98" s="122"/>
      <c r="C98" s="123"/>
      <c r="D98" s="124" t="s">
        <v>95</v>
      </c>
      <c r="E98" s="124"/>
      <c r="F98" s="124"/>
      <c r="G98" s="124"/>
      <c r="H98" s="124"/>
      <c r="I98" s="125"/>
      <c r="J98" s="124" t="s">
        <v>96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 003 - Odstranění mostu...'!K32</f>
        <v>0</v>
      </c>
      <c r="AH98" s="125"/>
      <c r="AI98" s="125"/>
      <c r="AJ98" s="125"/>
      <c r="AK98" s="125"/>
      <c r="AL98" s="125"/>
      <c r="AM98" s="125"/>
      <c r="AN98" s="126">
        <f>SUM(AG98,AV98)</f>
        <v>0</v>
      </c>
      <c r="AO98" s="125"/>
      <c r="AP98" s="125"/>
      <c r="AQ98" s="127" t="s">
        <v>85</v>
      </c>
      <c r="AR98" s="128"/>
      <c r="AS98" s="129">
        <f>'SO 003 - Odstranění mostu...'!K30</f>
        <v>0</v>
      </c>
      <c r="AT98" s="130">
        <f>'SO 003 - Odstranění mostu...'!K31</f>
        <v>0</v>
      </c>
      <c r="AU98" s="130">
        <v>0</v>
      </c>
      <c r="AV98" s="130">
        <f>ROUND(SUM(AX98:AY98),2)</f>
        <v>0</v>
      </c>
      <c r="AW98" s="131">
        <f>'SO 003 - Odstranění mostu...'!T120</f>
        <v>0</v>
      </c>
      <c r="AX98" s="130">
        <f>'SO 003 - Odstranění mostu...'!K35</f>
        <v>0</v>
      </c>
      <c r="AY98" s="130">
        <f>'SO 003 - Odstranění mostu...'!K36</f>
        <v>0</v>
      </c>
      <c r="AZ98" s="130">
        <f>'SO 003 - Odstranění mostu...'!K37</f>
        <v>0</v>
      </c>
      <c r="BA98" s="130">
        <f>'SO 003 - Odstranění mostu...'!K38</f>
        <v>0</v>
      </c>
      <c r="BB98" s="130">
        <f>'SO 003 - Odstranění mostu...'!F35</f>
        <v>0</v>
      </c>
      <c r="BC98" s="130">
        <f>'SO 003 - Odstranění mostu...'!F36</f>
        <v>0</v>
      </c>
      <c r="BD98" s="130">
        <f>'SO 003 - Odstranění mostu...'!F37</f>
        <v>0</v>
      </c>
      <c r="BE98" s="130">
        <f>'SO 003 - Odstranění mostu...'!F38</f>
        <v>0</v>
      </c>
      <c r="BF98" s="132">
        <f>'SO 003 - Odstranění mostu...'!F39</f>
        <v>0</v>
      </c>
      <c r="BG98" s="7"/>
      <c r="BT98" s="133" t="s">
        <v>86</v>
      </c>
      <c r="BV98" s="133" t="s">
        <v>80</v>
      </c>
      <c r="BW98" s="133" t="s">
        <v>97</v>
      </c>
      <c r="BX98" s="133" t="s">
        <v>6</v>
      </c>
      <c r="CL98" s="133" t="s">
        <v>1</v>
      </c>
      <c r="CM98" s="133" t="s">
        <v>88</v>
      </c>
    </row>
    <row r="99" s="7" customFormat="1" ht="16.5" customHeight="1">
      <c r="A99" s="121" t="s">
        <v>82</v>
      </c>
      <c r="B99" s="122"/>
      <c r="C99" s="123"/>
      <c r="D99" s="124" t="s">
        <v>98</v>
      </c>
      <c r="E99" s="124"/>
      <c r="F99" s="124"/>
      <c r="G99" s="124"/>
      <c r="H99" s="124"/>
      <c r="I99" s="125"/>
      <c r="J99" s="124" t="s">
        <v>99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 004 - Odstranění fontány'!K32</f>
        <v>0</v>
      </c>
      <c r="AH99" s="125"/>
      <c r="AI99" s="125"/>
      <c r="AJ99" s="125"/>
      <c r="AK99" s="125"/>
      <c r="AL99" s="125"/>
      <c r="AM99" s="125"/>
      <c r="AN99" s="126">
        <f>SUM(AG99,AV99)</f>
        <v>0</v>
      </c>
      <c r="AO99" s="125"/>
      <c r="AP99" s="125"/>
      <c r="AQ99" s="127" t="s">
        <v>85</v>
      </c>
      <c r="AR99" s="128"/>
      <c r="AS99" s="129">
        <f>'SO 004 - Odstranění fontány'!K30</f>
        <v>0</v>
      </c>
      <c r="AT99" s="130">
        <f>'SO 004 - Odstranění fontány'!K31</f>
        <v>0</v>
      </c>
      <c r="AU99" s="130">
        <v>0</v>
      </c>
      <c r="AV99" s="130">
        <f>ROUND(SUM(AX99:AY99),2)</f>
        <v>0</v>
      </c>
      <c r="AW99" s="131">
        <f>'SO 004 - Odstranění fontány'!T125</f>
        <v>0</v>
      </c>
      <c r="AX99" s="130">
        <f>'SO 004 - Odstranění fontány'!K35</f>
        <v>0</v>
      </c>
      <c r="AY99" s="130">
        <f>'SO 004 - Odstranění fontány'!K36</f>
        <v>0</v>
      </c>
      <c r="AZ99" s="130">
        <f>'SO 004 - Odstranění fontány'!K37</f>
        <v>0</v>
      </c>
      <c r="BA99" s="130">
        <f>'SO 004 - Odstranění fontány'!K38</f>
        <v>0</v>
      </c>
      <c r="BB99" s="130">
        <f>'SO 004 - Odstranění fontány'!F35</f>
        <v>0</v>
      </c>
      <c r="BC99" s="130">
        <f>'SO 004 - Odstranění fontány'!F36</f>
        <v>0</v>
      </c>
      <c r="BD99" s="130">
        <f>'SO 004 - Odstranění fontány'!F37</f>
        <v>0</v>
      </c>
      <c r="BE99" s="130">
        <f>'SO 004 - Odstranění fontány'!F38</f>
        <v>0</v>
      </c>
      <c r="BF99" s="132">
        <f>'SO 004 - Odstranění fontány'!F39</f>
        <v>0</v>
      </c>
      <c r="BG99" s="7"/>
      <c r="BT99" s="133" t="s">
        <v>86</v>
      </c>
      <c r="BV99" s="133" t="s">
        <v>80</v>
      </c>
      <c r="BW99" s="133" t="s">
        <v>100</v>
      </c>
      <c r="BX99" s="133" t="s">
        <v>6</v>
      </c>
      <c r="CL99" s="133" t="s">
        <v>1</v>
      </c>
      <c r="CM99" s="133" t="s">
        <v>88</v>
      </c>
    </row>
    <row r="100" s="7" customFormat="1" ht="16.5" customHeight="1">
      <c r="A100" s="7"/>
      <c r="B100" s="122"/>
      <c r="C100" s="123"/>
      <c r="D100" s="124" t="s">
        <v>101</v>
      </c>
      <c r="E100" s="124"/>
      <c r="F100" s="124"/>
      <c r="G100" s="124"/>
      <c r="H100" s="124"/>
      <c r="I100" s="125"/>
      <c r="J100" s="124" t="s">
        <v>102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34">
        <f>ROUND(SUM(AG101:AG103),2)</f>
        <v>0</v>
      </c>
      <c r="AH100" s="125"/>
      <c r="AI100" s="125"/>
      <c r="AJ100" s="125"/>
      <c r="AK100" s="125"/>
      <c r="AL100" s="125"/>
      <c r="AM100" s="125"/>
      <c r="AN100" s="126">
        <f>SUM(AG100,AV100)</f>
        <v>0</v>
      </c>
      <c r="AO100" s="125"/>
      <c r="AP100" s="125"/>
      <c r="AQ100" s="127" t="s">
        <v>85</v>
      </c>
      <c r="AR100" s="128"/>
      <c r="AS100" s="135">
        <f>ROUND(SUM(AS101:AS103),2)</f>
        <v>0</v>
      </c>
      <c r="AT100" s="136">
        <f>ROUND(SUM(AT101:AT103),2)</f>
        <v>0</v>
      </c>
      <c r="AU100" s="130">
        <f>ROUND(SUM(AU101:AU103),2)</f>
        <v>0</v>
      </c>
      <c r="AV100" s="130">
        <f>ROUND(SUM(AX100:AY100),2)</f>
        <v>0</v>
      </c>
      <c r="AW100" s="131">
        <f>ROUND(SUM(AW101:AW103),5)</f>
        <v>0</v>
      </c>
      <c r="AX100" s="130">
        <f>ROUND(BB100*L29,2)</f>
        <v>0</v>
      </c>
      <c r="AY100" s="130">
        <f>ROUND(BC100*L30,2)</f>
        <v>0</v>
      </c>
      <c r="AZ100" s="130">
        <f>ROUND(BD100*L29,2)</f>
        <v>0</v>
      </c>
      <c r="BA100" s="130">
        <f>ROUND(BE100*L30,2)</f>
        <v>0</v>
      </c>
      <c r="BB100" s="130">
        <f>ROUND(SUM(BB101:BB103),2)</f>
        <v>0</v>
      </c>
      <c r="BC100" s="130">
        <f>ROUND(SUM(BC101:BC103),2)</f>
        <v>0</v>
      </c>
      <c r="BD100" s="130">
        <f>ROUND(SUM(BD101:BD103),2)</f>
        <v>0</v>
      </c>
      <c r="BE100" s="130">
        <f>ROUND(SUM(BE101:BE103),2)</f>
        <v>0</v>
      </c>
      <c r="BF100" s="132">
        <f>ROUND(SUM(BF101:BF103),2)</f>
        <v>0</v>
      </c>
      <c r="BG100" s="7"/>
      <c r="BS100" s="133" t="s">
        <v>77</v>
      </c>
      <c r="BT100" s="133" t="s">
        <v>86</v>
      </c>
      <c r="BU100" s="133" t="s">
        <v>79</v>
      </c>
      <c r="BV100" s="133" t="s">
        <v>80</v>
      </c>
      <c r="BW100" s="133" t="s">
        <v>103</v>
      </c>
      <c r="BX100" s="133" t="s">
        <v>6</v>
      </c>
      <c r="CL100" s="133" t="s">
        <v>1</v>
      </c>
      <c r="CM100" s="133" t="s">
        <v>88</v>
      </c>
    </row>
    <row r="101" s="4" customFormat="1" ht="16.5" customHeight="1">
      <c r="A101" s="121" t="s">
        <v>82</v>
      </c>
      <c r="B101" s="71"/>
      <c r="C101" s="137"/>
      <c r="D101" s="137"/>
      <c r="E101" s="138" t="s">
        <v>104</v>
      </c>
      <c r="F101" s="138"/>
      <c r="G101" s="138"/>
      <c r="H101" s="138"/>
      <c r="I101" s="138"/>
      <c r="J101" s="137"/>
      <c r="K101" s="138" t="s">
        <v>105</v>
      </c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9">
        <f>'101a - část komunikace'!K34</f>
        <v>0</v>
      </c>
      <c r="AH101" s="137"/>
      <c r="AI101" s="137"/>
      <c r="AJ101" s="137"/>
      <c r="AK101" s="137"/>
      <c r="AL101" s="137"/>
      <c r="AM101" s="137"/>
      <c r="AN101" s="139">
        <f>SUM(AG101,AV101)</f>
        <v>0</v>
      </c>
      <c r="AO101" s="137"/>
      <c r="AP101" s="137"/>
      <c r="AQ101" s="140" t="s">
        <v>106</v>
      </c>
      <c r="AR101" s="73"/>
      <c r="AS101" s="141">
        <f>'101a - část komunikace'!K32</f>
        <v>0</v>
      </c>
      <c r="AT101" s="142">
        <f>'101a - část komunikace'!K33</f>
        <v>0</v>
      </c>
      <c r="AU101" s="142">
        <v>0</v>
      </c>
      <c r="AV101" s="142">
        <f>ROUND(SUM(AX101:AY101),2)</f>
        <v>0</v>
      </c>
      <c r="AW101" s="143">
        <f>'101a - část komunikace'!T127</f>
        <v>0</v>
      </c>
      <c r="AX101" s="142">
        <f>'101a - část komunikace'!K37</f>
        <v>0</v>
      </c>
      <c r="AY101" s="142">
        <f>'101a - část komunikace'!K38</f>
        <v>0</v>
      </c>
      <c r="AZ101" s="142">
        <f>'101a - část komunikace'!K39</f>
        <v>0</v>
      </c>
      <c r="BA101" s="142">
        <f>'101a - část komunikace'!K40</f>
        <v>0</v>
      </c>
      <c r="BB101" s="142">
        <f>'101a - část komunikace'!F37</f>
        <v>0</v>
      </c>
      <c r="BC101" s="142">
        <f>'101a - část komunikace'!F38</f>
        <v>0</v>
      </c>
      <c r="BD101" s="142">
        <f>'101a - část komunikace'!F39</f>
        <v>0</v>
      </c>
      <c r="BE101" s="142">
        <f>'101a - část komunikace'!F40</f>
        <v>0</v>
      </c>
      <c r="BF101" s="144">
        <f>'101a - část komunikace'!F41</f>
        <v>0</v>
      </c>
      <c r="BG101" s="4"/>
      <c r="BT101" s="145" t="s">
        <v>88</v>
      </c>
      <c r="BV101" s="145" t="s">
        <v>80</v>
      </c>
      <c r="BW101" s="145" t="s">
        <v>107</v>
      </c>
      <c r="BX101" s="145" t="s">
        <v>103</v>
      </c>
      <c r="CL101" s="145" t="s">
        <v>1</v>
      </c>
    </row>
    <row r="102" s="4" customFormat="1" ht="16.5" customHeight="1">
      <c r="A102" s="121" t="s">
        <v>82</v>
      </c>
      <c r="B102" s="71"/>
      <c r="C102" s="137"/>
      <c r="D102" s="137"/>
      <c r="E102" s="138" t="s">
        <v>108</v>
      </c>
      <c r="F102" s="138"/>
      <c r="G102" s="138"/>
      <c r="H102" s="138"/>
      <c r="I102" s="138"/>
      <c r="J102" s="137"/>
      <c r="K102" s="138" t="s">
        <v>109</v>
      </c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9">
        <f>'101b - část kontejnerové ...'!K34</f>
        <v>0</v>
      </c>
      <c r="AH102" s="137"/>
      <c r="AI102" s="137"/>
      <c r="AJ102" s="137"/>
      <c r="AK102" s="137"/>
      <c r="AL102" s="137"/>
      <c r="AM102" s="137"/>
      <c r="AN102" s="139">
        <f>SUM(AG102,AV102)</f>
        <v>0</v>
      </c>
      <c r="AO102" s="137"/>
      <c r="AP102" s="137"/>
      <c r="AQ102" s="140" t="s">
        <v>106</v>
      </c>
      <c r="AR102" s="73"/>
      <c r="AS102" s="141">
        <f>'101b - část kontejnerové ...'!K32</f>
        <v>0</v>
      </c>
      <c r="AT102" s="142">
        <f>'101b - část kontejnerové ...'!K33</f>
        <v>0</v>
      </c>
      <c r="AU102" s="142">
        <v>0</v>
      </c>
      <c r="AV102" s="142">
        <f>ROUND(SUM(AX102:AY102),2)</f>
        <v>0</v>
      </c>
      <c r="AW102" s="143">
        <f>'101b - část kontejnerové ...'!T127</f>
        <v>0</v>
      </c>
      <c r="AX102" s="142">
        <f>'101b - část kontejnerové ...'!K37</f>
        <v>0</v>
      </c>
      <c r="AY102" s="142">
        <f>'101b - část kontejnerové ...'!K38</f>
        <v>0</v>
      </c>
      <c r="AZ102" s="142">
        <f>'101b - část kontejnerové ...'!K39</f>
        <v>0</v>
      </c>
      <c r="BA102" s="142">
        <f>'101b - část kontejnerové ...'!K40</f>
        <v>0</v>
      </c>
      <c r="BB102" s="142">
        <f>'101b - část kontejnerové ...'!F37</f>
        <v>0</v>
      </c>
      <c r="BC102" s="142">
        <f>'101b - část kontejnerové ...'!F38</f>
        <v>0</v>
      </c>
      <c r="BD102" s="142">
        <f>'101b - část kontejnerové ...'!F39</f>
        <v>0</v>
      </c>
      <c r="BE102" s="142">
        <f>'101b - část kontejnerové ...'!F40</f>
        <v>0</v>
      </c>
      <c r="BF102" s="144">
        <f>'101b - část kontejnerové ...'!F41</f>
        <v>0</v>
      </c>
      <c r="BG102" s="4"/>
      <c r="BT102" s="145" t="s">
        <v>88</v>
      </c>
      <c r="BV102" s="145" t="s">
        <v>80</v>
      </c>
      <c r="BW102" s="145" t="s">
        <v>110</v>
      </c>
      <c r="BX102" s="145" t="s">
        <v>103</v>
      </c>
      <c r="CL102" s="145" t="s">
        <v>1</v>
      </c>
    </row>
    <row r="103" s="4" customFormat="1" ht="16.5" customHeight="1">
      <c r="A103" s="121" t="s">
        <v>82</v>
      </c>
      <c r="B103" s="71"/>
      <c r="C103" s="137"/>
      <c r="D103" s="137"/>
      <c r="E103" s="138" t="s">
        <v>111</v>
      </c>
      <c r="F103" s="138"/>
      <c r="G103" s="138"/>
      <c r="H103" s="138"/>
      <c r="I103" s="138"/>
      <c r="J103" s="137"/>
      <c r="K103" s="138" t="s">
        <v>112</v>
      </c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9">
        <f>'101c - část dopravní značení'!K34</f>
        <v>0</v>
      </c>
      <c r="AH103" s="137"/>
      <c r="AI103" s="137"/>
      <c r="AJ103" s="137"/>
      <c r="AK103" s="137"/>
      <c r="AL103" s="137"/>
      <c r="AM103" s="137"/>
      <c r="AN103" s="139">
        <f>SUM(AG103,AV103)</f>
        <v>0</v>
      </c>
      <c r="AO103" s="137"/>
      <c r="AP103" s="137"/>
      <c r="AQ103" s="140" t="s">
        <v>106</v>
      </c>
      <c r="AR103" s="73"/>
      <c r="AS103" s="141">
        <f>'101c - část dopravní značení'!K32</f>
        <v>0</v>
      </c>
      <c r="AT103" s="142">
        <f>'101c - část dopravní značení'!K33</f>
        <v>0</v>
      </c>
      <c r="AU103" s="142">
        <v>0</v>
      </c>
      <c r="AV103" s="142">
        <f>ROUND(SUM(AX103:AY103),2)</f>
        <v>0</v>
      </c>
      <c r="AW103" s="143">
        <f>'101c - část dopravní značení'!T125</f>
        <v>0</v>
      </c>
      <c r="AX103" s="142">
        <f>'101c - část dopravní značení'!K37</f>
        <v>0</v>
      </c>
      <c r="AY103" s="142">
        <f>'101c - část dopravní značení'!K38</f>
        <v>0</v>
      </c>
      <c r="AZ103" s="142">
        <f>'101c - část dopravní značení'!K39</f>
        <v>0</v>
      </c>
      <c r="BA103" s="142">
        <f>'101c - část dopravní značení'!K40</f>
        <v>0</v>
      </c>
      <c r="BB103" s="142">
        <f>'101c - část dopravní značení'!F37</f>
        <v>0</v>
      </c>
      <c r="BC103" s="142">
        <f>'101c - část dopravní značení'!F38</f>
        <v>0</v>
      </c>
      <c r="BD103" s="142">
        <f>'101c - část dopravní značení'!F39</f>
        <v>0</v>
      </c>
      <c r="BE103" s="142">
        <f>'101c - část dopravní značení'!F40</f>
        <v>0</v>
      </c>
      <c r="BF103" s="144">
        <f>'101c - část dopravní značení'!F41</f>
        <v>0</v>
      </c>
      <c r="BG103" s="4"/>
      <c r="BT103" s="145" t="s">
        <v>88</v>
      </c>
      <c r="BV103" s="145" t="s">
        <v>80</v>
      </c>
      <c r="BW103" s="145" t="s">
        <v>113</v>
      </c>
      <c r="BX103" s="145" t="s">
        <v>103</v>
      </c>
      <c r="CL103" s="145" t="s">
        <v>1</v>
      </c>
    </row>
    <row r="104" s="7" customFormat="1" ht="16.5" customHeight="1">
      <c r="A104" s="121" t="s">
        <v>82</v>
      </c>
      <c r="B104" s="122"/>
      <c r="C104" s="123"/>
      <c r="D104" s="124" t="s">
        <v>114</v>
      </c>
      <c r="E104" s="124"/>
      <c r="F104" s="124"/>
      <c r="G104" s="124"/>
      <c r="H104" s="124"/>
      <c r="I104" s="125"/>
      <c r="J104" s="124" t="s">
        <v>115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'SO 102 - Zpevněné plochy'!K32</f>
        <v>0</v>
      </c>
      <c r="AH104" s="125"/>
      <c r="AI104" s="125"/>
      <c r="AJ104" s="125"/>
      <c r="AK104" s="125"/>
      <c r="AL104" s="125"/>
      <c r="AM104" s="125"/>
      <c r="AN104" s="126">
        <f>SUM(AG104,AV104)</f>
        <v>0</v>
      </c>
      <c r="AO104" s="125"/>
      <c r="AP104" s="125"/>
      <c r="AQ104" s="127" t="s">
        <v>85</v>
      </c>
      <c r="AR104" s="128"/>
      <c r="AS104" s="129">
        <f>'SO 102 - Zpevněné plochy'!K30</f>
        <v>0</v>
      </c>
      <c r="AT104" s="130">
        <f>'SO 102 - Zpevněné plochy'!K31</f>
        <v>0</v>
      </c>
      <c r="AU104" s="130">
        <v>0</v>
      </c>
      <c r="AV104" s="130">
        <f>ROUND(SUM(AX104:AY104),2)</f>
        <v>0</v>
      </c>
      <c r="AW104" s="131">
        <f>'SO 102 - Zpevněné plochy'!T134</f>
        <v>0</v>
      </c>
      <c r="AX104" s="130">
        <f>'SO 102 - Zpevněné plochy'!K35</f>
        <v>0</v>
      </c>
      <c r="AY104" s="130">
        <f>'SO 102 - Zpevněné plochy'!K36</f>
        <v>0</v>
      </c>
      <c r="AZ104" s="130">
        <f>'SO 102 - Zpevněné plochy'!K37</f>
        <v>0</v>
      </c>
      <c r="BA104" s="130">
        <f>'SO 102 - Zpevněné plochy'!K38</f>
        <v>0</v>
      </c>
      <c r="BB104" s="130">
        <f>'SO 102 - Zpevněné plochy'!F35</f>
        <v>0</v>
      </c>
      <c r="BC104" s="130">
        <f>'SO 102 - Zpevněné plochy'!F36</f>
        <v>0</v>
      </c>
      <c r="BD104" s="130">
        <f>'SO 102 - Zpevněné plochy'!F37</f>
        <v>0</v>
      </c>
      <c r="BE104" s="130">
        <f>'SO 102 - Zpevněné plochy'!F38</f>
        <v>0</v>
      </c>
      <c r="BF104" s="132">
        <f>'SO 102 - Zpevněné plochy'!F39</f>
        <v>0</v>
      </c>
      <c r="BG104" s="7"/>
      <c r="BT104" s="133" t="s">
        <v>86</v>
      </c>
      <c r="BV104" s="133" t="s">
        <v>80</v>
      </c>
      <c r="BW104" s="133" t="s">
        <v>116</v>
      </c>
      <c r="BX104" s="133" t="s">
        <v>6</v>
      </c>
      <c r="CL104" s="133" t="s">
        <v>1</v>
      </c>
      <c r="CM104" s="133" t="s">
        <v>88</v>
      </c>
    </row>
    <row r="105" s="7" customFormat="1" ht="16.5" customHeight="1">
      <c r="A105" s="121" t="s">
        <v>82</v>
      </c>
      <c r="B105" s="122"/>
      <c r="C105" s="123"/>
      <c r="D105" s="124" t="s">
        <v>117</v>
      </c>
      <c r="E105" s="124"/>
      <c r="F105" s="124"/>
      <c r="G105" s="124"/>
      <c r="H105" s="124"/>
      <c r="I105" s="125"/>
      <c r="J105" s="124" t="s">
        <v>118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6">
        <f>'SO 201 - Zatrubnění Kopři...'!K32</f>
        <v>0</v>
      </c>
      <c r="AH105" s="125"/>
      <c r="AI105" s="125"/>
      <c r="AJ105" s="125"/>
      <c r="AK105" s="125"/>
      <c r="AL105" s="125"/>
      <c r="AM105" s="125"/>
      <c r="AN105" s="126">
        <f>SUM(AG105,AV105)</f>
        <v>0</v>
      </c>
      <c r="AO105" s="125"/>
      <c r="AP105" s="125"/>
      <c r="AQ105" s="127" t="s">
        <v>85</v>
      </c>
      <c r="AR105" s="128"/>
      <c r="AS105" s="129">
        <f>'SO 201 - Zatrubnění Kopři...'!K30</f>
        <v>0</v>
      </c>
      <c r="AT105" s="130">
        <f>'SO 201 - Zatrubnění Kopři...'!K31</f>
        <v>0</v>
      </c>
      <c r="AU105" s="130">
        <v>0</v>
      </c>
      <c r="AV105" s="130">
        <f>ROUND(SUM(AX105:AY105),2)</f>
        <v>0</v>
      </c>
      <c r="AW105" s="131">
        <f>'SO 201 - Zatrubnění Kopři...'!T127</f>
        <v>0</v>
      </c>
      <c r="AX105" s="130">
        <f>'SO 201 - Zatrubnění Kopři...'!K35</f>
        <v>0</v>
      </c>
      <c r="AY105" s="130">
        <f>'SO 201 - Zatrubnění Kopři...'!K36</f>
        <v>0</v>
      </c>
      <c r="AZ105" s="130">
        <f>'SO 201 - Zatrubnění Kopři...'!K37</f>
        <v>0</v>
      </c>
      <c r="BA105" s="130">
        <f>'SO 201 - Zatrubnění Kopři...'!K38</f>
        <v>0</v>
      </c>
      <c r="BB105" s="130">
        <f>'SO 201 - Zatrubnění Kopři...'!F35</f>
        <v>0</v>
      </c>
      <c r="BC105" s="130">
        <f>'SO 201 - Zatrubnění Kopři...'!F36</f>
        <v>0</v>
      </c>
      <c r="BD105" s="130">
        <f>'SO 201 - Zatrubnění Kopři...'!F37</f>
        <v>0</v>
      </c>
      <c r="BE105" s="130">
        <f>'SO 201 - Zatrubnění Kopři...'!F38</f>
        <v>0</v>
      </c>
      <c r="BF105" s="132">
        <f>'SO 201 - Zatrubnění Kopři...'!F39</f>
        <v>0</v>
      </c>
      <c r="BG105" s="7"/>
      <c r="BT105" s="133" t="s">
        <v>86</v>
      </c>
      <c r="BV105" s="133" t="s">
        <v>80</v>
      </c>
      <c r="BW105" s="133" t="s">
        <v>119</v>
      </c>
      <c r="BX105" s="133" t="s">
        <v>6</v>
      </c>
      <c r="CL105" s="133" t="s">
        <v>1</v>
      </c>
      <c r="CM105" s="133" t="s">
        <v>88</v>
      </c>
    </row>
    <row r="106" s="7" customFormat="1" ht="16.5" customHeight="1">
      <c r="A106" s="121" t="s">
        <v>82</v>
      </c>
      <c r="B106" s="122"/>
      <c r="C106" s="123"/>
      <c r="D106" s="124" t="s">
        <v>120</v>
      </c>
      <c r="E106" s="124"/>
      <c r="F106" s="124"/>
      <c r="G106" s="124"/>
      <c r="H106" s="124"/>
      <c r="I106" s="125"/>
      <c r="J106" s="124" t="s">
        <v>121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6">
        <f>'SO 301 - Odvodnění parkov...'!K32</f>
        <v>0</v>
      </c>
      <c r="AH106" s="125"/>
      <c r="AI106" s="125"/>
      <c r="AJ106" s="125"/>
      <c r="AK106" s="125"/>
      <c r="AL106" s="125"/>
      <c r="AM106" s="125"/>
      <c r="AN106" s="126">
        <f>SUM(AG106,AV106)</f>
        <v>0</v>
      </c>
      <c r="AO106" s="125"/>
      <c r="AP106" s="125"/>
      <c r="AQ106" s="127" t="s">
        <v>85</v>
      </c>
      <c r="AR106" s="128"/>
      <c r="AS106" s="129">
        <f>'SO 301 - Odvodnění parkov...'!K30</f>
        <v>0</v>
      </c>
      <c r="AT106" s="130">
        <f>'SO 301 - Odvodnění parkov...'!K31</f>
        <v>0</v>
      </c>
      <c r="AU106" s="130">
        <v>0</v>
      </c>
      <c r="AV106" s="130">
        <f>ROUND(SUM(AX106:AY106),2)</f>
        <v>0</v>
      </c>
      <c r="AW106" s="131">
        <f>'SO 301 - Odvodnění parkov...'!T129</f>
        <v>0</v>
      </c>
      <c r="AX106" s="130">
        <f>'SO 301 - Odvodnění parkov...'!K35</f>
        <v>0</v>
      </c>
      <c r="AY106" s="130">
        <f>'SO 301 - Odvodnění parkov...'!K36</f>
        <v>0</v>
      </c>
      <c r="AZ106" s="130">
        <f>'SO 301 - Odvodnění parkov...'!K37</f>
        <v>0</v>
      </c>
      <c r="BA106" s="130">
        <f>'SO 301 - Odvodnění parkov...'!K38</f>
        <v>0</v>
      </c>
      <c r="BB106" s="130">
        <f>'SO 301 - Odvodnění parkov...'!F35</f>
        <v>0</v>
      </c>
      <c r="BC106" s="130">
        <f>'SO 301 - Odvodnění parkov...'!F36</f>
        <v>0</v>
      </c>
      <c r="BD106" s="130">
        <f>'SO 301 - Odvodnění parkov...'!F37</f>
        <v>0</v>
      </c>
      <c r="BE106" s="130">
        <f>'SO 301 - Odvodnění parkov...'!F38</f>
        <v>0</v>
      </c>
      <c r="BF106" s="132">
        <f>'SO 301 - Odvodnění parkov...'!F39</f>
        <v>0</v>
      </c>
      <c r="BG106" s="7"/>
      <c r="BT106" s="133" t="s">
        <v>86</v>
      </c>
      <c r="BV106" s="133" t="s">
        <v>80</v>
      </c>
      <c r="BW106" s="133" t="s">
        <v>122</v>
      </c>
      <c r="BX106" s="133" t="s">
        <v>6</v>
      </c>
      <c r="CL106" s="133" t="s">
        <v>1</v>
      </c>
      <c r="CM106" s="133" t="s">
        <v>88</v>
      </c>
    </row>
    <row r="107" s="7" customFormat="1" ht="16.5" customHeight="1">
      <c r="A107" s="121" t="s">
        <v>82</v>
      </c>
      <c r="B107" s="122"/>
      <c r="C107" s="123"/>
      <c r="D107" s="124" t="s">
        <v>123</v>
      </c>
      <c r="E107" s="124"/>
      <c r="F107" s="124"/>
      <c r="G107" s="124"/>
      <c r="H107" s="124"/>
      <c r="I107" s="125"/>
      <c r="J107" s="124" t="s">
        <v>124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6">
        <f>'SO 302 - Odvodnění zpevně...'!K32</f>
        <v>0</v>
      </c>
      <c r="AH107" s="125"/>
      <c r="AI107" s="125"/>
      <c r="AJ107" s="125"/>
      <c r="AK107" s="125"/>
      <c r="AL107" s="125"/>
      <c r="AM107" s="125"/>
      <c r="AN107" s="126">
        <f>SUM(AG107,AV107)</f>
        <v>0</v>
      </c>
      <c r="AO107" s="125"/>
      <c r="AP107" s="125"/>
      <c r="AQ107" s="127" t="s">
        <v>85</v>
      </c>
      <c r="AR107" s="128"/>
      <c r="AS107" s="129">
        <f>'SO 302 - Odvodnění zpevně...'!K30</f>
        <v>0</v>
      </c>
      <c r="AT107" s="130">
        <f>'SO 302 - Odvodnění zpevně...'!K31</f>
        <v>0</v>
      </c>
      <c r="AU107" s="130">
        <v>0</v>
      </c>
      <c r="AV107" s="130">
        <f>ROUND(SUM(AX107:AY107),2)</f>
        <v>0</v>
      </c>
      <c r="AW107" s="131">
        <f>'SO 302 - Odvodnění zpevně...'!T126</f>
        <v>0</v>
      </c>
      <c r="AX107" s="130">
        <f>'SO 302 - Odvodnění zpevně...'!K35</f>
        <v>0</v>
      </c>
      <c r="AY107" s="130">
        <f>'SO 302 - Odvodnění zpevně...'!K36</f>
        <v>0</v>
      </c>
      <c r="AZ107" s="130">
        <f>'SO 302 - Odvodnění zpevně...'!K37</f>
        <v>0</v>
      </c>
      <c r="BA107" s="130">
        <f>'SO 302 - Odvodnění zpevně...'!K38</f>
        <v>0</v>
      </c>
      <c r="BB107" s="130">
        <f>'SO 302 - Odvodnění zpevně...'!F35</f>
        <v>0</v>
      </c>
      <c r="BC107" s="130">
        <f>'SO 302 - Odvodnění zpevně...'!F36</f>
        <v>0</v>
      </c>
      <c r="BD107" s="130">
        <f>'SO 302 - Odvodnění zpevně...'!F37</f>
        <v>0</v>
      </c>
      <c r="BE107" s="130">
        <f>'SO 302 - Odvodnění zpevně...'!F38</f>
        <v>0</v>
      </c>
      <c r="BF107" s="132">
        <f>'SO 302 - Odvodnění zpevně...'!F39</f>
        <v>0</v>
      </c>
      <c r="BG107" s="7"/>
      <c r="BT107" s="133" t="s">
        <v>86</v>
      </c>
      <c r="BV107" s="133" t="s">
        <v>80</v>
      </c>
      <c r="BW107" s="133" t="s">
        <v>125</v>
      </c>
      <c r="BX107" s="133" t="s">
        <v>6</v>
      </c>
      <c r="CL107" s="133" t="s">
        <v>1</v>
      </c>
      <c r="CM107" s="133" t="s">
        <v>88</v>
      </c>
    </row>
    <row r="108" s="7" customFormat="1" ht="16.5" customHeight="1">
      <c r="A108" s="121" t="s">
        <v>82</v>
      </c>
      <c r="B108" s="122"/>
      <c r="C108" s="123"/>
      <c r="D108" s="124" t="s">
        <v>126</v>
      </c>
      <c r="E108" s="124"/>
      <c r="F108" s="124"/>
      <c r="G108" s="124"/>
      <c r="H108" s="124"/>
      <c r="I108" s="125"/>
      <c r="J108" s="124" t="s">
        <v>127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6">
        <f>'SO 303 - Úpravy jednotné ...'!K32</f>
        <v>0</v>
      </c>
      <c r="AH108" s="125"/>
      <c r="AI108" s="125"/>
      <c r="AJ108" s="125"/>
      <c r="AK108" s="125"/>
      <c r="AL108" s="125"/>
      <c r="AM108" s="125"/>
      <c r="AN108" s="126">
        <f>SUM(AG108,AV108)</f>
        <v>0</v>
      </c>
      <c r="AO108" s="125"/>
      <c r="AP108" s="125"/>
      <c r="AQ108" s="127" t="s">
        <v>85</v>
      </c>
      <c r="AR108" s="128"/>
      <c r="AS108" s="129">
        <f>'SO 303 - Úpravy jednotné ...'!K30</f>
        <v>0</v>
      </c>
      <c r="AT108" s="130">
        <f>'SO 303 - Úpravy jednotné ...'!K31</f>
        <v>0</v>
      </c>
      <c r="AU108" s="130">
        <v>0</v>
      </c>
      <c r="AV108" s="130">
        <f>ROUND(SUM(AX108:AY108),2)</f>
        <v>0</v>
      </c>
      <c r="AW108" s="131">
        <f>'SO 303 - Úpravy jednotné ...'!T119</f>
        <v>0</v>
      </c>
      <c r="AX108" s="130">
        <f>'SO 303 - Úpravy jednotné ...'!K35</f>
        <v>0</v>
      </c>
      <c r="AY108" s="130">
        <f>'SO 303 - Úpravy jednotné ...'!K36</f>
        <v>0</v>
      </c>
      <c r="AZ108" s="130">
        <f>'SO 303 - Úpravy jednotné ...'!K37</f>
        <v>0</v>
      </c>
      <c r="BA108" s="130">
        <f>'SO 303 - Úpravy jednotné ...'!K38</f>
        <v>0</v>
      </c>
      <c r="BB108" s="130">
        <f>'SO 303 - Úpravy jednotné ...'!F35</f>
        <v>0</v>
      </c>
      <c r="BC108" s="130">
        <f>'SO 303 - Úpravy jednotné ...'!F36</f>
        <v>0</v>
      </c>
      <c r="BD108" s="130">
        <f>'SO 303 - Úpravy jednotné ...'!F37</f>
        <v>0</v>
      </c>
      <c r="BE108" s="130">
        <f>'SO 303 - Úpravy jednotné ...'!F38</f>
        <v>0</v>
      </c>
      <c r="BF108" s="132">
        <f>'SO 303 - Úpravy jednotné ...'!F39</f>
        <v>0</v>
      </c>
      <c r="BG108" s="7"/>
      <c r="BT108" s="133" t="s">
        <v>86</v>
      </c>
      <c r="BV108" s="133" t="s">
        <v>80</v>
      </c>
      <c r="BW108" s="133" t="s">
        <v>128</v>
      </c>
      <c r="BX108" s="133" t="s">
        <v>6</v>
      </c>
      <c r="CL108" s="133" t="s">
        <v>1</v>
      </c>
      <c r="CM108" s="133" t="s">
        <v>88</v>
      </c>
    </row>
    <row r="109" s="7" customFormat="1" ht="16.5" customHeight="1">
      <c r="A109" s="121" t="s">
        <v>82</v>
      </c>
      <c r="B109" s="122"/>
      <c r="C109" s="123"/>
      <c r="D109" s="124" t="s">
        <v>129</v>
      </c>
      <c r="E109" s="124"/>
      <c r="F109" s="124"/>
      <c r="G109" s="124"/>
      <c r="H109" s="124"/>
      <c r="I109" s="125"/>
      <c r="J109" s="124" t="s">
        <v>130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'SO 304 - Přípojka kanaliz...'!K32</f>
        <v>0</v>
      </c>
      <c r="AH109" s="125"/>
      <c r="AI109" s="125"/>
      <c r="AJ109" s="125"/>
      <c r="AK109" s="125"/>
      <c r="AL109" s="125"/>
      <c r="AM109" s="125"/>
      <c r="AN109" s="126">
        <f>SUM(AG109,AV109)</f>
        <v>0</v>
      </c>
      <c r="AO109" s="125"/>
      <c r="AP109" s="125"/>
      <c r="AQ109" s="127" t="s">
        <v>85</v>
      </c>
      <c r="AR109" s="128"/>
      <c r="AS109" s="129">
        <f>'SO 304 - Přípojka kanaliz...'!K30</f>
        <v>0</v>
      </c>
      <c r="AT109" s="130">
        <f>'SO 304 - Přípojka kanaliz...'!K31</f>
        <v>0</v>
      </c>
      <c r="AU109" s="130">
        <v>0</v>
      </c>
      <c r="AV109" s="130">
        <f>ROUND(SUM(AX109:AY109),2)</f>
        <v>0</v>
      </c>
      <c r="AW109" s="131">
        <f>'SO 304 - Přípojka kanaliz...'!T126</f>
        <v>0</v>
      </c>
      <c r="AX109" s="130">
        <f>'SO 304 - Přípojka kanaliz...'!K35</f>
        <v>0</v>
      </c>
      <c r="AY109" s="130">
        <f>'SO 304 - Přípojka kanaliz...'!K36</f>
        <v>0</v>
      </c>
      <c r="AZ109" s="130">
        <f>'SO 304 - Přípojka kanaliz...'!K37</f>
        <v>0</v>
      </c>
      <c r="BA109" s="130">
        <f>'SO 304 - Přípojka kanaliz...'!K38</f>
        <v>0</v>
      </c>
      <c r="BB109" s="130">
        <f>'SO 304 - Přípojka kanaliz...'!F35</f>
        <v>0</v>
      </c>
      <c r="BC109" s="130">
        <f>'SO 304 - Přípojka kanaliz...'!F36</f>
        <v>0</v>
      </c>
      <c r="BD109" s="130">
        <f>'SO 304 - Přípojka kanaliz...'!F37</f>
        <v>0</v>
      </c>
      <c r="BE109" s="130">
        <f>'SO 304 - Přípojka kanaliz...'!F38</f>
        <v>0</v>
      </c>
      <c r="BF109" s="132">
        <f>'SO 304 - Přípojka kanaliz...'!F39</f>
        <v>0</v>
      </c>
      <c r="BG109" s="7"/>
      <c r="BT109" s="133" t="s">
        <v>86</v>
      </c>
      <c r="BV109" s="133" t="s">
        <v>80</v>
      </c>
      <c r="BW109" s="133" t="s">
        <v>131</v>
      </c>
      <c r="BX109" s="133" t="s">
        <v>6</v>
      </c>
      <c r="CL109" s="133" t="s">
        <v>1</v>
      </c>
      <c r="CM109" s="133" t="s">
        <v>88</v>
      </c>
    </row>
    <row r="110" s="7" customFormat="1" ht="16.5" customHeight="1">
      <c r="A110" s="121" t="s">
        <v>82</v>
      </c>
      <c r="B110" s="122"/>
      <c r="C110" s="123"/>
      <c r="D110" s="124" t="s">
        <v>132</v>
      </c>
      <c r="E110" s="124"/>
      <c r="F110" s="124"/>
      <c r="G110" s="124"/>
      <c r="H110" s="124"/>
      <c r="I110" s="125"/>
      <c r="J110" s="124" t="s">
        <v>133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'SO 351 - Přeložka vodovodu'!K32</f>
        <v>0</v>
      </c>
      <c r="AH110" s="125"/>
      <c r="AI110" s="125"/>
      <c r="AJ110" s="125"/>
      <c r="AK110" s="125"/>
      <c r="AL110" s="125"/>
      <c r="AM110" s="125"/>
      <c r="AN110" s="126">
        <f>SUM(AG110,AV110)</f>
        <v>0</v>
      </c>
      <c r="AO110" s="125"/>
      <c r="AP110" s="125"/>
      <c r="AQ110" s="127" t="s">
        <v>85</v>
      </c>
      <c r="AR110" s="128"/>
      <c r="AS110" s="129">
        <f>'SO 351 - Přeložka vodovodu'!K30</f>
        <v>0</v>
      </c>
      <c r="AT110" s="130">
        <f>'SO 351 - Přeložka vodovodu'!K31</f>
        <v>0</v>
      </c>
      <c r="AU110" s="130">
        <v>0</v>
      </c>
      <c r="AV110" s="130">
        <f>ROUND(SUM(AX110:AY110),2)</f>
        <v>0</v>
      </c>
      <c r="AW110" s="131">
        <f>'SO 351 - Přeložka vodovodu'!T127</f>
        <v>0</v>
      </c>
      <c r="AX110" s="130">
        <f>'SO 351 - Přeložka vodovodu'!K35</f>
        <v>0</v>
      </c>
      <c r="AY110" s="130">
        <f>'SO 351 - Přeložka vodovodu'!K36</f>
        <v>0</v>
      </c>
      <c r="AZ110" s="130">
        <f>'SO 351 - Přeložka vodovodu'!K37</f>
        <v>0</v>
      </c>
      <c r="BA110" s="130">
        <f>'SO 351 - Přeložka vodovodu'!K38</f>
        <v>0</v>
      </c>
      <c r="BB110" s="130">
        <f>'SO 351 - Přeložka vodovodu'!F35</f>
        <v>0</v>
      </c>
      <c r="BC110" s="130">
        <f>'SO 351 - Přeložka vodovodu'!F36</f>
        <v>0</v>
      </c>
      <c r="BD110" s="130">
        <f>'SO 351 - Přeložka vodovodu'!F37</f>
        <v>0</v>
      </c>
      <c r="BE110" s="130">
        <f>'SO 351 - Přeložka vodovodu'!F38</f>
        <v>0</v>
      </c>
      <c r="BF110" s="132">
        <f>'SO 351 - Přeložka vodovodu'!F39</f>
        <v>0</v>
      </c>
      <c r="BG110" s="7"/>
      <c r="BT110" s="133" t="s">
        <v>86</v>
      </c>
      <c r="BV110" s="133" t="s">
        <v>80</v>
      </c>
      <c r="BW110" s="133" t="s">
        <v>134</v>
      </c>
      <c r="BX110" s="133" t="s">
        <v>6</v>
      </c>
      <c r="CL110" s="133" t="s">
        <v>1</v>
      </c>
      <c r="CM110" s="133" t="s">
        <v>88</v>
      </c>
    </row>
    <row r="111" s="7" customFormat="1" ht="16.5" customHeight="1">
      <c r="A111" s="121" t="s">
        <v>82</v>
      </c>
      <c r="B111" s="122"/>
      <c r="C111" s="123"/>
      <c r="D111" s="124" t="s">
        <v>135</v>
      </c>
      <c r="E111" s="124"/>
      <c r="F111" s="124"/>
      <c r="G111" s="124"/>
      <c r="H111" s="124"/>
      <c r="I111" s="125"/>
      <c r="J111" s="124" t="s">
        <v>136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'SO 352 - Přípojka vodovod...'!K32</f>
        <v>0</v>
      </c>
      <c r="AH111" s="125"/>
      <c r="AI111" s="125"/>
      <c r="AJ111" s="125"/>
      <c r="AK111" s="125"/>
      <c r="AL111" s="125"/>
      <c r="AM111" s="125"/>
      <c r="AN111" s="126">
        <f>SUM(AG111,AV111)</f>
        <v>0</v>
      </c>
      <c r="AO111" s="125"/>
      <c r="AP111" s="125"/>
      <c r="AQ111" s="127" t="s">
        <v>85</v>
      </c>
      <c r="AR111" s="128"/>
      <c r="AS111" s="129">
        <f>'SO 352 - Přípojka vodovod...'!K30</f>
        <v>0</v>
      </c>
      <c r="AT111" s="130">
        <f>'SO 352 - Přípojka vodovod...'!K31</f>
        <v>0</v>
      </c>
      <c r="AU111" s="130">
        <v>0</v>
      </c>
      <c r="AV111" s="130">
        <f>ROUND(SUM(AX111:AY111),2)</f>
        <v>0</v>
      </c>
      <c r="AW111" s="131">
        <f>'SO 352 - Přípojka vodovod...'!T125</f>
        <v>0</v>
      </c>
      <c r="AX111" s="130">
        <f>'SO 352 - Přípojka vodovod...'!K35</f>
        <v>0</v>
      </c>
      <c r="AY111" s="130">
        <f>'SO 352 - Přípojka vodovod...'!K36</f>
        <v>0</v>
      </c>
      <c r="AZ111" s="130">
        <f>'SO 352 - Přípojka vodovod...'!K37</f>
        <v>0</v>
      </c>
      <c r="BA111" s="130">
        <f>'SO 352 - Přípojka vodovod...'!K38</f>
        <v>0</v>
      </c>
      <c r="BB111" s="130">
        <f>'SO 352 - Přípojka vodovod...'!F35</f>
        <v>0</v>
      </c>
      <c r="BC111" s="130">
        <f>'SO 352 - Přípojka vodovod...'!F36</f>
        <v>0</v>
      </c>
      <c r="BD111" s="130">
        <f>'SO 352 - Přípojka vodovod...'!F37</f>
        <v>0</v>
      </c>
      <c r="BE111" s="130">
        <f>'SO 352 - Přípojka vodovod...'!F38</f>
        <v>0</v>
      </c>
      <c r="BF111" s="132">
        <f>'SO 352 - Přípojka vodovod...'!F39</f>
        <v>0</v>
      </c>
      <c r="BG111" s="7"/>
      <c r="BT111" s="133" t="s">
        <v>86</v>
      </c>
      <c r="BV111" s="133" t="s">
        <v>80</v>
      </c>
      <c r="BW111" s="133" t="s">
        <v>137</v>
      </c>
      <c r="BX111" s="133" t="s">
        <v>6</v>
      </c>
      <c r="CL111" s="133" t="s">
        <v>1</v>
      </c>
      <c r="CM111" s="133" t="s">
        <v>88</v>
      </c>
    </row>
    <row r="112" s="7" customFormat="1" ht="24.75" customHeight="1">
      <c r="A112" s="121" t="s">
        <v>82</v>
      </c>
      <c r="B112" s="122"/>
      <c r="C112" s="123"/>
      <c r="D112" s="124" t="s">
        <v>138</v>
      </c>
      <c r="E112" s="124"/>
      <c r="F112" s="124"/>
      <c r="G112" s="124"/>
      <c r="H112" s="124"/>
      <c r="I112" s="125"/>
      <c r="J112" s="124" t="s">
        <v>139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'SO 353 - Přípojka vodovod...'!K32</f>
        <v>0</v>
      </c>
      <c r="AH112" s="125"/>
      <c r="AI112" s="125"/>
      <c r="AJ112" s="125"/>
      <c r="AK112" s="125"/>
      <c r="AL112" s="125"/>
      <c r="AM112" s="125"/>
      <c r="AN112" s="126">
        <f>SUM(AG112,AV112)</f>
        <v>0</v>
      </c>
      <c r="AO112" s="125"/>
      <c r="AP112" s="125"/>
      <c r="AQ112" s="127" t="s">
        <v>85</v>
      </c>
      <c r="AR112" s="128"/>
      <c r="AS112" s="129">
        <f>'SO 353 - Přípojka vodovod...'!K30</f>
        <v>0</v>
      </c>
      <c r="AT112" s="130">
        <f>'SO 353 - Přípojka vodovod...'!K31</f>
        <v>0</v>
      </c>
      <c r="AU112" s="130">
        <v>0</v>
      </c>
      <c r="AV112" s="130">
        <f>ROUND(SUM(AX112:AY112),2)</f>
        <v>0</v>
      </c>
      <c r="AW112" s="131">
        <f>'SO 353 - Přípojka vodovod...'!T125</f>
        <v>0</v>
      </c>
      <c r="AX112" s="130">
        <f>'SO 353 - Přípojka vodovod...'!K35</f>
        <v>0</v>
      </c>
      <c r="AY112" s="130">
        <f>'SO 353 - Přípojka vodovod...'!K36</f>
        <v>0</v>
      </c>
      <c r="AZ112" s="130">
        <f>'SO 353 - Přípojka vodovod...'!K37</f>
        <v>0</v>
      </c>
      <c r="BA112" s="130">
        <f>'SO 353 - Přípojka vodovod...'!K38</f>
        <v>0</v>
      </c>
      <c r="BB112" s="130">
        <f>'SO 353 - Přípojka vodovod...'!F35</f>
        <v>0</v>
      </c>
      <c r="BC112" s="130">
        <f>'SO 353 - Přípojka vodovod...'!F36</f>
        <v>0</v>
      </c>
      <c r="BD112" s="130">
        <f>'SO 353 - Přípojka vodovod...'!F37</f>
        <v>0</v>
      </c>
      <c r="BE112" s="130">
        <f>'SO 353 - Přípojka vodovod...'!F38</f>
        <v>0</v>
      </c>
      <c r="BF112" s="132">
        <f>'SO 353 - Přípojka vodovod...'!F39</f>
        <v>0</v>
      </c>
      <c r="BG112" s="7"/>
      <c r="BT112" s="133" t="s">
        <v>86</v>
      </c>
      <c r="BV112" s="133" t="s">
        <v>80</v>
      </c>
      <c r="BW112" s="133" t="s">
        <v>140</v>
      </c>
      <c r="BX112" s="133" t="s">
        <v>6</v>
      </c>
      <c r="CL112" s="133" t="s">
        <v>1</v>
      </c>
      <c r="CM112" s="133" t="s">
        <v>88</v>
      </c>
    </row>
    <row r="113" s="7" customFormat="1" ht="16.5" customHeight="1">
      <c r="A113" s="121" t="s">
        <v>82</v>
      </c>
      <c r="B113" s="122"/>
      <c r="C113" s="123"/>
      <c r="D113" s="124" t="s">
        <v>141</v>
      </c>
      <c r="E113" s="124"/>
      <c r="F113" s="124"/>
      <c r="G113" s="124"/>
      <c r="H113" s="124"/>
      <c r="I113" s="125"/>
      <c r="J113" s="124" t="s">
        <v>142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'SO 361 - Závlahový systém'!K32</f>
        <v>0</v>
      </c>
      <c r="AH113" s="125"/>
      <c r="AI113" s="125"/>
      <c r="AJ113" s="125"/>
      <c r="AK113" s="125"/>
      <c r="AL113" s="125"/>
      <c r="AM113" s="125"/>
      <c r="AN113" s="126">
        <f>SUM(AG113,AV113)</f>
        <v>0</v>
      </c>
      <c r="AO113" s="125"/>
      <c r="AP113" s="125"/>
      <c r="AQ113" s="127" t="s">
        <v>85</v>
      </c>
      <c r="AR113" s="128"/>
      <c r="AS113" s="129">
        <f>'SO 361 - Závlahový systém'!K30</f>
        <v>0</v>
      </c>
      <c r="AT113" s="130">
        <f>'SO 361 - Závlahový systém'!K31</f>
        <v>0</v>
      </c>
      <c r="AU113" s="130">
        <v>0</v>
      </c>
      <c r="AV113" s="130">
        <f>ROUND(SUM(AX113:AY113),2)</f>
        <v>0</v>
      </c>
      <c r="AW113" s="131">
        <f>'SO 361 - Závlahový systém'!T127</f>
        <v>0</v>
      </c>
      <c r="AX113" s="130">
        <f>'SO 361 - Závlahový systém'!K35</f>
        <v>0</v>
      </c>
      <c r="AY113" s="130">
        <f>'SO 361 - Závlahový systém'!K36</f>
        <v>0</v>
      </c>
      <c r="AZ113" s="130">
        <f>'SO 361 - Závlahový systém'!K37</f>
        <v>0</v>
      </c>
      <c r="BA113" s="130">
        <f>'SO 361 - Závlahový systém'!K38</f>
        <v>0</v>
      </c>
      <c r="BB113" s="130">
        <f>'SO 361 - Závlahový systém'!F35</f>
        <v>0</v>
      </c>
      <c r="BC113" s="130">
        <f>'SO 361 - Závlahový systém'!F36</f>
        <v>0</v>
      </c>
      <c r="BD113" s="130">
        <f>'SO 361 - Závlahový systém'!F37</f>
        <v>0</v>
      </c>
      <c r="BE113" s="130">
        <f>'SO 361 - Závlahový systém'!F38</f>
        <v>0</v>
      </c>
      <c r="BF113" s="132">
        <f>'SO 361 - Závlahový systém'!F39</f>
        <v>0</v>
      </c>
      <c r="BG113" s="7"/>
      <c r="BT113" s="133" t="s">
        <v>86</v>
      </c>
      <c r="BV113" s="133" t="s">
        <v>80</v>
      </c>
      <c r="BW113" s="133" t="s">
        <v>143</v>
      </c>
      <c r="BX113" s="133" t="s">
        <v>6</v>
      </c>
      <c r="CL113" s="133" t="s">
        <v>1</v>
      </c>
      <c r="CM113" s="133" t="s">
        <v>88</v>
      </c>
    </row>
    <row r="114" s="7" customFormat="1" ht="16.5" customHeight="1">
      <c r="A114" s="121" t="s">
        <v>82</v>
      </c>
      <c r="B114" s="122"/>
      <c r="C114" s="123"/>
      <c r="D114" s="124" t="s">
        <v>144</v>
      </c>
      <c r="E114" s="124"/>
      <c r="F114" s="124"/>
      <c r="G114" s="124"/>
      <c r="H114" s="124"/>
      <c r="I114" s="125"/>
      <c r="J114" s="124" t="s">
        <v>145</v>
      </c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6">
        <f>'SO 441 - Rozvody NN'!K32</f>
        <v>0</v>
      </c>
      <c r="AH114" s="125"/>
      <c r="AI114" s="125"/>
      <c r="AJ114" s="125"/>
      <c r="AK114" s="125"/>
      <c r="AL114" s="125"/>
      <c r="AM114" s="125"/>
      <c r="AN114" s="126">
        <f>SUM(AG114,AV114)</f>
        <v>0</v>
      </c>
      <c r="AO114" s="125"/>
      <c r="AP114" s="125"/>
      <c r="AQ114" s="127" t="s">
        <v>85</v>
      </c>
      <c r="AR114" s="128"/>
      <c r="AS114" s="129">
        <f>'SO 441 - Rozvody NN'!K30</f>
        <v>0</v>
      </c>
      <c r="AT114" s="130">
        <f>'SO 441 - Rozvody NN'!K31</f>
        <v>0</v>
      </c>
      <c r="AU114" s="130">
        <v>0</v>
      </c>
      <c r="AV114" s="130">
        <f>ROUND(SUM(AX114:AY114),2)</f>
        <v>0</v>
      </c>
      <c r="AW114" s="131">
        <f>'SO 441 - Rozvody NN'!T119</f>
        <v>0</v>
      </c>
      <c r="AX114" s="130">
        <f>'SO 441 - Rozvody NN'!K35</f>
        <v>0</v>
      </c>
      <c r="AY114" s="130">
        <f>'SO 441 - Rozvody NN'!K36</f>
        <v>0</v>
      </c>
      <c r="AZ114" s="130">
        <f>'SO 441 - Rozvody NN'!K37</f>
        <v>0</v>
      </c>
      <c r="BA114" s="130">
        <f>'SO 441 - Rozvody NN'!K38</f>
        <v>0</v>
      </c>
      <c r="BB114" s="130">
        <f>'SO 441 - Rozvody NN'!F35</f>
        <v>0</v>
      </c>
      <c r="BC114" s="130">
        <f>'SO 441 - Rozvody NN'!F36</f>
        <v>0</v>
      </c>
      <c r="BD114" s="130">
        <f>'SO 441 - Rozvody NN'!F37</f>
        <v>0</v>
      </c>
      <c r="BE114" s="130">
        <f>'SO 441 - Rozvody NN'!F38</f>
        <v>0</v>
      </c>
      <c r="BF114" s="132">
        <f>'SO 441 - Rozvody NN'!F39</f>
        <v>0</v>
      </c>
      <c r="BG114" s="7"/>
      <c r="BT114" s="133" t="s">
        <v>86</v>
      </c>
      <c r="BV114" s="133" t="s">
        <v>80</v>
      </c>
      <c r="BW114" s="133" t="s">
        <v>146</v>
      </c>
      <c r="BX114" s="133" t="s">
        <v>6</v>
      </c>
      <c r="CL114" s="133" t="s">
        <v>1</v>
      </c>
      <c r="CM114" s="133" t="s">
        <v>88</v>
      </c>
    </row>
    <row r="115" s="7" customFormat="1" ht="16.5" customHeight="1">
      <c r="A115" s="121" t="s">
        <v>82</v>
      </c>
      <c r="B115" s="122"/>
      <c r="C115" s="123"/>
      <c r="D115" s="124" t="s">
        <v>147</v>
      </c>
      <c r="E115" s="124"/>
      <c r="F115" s="124"/>
      <c r="G115" s="124"/>
      <c r="H115" s="124"/>
      <c r="I115" s="125"/>
      <c r="J115" s="124" t="s">
        <v>148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6">
        <f>'SO 451 - Veřejné osvětlení'!K32</f>
        <v>0</v>
      </c>
      <c r="AH115" s="125"/>
      <c r="AI115" s="125"/>
      <c r="AJ115" s="125"/>
      <c r="AK115" s="125"/>
      <c r="AL115" s="125"/>
      <c r="AM115" s="125"/>
      <c r="AN115" s="126">
        <f>SUM(AG115,AV115)</f>
        <v>0</v>
      </c>
      <c r="AO115" s="125"/>
      <c r="AP115" s="125"/>
      <c r="AQ115" s="127" t="s">
        <v>85</v>
      </c>
      <c r="AR115" s="128"/>
      <c r="AS115" s="129">
        <f>'SO 451 - Veřejné osvětlení'!K30</f>
        <v>0</v>
      </c>
      <c r="AT115" s="130">
        <f>'SO 451 - Veřejné osvětlení'!K31</f>
        <v>0</v>
      </c>
      <c r="AU115" s="130">
        <v>0</v>
      </c>
      <c r="AV115" s="130">
        <f>ROUND(SUM(AX115:AY115),2)</f>
        <v>0</v>
      </c>
      <c r="AW115" s="131">
        <f>'SO 451 - Veřejné osvětlení'!T122</f>
        <v>0</v>
      </c>
      <c r="AX115" s="130">
        <f>'SO 451 - Veřejné osvětlení'!K35</f>
        <v>0</v>
      </c>
      <c r="AY115" s="130">
        <f>'SO 451 - Veřejné osvětlení'!K36</f>
        <v>0</v>
      </c>
      <c r="AZ115" s="130">
        <f>'SO 451 - Veřejné osvětlení'!K37</f>
        <v>0</v>
      </c>
      <c r="BA115" s="130">
        <f>'SO 451 - Veřejné osvětlení'!K38</f>
        <v>0</v>
      </c>
      <c r="BB115" s="130">
        <f>'SO 451 - Veřejné osvětlení'!F35</f>
        <v>0</v>
      </c>
      <c r="BC115" s="130">
        <f>'SO 451 - Veřejné osvětlení'!F36</f>
        <v>0</v>
      </c>
      <c r="BD115" s="130">
        <f>'SO 451 - Veřejné osvětlení'!F37</f>
        <v>0</v>
      </c>
      <c r="BE115" s="130">
        <f>'SO 451 - Veřejné osvětlení'!F38</f>
        <v>0</v>
      </c>
      <c r="BF115" s="132">
        <f>'SO 451 - Veřejné osvětlení'!F39</f>
        <v>0</v>
      </c>
      <c r="BG115" s="7"/>
      <c r="BT115" s="133" t="s">
        <v>86</v>
      </c>
      <c r="BV115" s="133" t="s">
        <v>80</v>
      </c>
      <c r="BW115" s="133" t="s">
        <v>149</v>
      </c>
      <c r="BX115" s="133" t="s">
        <v>6</v>
      </c>
      <c r="CL115" s="133" t="s">
        <v>1</v>
      </c>
      <c r="CM115" s="133" t="s">
        <v>88</v>
      </c>
    </row>
    <row r="116" s="7" customFormat="1" ht="16.5" customHeight="1">
      <c r="A116" s="121" t="s">
        <v>82</v>
      </c>
      <c r="B116" s="122"/>
      <c r="C116" s="123"/>
      <c r="D116" s="124" t="s">
        <v>150</v>
      </c>
      <c r="E116" s="124"/>
      <c r="F116" s="124"/>
      <c r="G116" s="124"/>
      <c r="H116" s="124"/>
      <c r="I116" s="125"/>
      <c r="J116" s="124" t="s">
        <v>151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6">
        <f>'SO 471 - Ozvučení náměstí'!K32</f>
        <v>0</v>
      </c>
      <c r="AH116" s="125"/>
      <c r="AI116" s="125"/>
      <c r="AJ116" s="125"/>
      <c r="AK116" s="125"/>
      <c r="AL116" s="125"/>
      <c r="AM116" s="125"/>
      <c r="AN116" s="126">
        <f>SUM(AG116,AV116)</f>
        <v>0</v>
      </c>
      <c r="AO116" s="125"/>
      <c r="AP116" s="125"/>
      <c r="AQ116" s="127" t="s">
        <v>85</v>
      </c>
      <c r="AR116" s="128"/>
      <c r="AS116" s="129">
        <f>'SO 471 - Ozvučení náměstí'!K30</f>
        <v>0</v>
      </c>
      <c r="AT116" s="130">
        <f>'SO 471 - Ozvučení náměstí'!K31</f>
        <v>0</v>
      </c>
      <c r="AU116" s="130">
        <v>0</v>
      </c>
      <c r="AV116" s="130">
        <f>ROUND(SUM(AX116:AY116),2)</f>
        <v>0</v>
      </c>
      <c r="AW116" s="131">
        <f>'SO 471 - Ozvučení náměstí'!T120</f>
        <v>0</v>
      </c>
      <c r="AX116" s="130">
        <f>'SO 471 - Ozvučení náměstí'!K35</f>
        <v>0</v>
      </c>
      <c r="AY116" s="130">
        <f>'SO 471 - Ozvučení náměstí'!K36</f>
        <v>0</v>
      </c>
      <c r="AZ116" s="130">
        <f>'SO 471 - Ozvučení náměstí'!K37</f>
        <v>0</v>
      </c>
      <c r="BA116" s="130">
        <f>'SO 471 - Ozvučení náměstí'!K38</f>
        <v>0</v>
      </c>
      <c r="BB116" s="130">
        <f>'SO 471 - Ozvučení náměstí'!F35</f>
        <v>0</v>
      </c>
      <c r="BC116" s="130">
        <f>'SO 471 - Ozvučení náměstí'!F36</f>
        <v>0</v>
      </c>
      <c r="BD116" s="130">
        <f>'SO 471 - Ozvučení náměstí'!F37</f>
        <v>0</v>
      </c>
      <c r="BE116" s="130">
        <f>'SO 471 - Ozvučení náměstí'!F38</f>
        <v>0</v>
      </c>
      <c r="BF116" s="132">
        <f>'SO 471 - Ozvučení náměstí'!F39</f>
        <v>0</v>
      </c>
      <c r="BG116" s="7"/>
      <c r="BT116" s="133" t="s">
        <v>86</v>
      </c>
      <c r="BV116" s="133" t="s">
        <v>80</v>
      </c>
      <c r="BW116" s="133" t="s">
        <v>152</v>
      </c>
      <c r="BX116" s="133" t="s">
        <v>6</v>
      </c>
      <c r="CL116" s="133" t="s">
        <v>1</v>
      </c>
      <c r="CM116" s="133" t="s">
        <v>88</v>
      </c>
    </row>
    <row r="117" s="7" customFormat="1" ht="16.5" customHeight="1">
      <c r="A117" s="121" t="s">
        <v>82</v>
      </c>
      <c r="B117" s="122"/>
      <c r="C117" s="123"/>
      <c r="D117" s="124" t="s">
        <v>153</v>
      </c>
      <c r="E117" s="124"/>
      <c r="F117" s="124"/>
      <c r="G117" s="124"/>
      <c r="H117" s="124"/>
      <c r="I117" s="125"/>
      <c r="J117" s="124" t="s">
        <v>154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6">
        <f>'SO 472 - Slaboproudé rozvody'!K32</f>
        <v>0</v>
      </c>
      <c r="AH117" s="125"/>
      <c r="AI117" s="125"/>
      <c r="AJ117" s="125"/>
      <c r="AK117" s="125"/>
      <c r="AL117" s="125"/>
      <c r="AM117" s="125"/>
      <c r="AN117" s="126">
        <f>SUM(AG117,AV117)</f>
        <v>0</v>
      </c>
      <c r="AO117" s="125"/>
      <c r="AP117" s="125"/>
      <c r="AQ117" s="127" t="s">
        <v>85</v>
      </c>
      <c r="AR117" s="128"/>
      <c r="AS117" s="129">
        <f>'SO 472 - Slaboproudé rozvody'!K30</f>
        <v>0</v>
      </c>
      <c r="AT117" s="130">
        <f>'SO 472 - Slaboproudé rozvody'!K31</f>
        <v>0</v>
      </c>
      <c r="AU117" s="130">
        <v>0</v>
      </c>
      <c r="AV117" s="130">
        <f>ROUND(SUM(AX117:AY117),2)</f>
        <v>0</v>
      </c>
      <c r="AW117" s="131">
        <f>'SO 472 - Slaboproudé rozvody'!T118</f>
        <v>0</v>
      </c>
      <c r="AX117" s="130">
        <f>'SO 472 - Slaboproudé rozvody'!K35</f>
        <v>0</v>
      </c>
      <c r="AY117" s="130">
        <f>'SO 472 - Slaboproudé rozvody'!K36</f>
        <v>0</v>
      </c>
      <c r="AZ117" s="130">
        <f>'SO 472 - Slaboproudé rozvody'!K37</f>
        <v>0</v>
      </c>
      <c r="BA117" s="130">
        <f>'SO 472 - Slaboproudé rozvody'!K38</f>
        <v>0</v>
      </c>
      <c r="BB117" s="130">
        <f>'SO 472 - Slaboproudé rozvody'!F35</f>
        <v>0</v>
      </c>
      <c r="BC117" s="130">
        <f>'SO 472 - Slaboproudé rozvody'!F36</f>
        <v>0</v>
      </c>
      <c r="BD117" s="130">
        <f>'SO 472 - Slaboproudé rozvody'!F37</f>
        <v>0</v>
      </c>
      <c r="BE117" s="130">
        <f>'SO 472 - Slaboproudé rozvody'!F38</f>
        <v>0</v>
      </c>
      <c r="BF117" s="132">
        <f>'SO 472 - Slaboproudé rozvody'!F39</f>
        <v>0</v>
      </c>
      <c r="BG117" s="7"/>
      <c r="BT117" s="133" t="s">
        <v>86</v>
      </c>
      <c r="BV117" s="133" t="s">
        <v>80</v>
      </c>
      <c r="BW117" s="133" t="s">
        <v>155</v>
      </c>
      <c r="BX117" s="133" t="s">
        <v>6</v>
      </c>
      <c r="CL117" s="133" t="s">
        <v>1</v>
      </c>
      <c r="CM117" s="133" t="s">
        <v>88</v>
      </c>
    </row>
    <row r="118" s="7" customFormat="1" ht="16.5" customHeight="1">
      <c r="A118" s="121" t="s">
        <v>82</v>
      </c>
      <c r="B118" s="122"/>
      <c r="C118" s="123"/>
      <c r="D118" s="124" t="s">
        <v>156</v>
      </c>
      <c r="E118" s="124"/>
      <c r="F118" s="124"/>
      <c r="G118" s="124"/>
      <c r="H118" s="124"/>
      <c r="I118" s="125"/>
      <c r="J118" s="124" t="s">
        <v>157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6">
        <f>'SO 801 - Vegetační a sado...'!K32</f>
        <v>0</v>
      </c>
      <c r="AH118" s="125"/>
      <c r="AI118" s="125"/>
      <c r="AJ118" s="125"/>
      <c r="AK118" s="125"/>
      <c r="AL118" s="125"/>
      <c r="AM118" s="125"/>
      <c r="AN118" s="126">
        <f>SUM(AG118,AV118)</f>
        <v>0</v>
      </c>
      <c r="AO118" s="125"/>
      <c r="AP118" s="125"/>
      <c r="AQ118" s="127" t="s">
        <v>85</v>
      </c>
      <c r="AR118" s="128"/>
      <c r="AS118" s="129">
        <f>'SO 801 - Vegetační a sado...'!K30</f>
        <v>0</v>
      </c>
      <c r="AT118" s="130">
        <f>'SO 801 - Vegetační a sado...'!K31</f>
        <v>0</v>
      </c>
      <c r="AU118" s="130">
        <v>0</v>
      </c>
      <c r="AV118" s="130">
        <f>ROUND(SUM(AX118:AY118),2)</f>
        <v>0</v>
      </c>
      <c r="AW118" s="131">
        <f>'SO 801 - Vegetační a sado...'!T121</f>
        <v>0</v>
      </c>
      <c r="AX118" s="130">
        <f>'SO 801 - Vegetační a sado...'!K35</f>
        <v>0</v>
      </c>
      <c r="AY118" s="130">
        <f>'SO 801 - Vegetační a sado...'!K36</f>
        <v>0</v>
      </c>
      <c r="AZ118" s="130">
        <f>'SO 801 - Vegetační a sado...'!K37</f>
        <v>0</v>
      </c>
      <c r="BA118" s="130">
        <f>'SO 801 - Vegetační a sado...'!K38</f>
        <v>0</v>
      </c>
      <c r="BB118" s="130">
        <f>'SO 801 - Vegetační a sado...'!F35</f>
        <v>0</v>
      </c>
      <c r="BC118" s="130">
        <f>'SO 801 - Vegetační a sado...'!F36</f>
        <v>0</v>
      </c>
      <c r="BD118" s="130">
        <f>'SO 801 - Vegetační a sado...'!F37</f>
        <v>0</v>
      </c>
      <c r="BE118" s="130">
        <f>'SO 801 - Vegetační a sado...'!F38</f>
        <v>0</v>
      </c>
      <c r="BF118" s="132">
        <f>'SO 801 - Vegetační a sado...'!F39</f>
        <v>0</v>
      </c>
      <c r="BG118" s="7"/>
      <c r="BT118" s="133" t="s">
        <v>86</v>
      </c>
      <c r="BV118" s="133" t="s">
        <v>80</v>
      </c>
      <c r="BW118" s="133" t="s">
        <v>158</v>
      </c>
      <c r="BX118" s="133" t="s">
        <v>6</v>
      </c>
      <c r="CL118" s="133" t="s">
        <v>1</v>
      </c>
      <c r="CM118" s="133" t="s">
        <v>88</v>
      </c>
    </row>
    <row r="119" s="7" customFormat="1" ht="16.5" customHeight="1">
      <c r="A119" s="7"/>
      <c r="B119" s="122"/>
      <c r="C119" s="123"/>
      <c r="D119" s="124" t="s">
        <v>159</v>
      </c>
      <c r="E119" s="124"/>
      <c r="F119" s="124"/>
      <c r="G119" s="124"/>
      <c r="H119" s="124"/>
      <c r="I119" s="125"/>
      <c r="J119" s="124" t="s">
        <v>160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34">
        <f>ROUND(SUM(AG120:AG121),2)</f>
        <v>0</v>
      </c>
      <c r="AH119" s="125"/>
      <c r="AI119" s="125"/>
      <c r="AJ119" s="125"/>
      <c r="AK119" s="125"/>
      <c r="AL119" s="125"/>
      <c r="AM119" s="125"/>
      <c r="AN119" s="126">
        <f>SUM(AG119,AV119)</f>
        <v>0</v>
      </c>
      <c r="AO119" s="125"/>
      <c r="AP119" s="125"/>
      <c r="AQ119" s="127" t="s">
        <v>85</v>
      </c>
      <c r="AR119" s="128"/>
      <c r="AS119" s="135">
        <f>ROUND(SUM(AS120:AS121),2)</f>
        <v>0</v>
      </c>
      <c r="AT119" s="136">
        <f>ROUND(SUM(AT120:AT121),2)</f>
        <v>0</v>
      </c>
      <c r="AU119" s="130">
        <f>ROUND(SUM(AU120:AU121),2)</f>
        <v>0</v>
      </c>
      <c r="AV119" s="130">
        <f>ROUND(SUM(AX119:AY119),2)</f>
        <v>0</v>
      </c>
      <c r="AW119" s="131">
        <f>ROUND(SUM(AW120:AW121),5)</f>
        <v>0</v>
      </c>
      <c r="AX119" s="130">
        <f>ROUND(BB119*L29,2)</f>
        <v>0</v>
      </c>
      <c r="AY119" s="130">
        <f>ROUND(BC119*L30,2)</f>
        <v>0</v>
      </c>
      <c r="AZ119" s="130">
        <f>ROUND(BD119*L29,2)</f>
        <v>0</v>
      </c>
      <c r="BA119" s="130">
        <f>ROUND(BE119*L30,2)</f>
        <v>0</v>
      </c>
      <c r="BB119" s="130">
        <f>ROUND(SUM(BB120:BB121),2)</f>
        <v>0</v>
      </c>
      <c r="BC119" s="130">
        <f>ROUND(SUM(BC120:BC121),2)</f>
        <v>0</v>
      </c>
      <c r="BD119" s="130">
        <f>ROUND(SUM(BD120:BD121),2)</f>
        <v>0</v>
      </c>
      <c r="BE119" s="130">
        <f>ROUND(SUM(BE120:BE121),2)</f>
        <v>0</v>
      </c>
      <c r="BF119" s="132">
        <f>ROUND(SUM(BF120:BF121),2)</f>
        <v>0</v>
      </c>
      <c r="BG119" s="7"/>
      <c r="BS119" s="133" t="s">
        <v>77</v>
      </c>
      <c r="BT119" s="133" t="s">
        <v>86</v>
      </c>
      <c r="BV119" s="133" t="s">
        <v>80</v>
      </c>
      <c r="BW119" s="133" t="s">
        <v>161</v>
      </c>
      <c r="BX119" s="133" t="s">
        <v>6</v>
      </c>
      <c r="CL119" s="133" t="s">
        <v>1</v>
      </c>
      <c r="CM119" s="133" t="s">
        <v>88</v>
      </c>
    </row>
    <row r="120" s="4" customFormat="1" ht="16.5" customHeight="1">
      <c r="A120" s="121" t="s">
        <v>82</v>
      </c>
      <c r="B120" s="71"/>
      <c r="C120" s="137"/>
      <c r="D120" s="137"/>
      <c r="E120" s="138" t="s">
        <v>159</v>
      </c>
      <c r="F120" s="138"/>
      <c r="G120" s="138"/>
      <c r="H120" s="138"/>
      <c r="I120" s="138"/>
      <c r="J120" s="137"/>
      <c r="K120" s="138" t="s">
        <v>160</v>
      </c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9">
        <f>'SO 901 - Přístřešek'!K32</f>
        <v>0</v>
      </c>
      <c r="AH120" s="137"/>
      <c r="AI120" s="137"/>
      <c r="AJ120" s="137"/>
      <c r="AK120" s="137"/>
      <c r="AL120" s="137"/>
      <c r="AM120" s="137"/>
      <c r="AN120" s="139">
        <f>SUM(AG120,AV120)</f>
        <v>0</v>
      </c>
      <c r="AO120" s="137"/>
      <c r="AP120" s="137"/>
      <c r="AQ120" s="140" t="s">
        <v>106</v>
      </c>
      <c r="AR120" s="73"/>
      <c r="AS120" s="141">
        <f>'SO 901 - Přístřešek'!K30</f>
        <v>0</v>
      </c>
      <c r="AT120" s="142">
        <f>'SO 901 - Přístřešek'!K31</f>
        <v>0</v>
      </c>
      <c r="AU120" s="142">
        <v>0</v>
      </c>
      <c r="AV120" s="142">
        <f>ROUND(SUM(AX120:AY120),2)</f>
        <v>0</v>
      </c>
      <c r="AW120" s="143">
        <f>'SO 901 - Přístřešek'!T128</f>
        <v>0</v>
      </c>
      <c r="AX120" s="142">
        <f>'SO 901 - Přístřešek'!K35</f>
        <v>0</v>
      </c>
      <c r="AY120" s="142">
        <f>'SO 901 - Přístřešek'!K36</f>
        <v>0</v>
      </c>
      <c r="AZ120" s="142">
        <f>'SO 901 - Přístřešek'!K37</f>
        <v>0</v>
      </c>
      <c r="BA120" s="142">
        <f>'SO 901 - Přístřešek'!K38</f>
        <v>0</v>
      </c>
      <c r="BB120" s="142">
        <f>'SO 901 - Přístřešek'!F35</f>
        <v>0</v>
      </c>
      <c r="BC120" s="142">
        <f>'SO 901 - Přístřešek'!F36</f>
        <v>0</v>
      </c>
      <c r="BD120" s="142">
        <f>'SO 901 - Přístřešek'!F37</f>
        <v>0</v>
      </c>
      <c r="BE120" s="142">
        <f>'SO 901 - Přístřešek'!F38</f>
        <v>0</v>
      </c>
      <c r="BF120" s="144">
        <f>'SO 901 - Přístřešek'!F39</f>
        <v>0</v>
      </c>
      <c r="BG120" s="4"/>
      <c r="BT120" s="145" t="s">
        <v>88</v>
      </c>
      <c r="BU120" s="145" t="s">
        <v>162</v>
      </c>
      <c r="BV120" s="145" t="s">
        <v>80</v>
      </c>
      <c r="BW120" s="145" t="s">
        <v>161</v>
      </c>
      <c r="BX120" s="145" t="s">
        <v>6</v>
      </c>
      <c r="CL120" s="145" t="s">
        <v>1</v>
      </c>
      <c r="CM120" s="145" t="s">
        <v>88</v>
      </c>
    </row>
    <row r="121" s="4" customFormat="1" ht="16.5" customHeight="1">
      <c r="A121" s="121" t="s">
        <v>82</v>
      </c>
      <c r="B121" s="71"/>
      <c r="C121" s="137"/>
      <c r="D121" s="137"/>
      <c r="E121" s="138" t="s">
        <v>163</v>
      </c>
      <c r="F121" s="138"/>
      <c r="G121" s="138"/>
      <c r="H121" s="138"/>
      <c r="I121" s="138"/>
      <c r="J121" s="137"/>
      <c r="K121" s="138" t="s">
        <v>164</v>
      </c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9">
        <f>'SO901_1 - Část elektroins...'!K34</f>
        <v>0</v>
      </c>
      <c r="AH121" s="137"/>
      <c r="AI121" s="137"/>
      <c r="AJ121" s="137"/>
      <c r="AK121" s="137"/>
      <c r="AL121" s="137"/>
      <c r="AM121" s="137"/>
      <c r="AN121" s="139">
        <f>SUM(AG121,AV121)</f>
        <v>0</v>
      </c>
      <c r="AO121" s="137"/>
      <c r="AP121" s="137"/>
      <c r="AQ121" s="140" t="s">
        <v>106</v>
      </c>
      <c r="AR121" s="73"/>
      <c r="AS121" s="141">
        <f>'SO901_1 - Část elektroins...'!K32</f>
        <v>0</v>
      </c>
      <c r="AT121" s="142">
        <f>'SO901_1 - Část elektroins...'!K33</f>
        <v>0</v>
      </c>
      <c r="AU121" s="142">
        <v>0</v>
      </c>
      <c r="AV121" s="142">
        <f>ROUND(SUM(AX121:AY121),2)</f>
        <v>0</v>
      </c>
      <c r="AW121" s="143">
        <f>'SO901_1 - Část elektroins...'!T122</f>
        <v>0</v>
      </c>
      <c r="AX121" s="142">
        <f>'SO901_1 - Část elektroins...'!K37</f>
        <v>0</v>
      </c>
      <c r="AY121" s="142">
        <f>'SO901_1 - Část elektroins...'!K38</f>
        <v>0</v>
      </c>
      <c r="AZ121" s="142">
        <f>'SO901_1 - Část elektroins...'!K39</f>
        <v>0</v>
      </c>
      <c r="BA121" s="142">
        <f>'SO901_1 - Část elektroins...'!K40</f>
        <v>0</v>
      </c>
      <c r="BB121" s="142">
        <f>'SO901_1 - Část elektroins...'!F37</f>
        <v>0</v>
      </c>
      <c r="BC121" s="142">
        <f>'SO901_1 - Část elektroins...'!F38</f>
        <v>0</v>
      </c>
      <c r="BD121" s="142">
        <f>'SO901_1 - Část elektroins...'!F39</f>
        <v>0</v>
      </c>
      <c r="BE121" s="142">
        <f>'SO901_1 - Část elektroins...'!F40</f>
        <v>0</v>
      </c>
      <c r="BF121" s="144">
        <f>'SO901_1 - Část elektroins...'!F41</f>
        <v>0</v>
      </c>
      <c r="BG121" s="4"/>
      <c r="BT121" s="145" t="s">
        <v>88</v>
      </c>
      <c r="BV121" s="145" t="s">
        <v>80</v>
      </c>
      <c r="BW121" s="145" t="s">
        <v>165</v>
      </c>
      <c r="BX121" s="145" t="s">
        <v>161</v>
      </c>
      <c r="CL121" s="145" t="s">
        <v>1</v>
      </c>
    </row>
    <row r="122" s="7" customFormat="1" ht="16.5" customHeight="1">
      <c r="A122" s="7"/>
      <c r="B122" s="122"/>
      <c r="C122" s="123"/>
      <c r="D122" s="124" t="s">
        <v>166</v>
      </c>
      <c r="E122" s="124"/>
      <c r="F122" s="124"/>
      <c r="G122" s="124"/>
      <c r="H122" s="124"/>
      <c r="I122" s="125"/>
      <c r="J122" s="124" t="s">
        <v>167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34">
        <f>ROUND(SUM(AG123:AG125),2)</f>
        <v>0</v>
      </c>
      <c r="AH122" s="125"/>
      <c r="AI122" s="125"/>
      <c r="AJ122" s="125"/>
      <c r="AK122" s="125"/>
      <c r="AL122" s="125"/>
      <c r="AM122" s="125"/>
      <c r="AN122" s="126">
        <f>SUM(AG122,AV122)</f>
        <v>0</v>
      </c>
      <c r="AO122" s="125"/>
      <c r="AP122" s="125"/>
      <c r="AQ122" s="127" t="s">
        <v>85</v>
      </c>
      <c r="AR122" s="128"/>
      <c r="AS122" s="135">
        <f>ROUND(SUM(AS123:AS125),2)</f>
        <v>0</v>
      </c>
      <c r="AT122" s="136">
        <f>ROUND(SUM(AT123:AT125),2)</f>
        <v>0</v>
      </c>
      <c r="AU122" s="130">
        <f>ROUND(SUM(AU123:AU125),2)</f>
        <v>0</v>
      </c>
      <c r="AV122" s="130">
        <f>ROUND(SUM(AX122:AY122),2)</f>
        <v>0</v>
      </c>
      <c r="AW122" s="131">
        <f>ROUND(SUM(AW123:AW125),5)</f>
        <v>0</v>
      </c>
      <c r="AX122" s="130">
        <f>ROUND(BB122*L29,2)</f>
        <v>0</v>
      </c>
      <c r="AY122" s="130">
        <f>ROUND(BC122*L30,2)</f>
        <v>0</v>
      </c>
      <c r="AZ122" s="130">
        <f>ROUND(BD122*L29,2)</f>
        <v>0</v>
      </c>
      <c r="BA122" s="130">
        <f>ROUND(BE122*L30,2)</f>
        <v>0</v>
      </c>
      <c r="BB122" s="130">
        <f>ROUND(SUM(BB123:BB125),2)</f>
        <v>0</v>
      </c>
      <c r="BC122" s="130">
        <f>ROUND(SUM(BC123:BC125),2)</f>
        <v>0</v>
      </c>
      <c r="BD122" s="130">
        <f>ROUND(SUM(BD123:BD125),2)</f>
        <v>0</v>
      </c>
      <c r="BE122" s="130">
        <f>ROUND(SUM(BE123:BE125),2)</f>
        <v>0</v>
      </c>
      <c r="BF122" s="132">
        <f>ROUND(SUM(BF123:BF125),2)</f>
        <v>0</v>
      </c>
      <c r="BG122" s="7"/>
      <c r="BS122" s="133" t="s">
        <v>77</v>
      </c>
      <c r="BT122" s="133" t="s">
        <v>86</v>
      </c>
      <c r="BV122" s="133" t="s">
        <v>80</v>
      </c>
      <c r="BW122" s="133" t="s">
        <v>168</v>
      </c>
      <c r="BX122" s="133" t="s">
        <v>6</v>
      </c>
      <c r="CL122" s="133" t="s">
        <v>1</v>
      </c>
      <c r="CM122" s="133" t="s">
        <v>88</v>
      </c>
    </row>
    <row r="123" s="4" customFormat="1" ht="16.5" customHeight="1">
      <c r="A123" s="121" t="s">
        <v>82</v>
      </c>
      <c r="B123" s="71"/>
      <c r="C123" s="137"/>
      <c r="D123" s="137"/>
      <c r="E123" s="138" t="s">
        <v>166</v>
      </c>
      <c r="F123" s="138"/>
      <c r="G123" s="138"/>
      <c r="H123" s="138"/>
      <c r="I123" s="138"/>
      <c r="J123" s="137"/>
      <c r="K123" s="138" t="s">
        <v>167</v>
      </c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9">
        <f>'SO 902 - Prosklený pavilón'!K32</f>
        <v>0</v>
      </c>
      <c r="AH123" s="137"/>
      <c r="AI123" s="137"/>
      <c r="AJ123" s="137"/>
      <c r="AK123" s="137"/>
      <c r="AL123" s="137"/>
      <c r="AM123" s="137"/>
      <c r="AN123" s="139">
        <f>SUM(AG123,AV123)</f>
        <v>0</v>
      </c>
      <c r="AO123" s="137"/>
      <c r="AP123" s="137"/>
      <c r="AQ123" s="140" t="s">
        <v>106</v>
      </c>
      <c r="AR123" s="73"/>
      <c r="AS123" s="141">
        <f>'SO 902 - Prosklený pavilón'!K30</f>
        <v>0</v>
      </c>
      <c r="AT123" s="142">
        <f>'SO 902 - Prosklený pavilón'!K31</f>
        <v>0</v>
      </c>
      <c r="AU123" s="142">
        <v>0</v>
      </c>
      <c r="AV123" s="142">
        <f>ROUND(SUM(AX123:AY123),2)</f>
        <v>0</v>
      </c>
      <c r="AW123" s="143">
        <f>'SO 902 - Prosklený pavilón'!T133</f>
        <v>0</v>
      </c>
      <c r="AX123" s="142">
        <f>'SO 902 - Prosklený pavilón'!K35</f>
        <v>0</v>
      </c>
      <c r="AY123" s="142">
        <f>'SO 902 - Prosklený pavilón'!K36</f>
        <v>0</v>
      </c>
      <c r="AZ123" s="142">
        <f>'SO 902 - Prosklený pavilón'!K37</f>
        <v>0</v>
      </c>
      <c r="BA123" s="142">
        <f>'SO 902 - Prosklený pavilón'!K38</f>
        <v>0</v>
      </c>
      <c r="BB123" s="142">
        <f>'SO 902 - Prosklený pavilón'!F35</f>
        <v>0</v>
      </c>
      <c r="BC123" s="142">
        <f>'SO 902 - Prosklený pavilón'!F36</f>
        <v>0</v>
      </c>
      <c r="BD123" s="142">
        <f>'SO 902 - Prosklený pavilón'!F37</f>
        <v>0</v>
      </c>
      <c r="BE123" s="142">
        <f>'SO 902 - Prosklený pavilón'!F38</f>
        <v>0</v>
      </c>
      <c r="BF123" s="144">
        <f>'SO 902 - Prosklený pavilón'!F39</f>
        <v>0</v>
      </c>
      <c r="BG123" s="4"/>
      <c r="BT123" s="145" t="s">
        <v>88</v>
      </c>
      <c r="BU123" s="145" t="s">
        <v>162</v>
      </c>
      <c r="BV123" s="145" t="s">
        <v>80</v>
      </c>
      <c r="BW123" s="145" t="s">
        <v>168</v>
      </c>
      <c r="BX123" s="145" t="s">
        <v>6</v>
      </c>
      <c r="CL123" s="145" t="s">
        <v>1</v>
      </c>
      <c r="CM123" s="145" t="s">
        <v>88</v>
      </c>
    </row>
    <row r="124" s="4" customFormat="1" ht="23.25" customHeight="1">
      <c r="A124" s="121" t="s">
        <v>82</v>
      </c>
      <c r="B124" s="71"/>
      <c r="C124" s="137"/>
      <c r="D124" s="137"/>
      <c r="E124" s="138" t="s">
        <v>169</v>
      </c>
      <c r="F124" s="138"/>
      <c r="G124" s="138"/>
      <c r="H124" s="138"/>
      <c r="I124" s="138"/>
      <c r="J124" s="137"/>
      <c r="K124" s="138" t="s">
        <v>170</v>
      </c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9">
        <f>'SO 902_1 - Prosklený pavi...'!K34</f>
        <v>0</v>
      </c>
      <c r="AH124" s="137"/>
      <c r="AI124" s="137"/>
      <c r="AJ124" s="137"/>
      <c r="AK124" s="137"/>
      <c r="AL124" s="137"/>
      <c r="AM124" s="137"/>
      <c r="AN124" s="139">
        <f>SUM(AG124,AV124)</f>
        <v>0</v>
      </c>
      <c r="AO124" s="137"/>
      <c r="AP124" s="137"/>
      <c r="AQ124" s="140" t="s">
        <v>106</v>
      </c>
      <c r="AR124" s="73"/>
      <c r="AS124" s="141">
        <f>'SO 902_1 - Prosklený pavi...'!K32</f>
        <v>0</v>
      </c>
      <c r="AT124" s="142">
        <f>'SO 902_1 - Prosklený pavi...'!K33</f>
        <v>0</v>
      </c>
      <c r="AU124" s="142">
        <v>0</v>
      </c>
      <c r="AV124" s="142">
        <f>ROUND(SUM(AX124:AY124),2)</f>
        <v>0</v>
      </c>
      <c r="AW124" s="143">
        <f>'SO 902_1 - Prosklený pavi...'!T125</f>
        <v>0</v>
      </c>
      <c r="AX124" s="142">
        <f>'SO 902_1 - Prosklený pavi...'!K37</f>
        <v>0</v>
      </c>
      <c r="AY124" s="142">
        <f>'SO 902_1 - Prosklený pavi...'!K38</f>
        <v>0</v>
      </c>
      <c r="AZ124" s="142">
        <f>'SO 902_1 - Prosklený pavi...'!K39</f>
        <v>0</v>
      </c>
      <c r="BA124" s="142">
        <f>'SO 902_1 - Prosklený pavi...'!K40</f>
        <v>0</v>
      </c>
      <c r="BB124" s="142">
        <f>'SO 902_1 - Prosklený pavi...'!F37</f>
        <v>0</v>
      </c>
      <c r="BC124" s="142">
        <f>'SO 902_1 - Prosklený pavi...'!F38</f>
        <v>0</v>
      </c>
      <c r="BD124" s="142">
        <f>'SO 902_1 - Prosklený pavi...'!F39</f>
        <v>0</v>
      </c>
      <c r="BE124" s="142">
        <f>'SO 902_1 - Prosklený pavi...'!F40</f>
        <v>0</v>
      </c>
      <c r="BF124" s="144">
        <f>'SO 902_1 - Prosklený pavi...'!F41</f>
        <v>0</v>
      </c>
      <c r="BG124" s="4"/>
      <c r="BT124" s="145" t="s">
        <v>88</v>
      </c>
      <c r="BV124" s="145" t="s">
        <v>80</v>
      </c>
      <c r="BW124" s="145" t="s">
        <v>171</v>
      </c>
      <c r="BX124" s="145" t="s">
        <v>168</v>
      </c>
      <c r="CL124" s="145" t="s">
        <v>1</v>
      </c>
    </row>
    <row r="125" s="4" customFormat="1" ht="23.25" customHeight="1">
      <c r="A125" s="121" t="s">
        <v>82</v>
      </c>
      <c r="B125" s="71"/>
      <c r="C125" s="137"/>
      <c r="D125" s="137"/>
      <c r="E125" s="138" t="s">
        <v>172</v>
      </c>
      <c r="F125" s="138"/>
      <c r="G125" s="138"/>
      <c r="H125" s="138"/>
      <c r="I125" s="138"/>
      <c r="J125" s="137"/>
      <c r="K125" s="138" t="s">
        <v>164</v>
      </c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9">
        <f>'SO 902_2 - Část elektroin...'!K34</f>
        <v>0</v>
      </c>
      <c r="AH125" s="137"/>
      <c r="AI125" s="137"/>
      <c r="AJ125" s="137"/>
      <c r="AK125" s="137"/>
      <c r="AL125" s="137"/>
      <c r="AM125" s="137"/>
      <c r="AN125" s="139">
        <f>SUM(AG125,AV125)</f>
        <v>0</v>
      </c>
      <c r="AO125" s="137"/>
      <c r="AP125" s="137"/>
      <c r="AQ125" s="140" t="s">
        <v>106</v>
      </c>
      <c r="AR125" s="73"/>
      <c r="AS125" s="141">
        <f>'SO 902_2 - Část elektroin...'!K32</f>
        <v>0</v>
      </c>
      <c r="AT125" s="142">
        <f>'SO 902_2 - Část elektroin...'!K33</f>
        <v>0</v>
      </c>
      <c r="AU125" s="142">
        <v>0</v>
      </c>
      <c r="AV125" s="142">
        <f>ROUND(SUM(AX125:AY125),2)</f>
        <v>0</v>
      </c>
      <c r="AW125" s="143">
        <f>'SO 902_2 - Část elektroin...'!T123</f>
        <v>0</v>
      </c>
      <c r="AX125" s="142">
        <f>'SO 902_2 - Část elektroin...'!K37</f>
        <v>0</v>
      </c>
      <c r="AY125" s="142">
        <f>'SO 902_2 - Část elektroin...'!K38</f>
        <v>0</v>
      </c>
      <c r="AZ125" s="142">
        <f>'SO 902_2 - Část elektroin...'!K39</f>
        <v>0</v>
      </c>
      <c r="BA125" s="142">
        <f>'SO 902_2 - Část elektroin...'!K40</f>
        <v>0</v>
      </c>
      <c r="BB125" s="142">
        <f>'SO 902_2 - Část elektroin...'!F37</f>
        <v>0</v>
      </c>
      <c r="BC125" s="142">
        <f>'SO 902_2 - Část elektroin...'!F38</f>
        <v>0</v>
      </c>
      <c r="BD125" s="142">
        <f>'SO 902_2 - Část elektroin...'!F39</f>
        <v>0</v>
      </c>
      <c r="BE125" s="142">
        <f>'SO 902_2 - Část elektroin...'!F40</f>
        <v>0</v>
      </c>
      <c r="BF125" s="144">
        <f>'SO 902_2 - Část elektroin...'!F41</f>
        <v>0</v>
      </c>
      <c r="BG125" s="4"/>
      <c r="BT125" s="145" t="s">
        <v>88</v>
      </c>
      <c r="BV125" s="145" t="s">
        <v>80</v>
      </c>
      <c r="BW125" s="145" t="s">
        <v>173</v>
      </c>
      <c r="BX125" s="145" t="s">
        <v>168</v>
      </c>
      <c r="CL125" s="145" t="s">
        <v>1</v>
      </c>
    </row>
    <row r="126" s="7" customFormat="1" ht="16.5" customHeight="1">
      <c r="A126" s="121" t="s">
        <v>82</v>
      </c>
      <c r="B126" s="122"/>
      <c r="C126" s="123"/>
      <c r="D126" s="124" t="s">
        <v>174</v>
      </c>
      <c r="E126" s="124"/>
      <c r="F126" s="124"/>
      <c r="G126" s="124"/>
      <c r="H126" s="124"/>
      <c r="I126" s="125"/>
      <c r="J126" s="124" t="s">
        <v>175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6">
        <f>'SO 903 - Pergola'!K32</f>
        <v>0</v>
      </c>
      <c r="AH126" s="125"/>
      <c r="AI126" s="125"/>
      <c r="AJ126" s="125"/>
      <c r="AK126" s="125"/>
      <c r="AL126" s="125"/>
      <c r="AM126" s="125"/>
      <c r="AN126" s="126">
        <f>SUM(AG126,AV126)</f>
        <v>0</v>
      </c>
      <c r="AO126" s="125"/>
      <c r="AP126" s="125"/>
      <c r="AQ126" s="127" t="s">
        <v>85</v>
      </c>
      <c r="AR126" s="128"/>
      <c r="AS126" s="129">
        <f>'SO 903 - Pergola'!K30</f>
        <v>0</v>
      </c>
      <c r="AT126" s="130">
        <f>'SO 903 - Pergola'!K31</f>
        <v>0</v>
      </c>
      <c r="AU126" s="130">
        <v>0</v>
      </c>
      <c r="AV126" s="130">
        <f>ROUND(SUM(AX126:AY126),2)</f>
        <v>0</v>
      </c>
      <c r="AW126" s="131">
        <f>'SO 903 - Pergola'!T124</f>
        <v>0</v>
      </c>
      <c r="AX126" s="130">
        <f>'SO 903 - Pergola'!K35</f>
        <v>0</v>
      </c>
      <c r="AY126" s="130">
        <f>'SO 903 - Pergola'!K36</f>
        <v>0</v>
      </c>
      <c r="AZ126" s="130">
        <f>'SO 903 - Pergola'!K37</f>
        <v>0</v>
      </c>
      <c r="BA126" s="130">
        <f>'SO 903 - Pergola'!K38</f>
        <v>0</v>
      </c>
      <c r="BB126" s="130">
        <f>'SO 903 - Pergola'!F35</f>
        <v>0</v>
      </c>
      <c r="BC126" s="130">
        <f>'SO 903 - Pergola'!F36</f>
        <v>0</v>
      </c>
      <c r="BD126" s="130">
        <f>'SO 903 - Pergola'!F37</f>
        <v>0</v>
      </c>
      <c r="BE126" s="130">
        <f>'SO 903 - Pergola'!F38</f>
        <v>0</v>
      </c>
      <c r="BF126" s="132">
        <f>'SO 903 - Pergola'!F39</f>
        <v>0</v>
      </c>
      <c r="BG126" s="7"/>
      <c r="BT126" s="133" t="s">
        <v>86</v>
      </c>
      <c r="BV126" s="133" t="s">
        <v>80</v>
      </c>
      <c r="BW126" s="133" t="s">
        <v>176</v>
      </c>
      <c r="BX126" s="133" t="s">
        <v>6</v>
      </c>
      <c r="CL126" s="133" t="s">
        <v>1</v>
      </c>
      <c r="CM126" s="133" t="s">
        <v>88</v>
      </c>
    </row>
    <row r="127" s="7" customFormat="1" ht="16.5" customHeight="1">
      <c r="A127" s="7"/>
      <c r="B127" s="122"/>
      <c r="C127" s="123"/>
      <c r="D127" s="124" t="s">
        <v>177</v>
      </c>
      <c r="E127" s="124"/>
      <c r="F127" s="124"/>
      <c r="G127" s="124"/>
      <c r="H127" s="124"/>
      <c r="I127" s="125"/>
      <c r="J127" s="124" t="s">
        <v>178</v>
      </c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34">
        <f>ROUND(SUM(AG128:AG129),2)</f>
        <v>0</v>
      </c>
      <c r="AH127" s="125"/>
      <c r="AI127" s="125"/>
      <c r="AJ127" s="125"/>
      <c r="AK127" s="125"/>
      <c r="AL127" s="125"/>
      <c r="AM127" s="125"/>
      <c r="AN127" s="126">
        <f>SUM(AG127,AV127)</f>
        <v>0</v>
      </c>
      <c r="AO127" s="125"/>
      <c r="AP127" s="125"/>
      <c r="AQ127" s="127" t="s">
        <v>85</v>
      </c>
      <c r="AR127" s="128"/>
      <c r="AS127" s="135">
        <f>ROUND(SUM(AS128:AS129),2)</f>
        <v>0</v>
      </c>
      <c r="AT127" s="136">
        <f>ROUND(SUM(AT128:AT129),2)</f>
        <v>0</v>
      </c>
      <c r="AU127" s="130">
        <f>ROUND(SUM(AU128:AU129),2)</f>
        <v>0</v>
      </c>
      <c r="AV127" s="130">
        <f>ROUND(SUM(AX127:AY127),2)</f>
        <v>0</v>
      </c>
      <c r="AW127" s="131">
        <f>ROUND(SUM(AW128:AW129),5)</f>
        <v>0</v>
      </c>
      <c r="AX127" s="130">
        <f>ROUND(BB127*L29,2)</f>
        <v>0</v>
      </c>
      <c r="AY127" s="130">
        <f>ROUND(BC127*L30,2)</f>
        <v>0</v>
      </c>
      <c r="AZ127" s="130">
        <f>ROUND(BD127*L29,2)</f>
        <v>0</v>
      </c>
      <c r="BA127" s="130">
        <f>ROUND(BE127*L30,2)</f>
        <v>0</v>
      </c>
      <c r="BB127" s="130">
        <f>ROUND(SUM(BB128:BB129),2)</f>
        <v>0</v>
      </c>
      <c r="BC127" s="130">
        <f>ROUND(SUM(BC128:BC129),2)</f>
        <v>0</v>
      </c>
      <c r="BD127" s="130">
        <f>ROUND(SUM(BD128:BD129),2)</f>
        <v>0</v>
      </c>
      <c r="BE127" s="130">
        <f>ROUND(SUM(BE128:BE129),2)</f>
        <v>0</v>
      </c>
      <c r="BF127" s="132">
        <f>ROUND(SUM(BF128:BF129),2)</f>
        <v>0</v>
      </c>
      <c r="BG127" s="7"/>
      <c r="BS127" s="133" t="s">
        <v>77</v>
      </c>
      <c r="BT127" s="133" t="s">
        <v>86</v>
      </c>
      <c r="BV127" s="133" t="s">
        <v>80</v>
      </c>
      <c r="BW127" s="133" t="s">
        <v>179</v>
      </c>
      <c r="BX127" s="133" t="s">
        <v>6</v>
      </c>
      <c r="CL127" s="133" t="s">
        <v>1</v>
      </c>
      <c r="CM127" s="133" t="s">
        <v>88</v>
      </c>
    </row>
    <row r="128" s="4" customFormat="1" ht="16.5" customHeight="1">
      <c r="A128" s="121" t="s">
        <v>82</v>
      </c>
      <c r="B128" s="71"/>
      <c r="C128" s="137"/>
      <c r="D128" s="137"/>
      <c r="E128" s="138" t="s">
        <v>177</v>
      </c>
      <c r="F128" s="138"/>
      <c r="G128" s="138"/>
      <c r="H128" s="138"/>
      <c r="I128" s="138"/>
      <c r="J128" s="137"/>
      <c r="K128" s="138" t="s">
        <v>178</v>
      </c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9">
        <f>'SO 904 - Fontána'!K32</f>
        <v>0</v>
      </c>
      <c r="AH128" s="137"/>
      <c r="AI128" s="137"/>
      <c r="AJ128" s="137"/>
      <c r="AK128" s="137"/>
      <c r="AL128" s="137"/>
      <c r="AM128" s="137"/>
      <c r="AN128" s="139">
        <f>SUM(AG128,AV128)</f>
        <v>0</v>
      </c>
      <c r="AO128" s="137"/>
      <c r="AP128" s="137"/>
      <c r="AQ128" s="140" t="s">
        <v>106</v>
      </c>
      <c r="AR128" s="73"/>
      <c r="AS128" s="141">
        <f>'SO 904 - Fontána'!K30</f>
        <v>0</v>
      </c>
      <c r="AT128" s="142">
        <f>'SO 904 - Fontána'!K31</f>
        <v>0</v>
      </c>
      <c r="AU128" s="142">
        <v>0</v>
      </c>
      <c r="AV128" s="142">
        <f>ROUND(SUM(AX128:AY128),2)</f>
        <v>0</v>
      </c>
      <c r="AW128" s="143">
        <f>'SO 904 - Fontána'!T121</f>
        <v>0</v>
      </c>
      <c r="AX128" s="142">
        <f>'SO 904 - Fontána'!K35</f>
        <v>0</v>
      </c>
      <c r="AY128" s="142">
        <f>'SO 904 - Fontána'!K36</f>
        <v>0</v>
      </c>
      <c r="AZ128" s="142">
        <f>'SO 904 - Fontána'!K37</f>
        <v>0</v>
      </c>
      <c r="BA128" s="142">
        <f>'SO 904 - Fontána'!K38</f>
        <v>0</v>
      </c>
      <c r="BB128" s="142">
        <f>'SO 904 - Fontána'!F35</f>
        <v>0</v>
      </c>
      <c r="BC128" s="142">
        <f>'SO 904 - Fontána'!F36</f>
        <v>0</v>
      </c>
      <c r="BD128" s="142">
        <f>'SO 904 - Fontána'!F37</f>
        <v>0</v>
      </c>
      <c r="BE128" s="142">
        <f>'SO 904 - Fontána'!F38</f>
        <v>0</v>
      </c>
      <c r="BF128" s="144">
        <f>'SO 904 - Fontána'!F39</f>
        <v>0</v>
      </c>
      <c r="BG128" s="4"/>
      <c r="BT128" s="145" t="s">
        <v>88</v>
      </c>
      <c r="BU128" s="145" t="s">
        <v>162</v>
      </c>
      <c r="BV128" s="145" t="s">
        <v>80</v>
      </c>
      <c r="BW128" s="145" t="s">
        <v>179</v>
      </c>
      <c r="BX128" s="145" t="s">
        <v>6</v>
      </c>
      <c r="CL128" s="145" t="s">
        <v>1</v>
      </c>
      <c r="CM128" s="145" t="s">
        <v>88</v>
      </c>
    </row>
    <row r="129" s="4" customFormat="1" ht="23.25" customHeight="1">
      <c r="A129" s="121" t="s">
        <v>82</v>
      </c>
      <c r="B129" s="71"/>
      <c r="C129" s="137"/>
      <c r="D129" s="137"/>
      <c r="E129" s="138" t="s">
        <v>180</v>
      </c>
      <c r="F129" s="138"/>
      <c r="G129" s="138"/>
      <c r="H129" s="138"/>
      <c r="I129" s="138"/>
      <c r="J129" s="137"/>
      <c r="K129" s="138" t="s">
        <v>181</v>
      </c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9">
        <f>'SO 904_1 - Stavební část'!K34</f>
        <v>0</v>
      </c>
      <c r="AH129" s="137"/>
      <c r="AI129" s="137"/>
      <c r="AJ129" s="137"/>
      <c r="AK129" s="137"/>
      <c r="AL129" s="137"/>
      <c r="AM129" s="137"/>
      <c r="AN129" s="139">
        <f>SUM(AG129,AV129)</f>
        <v>0</v>
      </c>
      <c r="AO129" s="137"/>
      <c r="AP129" s="137"/>
      <c r="AQ129" s="140" t="s">
        <v>106</v>
      </c>
      <c r="AR129" s="73"/>
      <c r="AS129" s="141">
        <f>'SO 904_1 - Stavební část'!K32</f>
        <v>0</v>
      </c>
      <c r="AT129" s="142">
        <f>'SO 904_1 - Stavební část'!K33</f>
        <v>0</v>
      </c>
      <c r="AU129" s="142">
        <v>0</v>
      </c>
      <c r="AV129" s="142">
        <f>ROUND(SUM(AX129:AY129),2)</f>
        <v>0</v>
      </c>
      <c r="AW129" s="143">
        <f>'SO 904_1 - Stavební část'!T126</f>
        <v>0</v>
      </c>
      <c r="AX129" s="142">
        <f>'SO 904_1 - Stavební část'!K37</f>
        <v>0</v>
      </c>
      <c r="AY129" s="142">
        <f>'SO 904_1 - Stavební část'!K38</f>
        <v>0</v>
      </c>
      <c r="AZ129" s="142">
        <f>'SO 904_1 - Stavební část'!K39</f>
        <v>0</v>
      </c>
      <c r="BA129" s="142">
        <f>'SO 904_1 - Stavební část'!K40</f>
        <v>0</v>
      </c>
      <c r="BB129" s="142">
        <f>'SO 904_1 - Stavební část'!F37</f>
        <v>0</v>
      </c>
      <c r="BC129" s="142">
        <f>'SO 904_1 - Stavební část'!F38</f>
        <v>0</v>
      </c>
      <c r="BD129" s="142">
        <f>'SO 904_1 - Stavební část'!F39</f>
        <v>0</v>
      </c>
      <c r="BE129" s="142">
        <f>'SO 904_1 - Stavební část'!F40</f>
        <v>0</v>
      </c>
      <c r="BF129" s="144">
        <f>'SO 904_1 - Stavební část'!F41</f>
        <v>0</v>
      </c>
      <c r="BG129" s="4"/>
      <c r="BT129" s="145" t="s">
        <v>88</v>
      </c>
      <c r="BV129" s="145" t="s">
        <v>80</v>
      </c>
      <c r="BW129" s="145" t="s">
        <v>182</v>
      </c>
      <c r="BX129" s="145" t="s">
        <v>179</v>
      </c>
      <c r="CL129" s="145" t="s">
        <v>1</v>
      </c>
    </row>
    <row r="130" s="7" customFormat="1" ht="16.5" customHeight="1">
      <c r="A130" s="121" t="s">
        <v>82</v>
      </c>
      <c r="B130" s="122"/>
      <c r="C130" s="123"/>
      <c r="D130" s="124" t="s">
        <v>183</v>
      </c>
      <c r="E130" s="124"/>
      <c r="F130" s="124"/>
      <c r="G130" s="124"/>
      <c r="H130" s="124"/>
      <c r="I130" s="125"/>
      <c r="J130" s="124" t="s">
        <v>184</v>
      </c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6">
        <f>'SO 905 - Mobiliář'!K32</f>
        <v>0</v>
      </c>
      <c r="AH130" s="125"/>
      <c r="AI130" s="125"/>
      <c r="AJ130" s="125"/>
      <c r="AK130" s="125"/>
      <c r="AL130" s="125"/>
      <c r="AM130" s="125"/>
      <c r="AN130" s="126">
        <f>SUM(AG130,AV130)</f>
        <v>0</v>
      </c>
      <c r="AO130" s="125"/>
      <c r="AP130" s="125"/>
      <c r="AQ130" s="127" t="s">
        <v>85</v>
      </c>
      <c r="AR130" s="128"/>
      <c r="AS130" s="146">
        <f>'SO 905 - Mobiliář'!K30</f>
        <v>0</v>
      </c>
      <c r="AT130" s="147">
        <f>'SO 905 - Mobiliář'!K31</f>
        <v>0</v>
      </c>
      <c r="AU130" s="147">
        <v>0</v>
      </c>
      <c r="AV130" s="147">
        <f>ROUND(SUM(AX130:AY130),2)</f>
        <v>0</v>
      </c>
      <c r="AW130" s="148">
        <f>'SO 905 - Mobiliář'!T121</f>
        <v>0</v>
      </c>
      <c r="AX130" s="147">
        <f>'SO 905 - Mobiliář'!K35</f>
        <v>0</v>
      </c>
      <c r="AY130" s="147">
        <f>'SO 905 - Mobiliář'!K36</f>
        <v>0</v>
      </c>
      <c r="AZ130" s="147">
        <f>'SO 905 - Mobiliář'!K37</f>
        <v>0</v>
      </c>
      <c r="BA130" s="147">
        <f>'SO 905 - Mobiliář'!K38</f>
        <v>0</v>
      </c>
      <c r="BB130" s="147">
        <f>'SO 905 - Mobiliář'!F35</f>
        <v>0</v>
      </c>
      <c r="BC130" s="147">
        <f>'SO 905 - Mobiliář'!F36</f>
        <v>0</v>
      </c>
      <c r="BD130" s="147">
        <f>'SO 905 - Mobiliář'!F37</f>
        <v>0</v>
      </c>
      <c r="BE130" s="147">
        <f>'SO 905 - Mobiliář'!F38</f>
        <v>0</v>
      </c>
      <c r="BF130" s="149">
        <f>'SO 905 - Mobiliář'!F39</f>
        <v>0</v>
      </c>
      <c r="BG130" s="7"/>
      <c r="BT130" s="133" t="s">
        <v>86</v>
      </c>
      <c r="BV130" s="133" t="s">
        <v>80</v>
      </c>
      <c r="BW130" s="133" t="s">
        <v>185</v>
      </c>
      <c r="BX130" s="133" t="s">
        <v>6</v>
      </c>
      <c r="CL130" s="133" t="s">
        <v>1</v>
      </c>
      <c r="CM130" s="133" t="s">
        <v>88</v>
      </c>
    </row>
    <row r="131" s="2" customFormat="1" ht="30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5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45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</row>
  </sheetData>
  <sheetProtection sheet="1" formatColumns="0" formatRows="0" objects="1" scenarios="1" spinCount="100000" saltValue="6EyMZCpv1L3VCC+2S0R1RxkOUizG+wv8KgI2wnNsR0amWcAt4VB05ORCNQzmFqykQCc8nnhubASxOBO693q8kQ==" hashValue="x1Cm1wujNuEeaLT7ydKbF315XHjImrniCcYCTDlm9+aMYE1tzTE8+xgL89v7SAcLHcCflPygdyHfHtN4V/9hrA==" algorithmName="SHA-512" password="CC35"/>
  <mergeCells count="18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101:AM101"/>
    <mergeCell ref="AN101:AP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L85:AO85"/>
    <mergeCell ref="I92:AF92"/>
    <mergeCell ref="C92:G92"/>
    <mergeCell ref="J95:AF95"/>
    <mergeCell ref="D95:H95"/>
    <mergeCell ref="D96:H96"/>
    <mergeCell ref="J96:AF96"/>
    <mergeCell ref="J97:AF97"/>
    <mergeCell ref="D97:H97"/>
    <mergeCell ref="J98:AF98"/>
    <mergeCell ref="D98:H98"/>
    <mergeCell ref="J99:AF99"/>
    <mergeCell ref="D99:H99"/>
    <mergeCell ref="D100:H100"/>
    <mergeCell ref="J100:AF100"/>
    <mergeCell ref="E101:I101"/>
    <mergeCell ref="K101:AF101"/>
    <mergeCell ref="K102:AF102"/>
    <mergeCell ref="E102:I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J111:AF111"/>
    <mergeCell ref="J127:AF127"/>
    <mergeCell ref="J104:AF104"/>
    <mergeCell ref="J105:AF105"/>
    <mergeCell ref="J126:AF126"/>
    <mergeCell ref="J109:AF109"/>
    <mergeCell ref="J112:AF112"/>
    <mergeCell ref="J113:AF113"/>
    <mergeCell ref="J116:AF116"/>
    <mergeCell ref="J122:AF122"/>
    <mergeCell ref="J108:AF108"/>
    <mergeCell ref="J114:AF114"/>
    <mergeCell ref="J110:AF110"/>
    <mergeCell ref="J107:AF107"/>
    <mergeCell ref="J119:AF119"/>
    <mergeCell ref="J106:AF106"/>
    <mergeCell ref="J118:AF118"/>
    <mergeCell ref="J117:AF117"/>
    <mergeCell ref="J115:AF115"/>
    <mergeCell ref="K123:AF123"/>
    <mergeCell ref="K120:AF120"/>
    <mergeCell ref="K124:AF124"/>
    <mergeCell ref="K125:AF125"/>
    <mergeCell ref="K121:AF121"/>
    <mergeCell ref="K128:AF128"/>
    <mergeCell ref="K129:AF129"/>
    <mergeCell ref="J130:AF130"/>
    <mergeCell ref="D104:H104"/>
    <mergeCell ref="D127:H127"/>
    <mergeCell ref="D126:H126"/>
    <mergeCell ref="D122:H122"/>
    <mergeCell ref="D119:H119"/>
    <mergeCell ref="D118:H118"/>
    <mergeCell ref="D117:H117"/>
    <mergeCell ref="D115:H115"/>
    <mergeCell ref="D114:H114"/>
    <mergeCell ref="D113:H113"/>
    <mergeCell ref="D112:H112"/>
    <mergeCell ref="D111:H111"/>
    <mergeCell ref="D110:H110"/>
    <mergeCell ref="D116:H116"/>
    <mergeCell ref="D109:H109"/>
    <mergeCell ref="D105:H105"/>
    <mergeCell ref="D108:H108"/>
    <mergeCell ref="D106:H106"/>
    <mergeCell ref="D107:H107"/>
    <mergeCell ref="E128:I128"/>
    <mergeCell ref="E125:I125"/>
    <mergeCell ref="E124:I124"/>
    <mergeCell ref="E123:I123"/>
    <mergeCell ref="E121:I121"/>
    <mergeCell ref="E120:I120"/>
    <mergeCell ref="E129:I129"/>
    <mergeCell ref="D130:H130"/>
  </mergeCells>
  <hyperlinks>
    <hyperlink ref="A95" location="'SO 000 - Vedlejší rozpočt...'!C2" display="/"/>
    <hyperlink ref="A96" location="'SO 001 - Příprava území'!C2" display="/"/>
    <hyperlink ref="A97" location="'SO 002 - Odstranění zatru...'!C2" display="/"/>
    <hyperlink ref="A98" location="'SO 003 - Odstranění mostu...'!C2" display="/"/>
    <hyperlink ref="A99" location="'SO 004 - Odstranění fontány'!C2" display="/"/>
    <hyperlink ref="A101" location="'101a - část komunikace'!C2" display="/"/>
    <hyperlink ref="A102" location="'101b - část kontejnerové ...'!C2" display="/"/>
    <hyperlink ref="A103" location="'101c - část dopravní značení'!C2" display="/"/>
    <hyperlink ref="A104" location="'SO 102 - Zpevněné plochy'!C2" display="/"/>
    <hyperlink ref="A105" location="'SO 201 - Zatrubnění Kopři...'!C2" display="/"/>
    <hyperlink ref="A106" location="'SO 301 - Odvodnění parkov...'!C2" display="/"/>
    <hyperlink ref="A107" location="'SO 302 - Odvodnění zpevně...'!C2" display="/"/>
    <hyperlink ref="A108" location="'SO 303 - Úpravy jednotné ...'!C2" display="/"/>
    <hyperlink ref="A109" location="'SO 304 - Přípojka kanaliz...'!C2" display="/"/>
    <hyperlink ref="A110" location="'SO 351 - Přeložka vodovodu'!C2" display="/"/>
    <hyperlink ref="A111" location="'SO 352 - Přípojka vodovod...'!C2" display="/"/>
    <hyperlink ref="A112" location="'SO 353 - Přípojka vodovod...'!C2" display="/"/>
    <hyperlink ref="A113" location="'SO 361 - Závlahový systém'!C2" display="/"/>
    <hyperlink ref="A114" location="'SO 441 - Rozvody NN'!C2" display="/"/>
    <hyperlink ref="A115" location="'SO 451 - Veřejné osvětlení'!C2" display="/"/>
    <hyperlink ref="A116" location="'SO 471 - Ozvučení náměstí'!C2" display="/"/>
    <hyperlink ref="A117" location="'SO 472 - Slaboproudé rozvody'!C2" display="/"/>
    <hyperlink ref="A118" location="'SO 801 - Vegetační a sado...'!C2" display="/"/>
    <hyperlink ref="A120" location="'SO 901 - Přístřešek'!C2" display="/"/>
    <hyperlink ref="A121" location="'SO901_1 - Část elektroins...'!C2" display="/"/>
    <hyperlink ref="A123" location="'SO 902 - Prosklený pavilón'!C2" display="/"/>
    <hyperlink ref="A124" location="'SO 902_1 - Prosklený pavi...'!C2" display="/"/>
    <hyperlink ref="A125" location="'SO 902_2 - Část elektroin...'!C2" display="/"/>
    <hyperlink ref="A126" location="'SO 903 - Pergola'!C2" display="/"/>
    <hyperlink ref="A128" location="'SO 904 - Fontána'!C2" display="/"/>
    <hyperlink ref="A129" location="'SO 904_1 - Stavební část'!C2" display="/"/>
    <hyperlink ref="A130" location="'SO 905 - Mobiliář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87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188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189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ROUND(K121,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ROUND((SUM(BE121:BE187)),  2)</f>
        <v>0</v>
      </c>
      <c r="G35" s="39"/>
      <c r="H35" s="39"/>
      <c r="I35" s="176">
        <v>0.20999999999999999</v>
      </c>
      <c r="J35" s="158"/>
      <c r="K35" s="170">
        <f>ROUND(((SUM(BE121:BE187))*I35),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ROUND((SUM(BF121:BF187)),  2)</f>
        <v>0</v>
      </c>
      <c r="G36" s="39"/>
      <c r="H36" s="39"/>
      <c r="I36" s="176">
        <v>0.14999999999999999</v>
      </c>
      <c r="J36" s="158"/>
      <c r="K36" s="170">
        <f>ROUND(((SUM(BF121:BF187))*I36),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ROUND((SUM(BG121:BG187)),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ROUND((SUM(BH121:BH187)),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ROUND((SUM(BI121:BI187)),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000 - Vedlejší rozpočtové náklady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Q121</f>
        <v>0</v>
      </c>
      <c r="J96" s="208">
        <f>R121</f>
        <v>0</v>
      </c>
      <c r="K96" s="111">
        <f>K121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199</v>
      </c>
      <c r="E97" s="212"/>
      <c r="F97" s="212"/>
      <c r="G97" s="212"/>
      <c r="H97" s="212"/>
      <c r="I97" s="213">
        <f>Q122</f>
        <v>0</v>
      </c>
      <c r="J97" s="213">
        <f>R122</f>
        <v>0</v>
      </c>
      <c r="K97" s="214">
        <f>K122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200</v>
      </c>
      <c r="E98" s="218"/>
      <c r="F98" s="218"/>
      <c r="G98" s="218"/>
      <c r="H98" s="218"/>
      <c r="I98" s="219">
        <f>Q123</f>
        <v>0</v>
      </c>
      <c r="J98" s="219">
        <f>R123</f>
        <v>0</v>
      </c>
      <c r="K98" s="220">
        <f>K123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201</v>
      </c>
      <c r="E99" s="218"/>
      <c r="F99" s="218"/>
      <c r="G99" s="218"/>
      <c r="H99" s="218"/>
      <c r="I99" s="219">
        <f>Q141</f>
        <v>0</v>
      </c>
      <c r="J99" s="219">
        <f>R141</f>
        <v>0</v>
      </c>
      <c r="K99" s="220">
        <f>K141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202</v>
      </c>
      <c r="E100" s="218"/>
      <c r="F100" s="218"/>
      <c r="G100" s="218"/>
      <c r="H100" s="218"/>
      <c r="I100" s="219">
        <f>Q168</f>
        <v>0</v>
      </c>
      <c r="J100" s="219">
        <f>R168</f>
        <v>0</v>
      </c>
      <c r="K100" s="220">
        <f>K168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203</v>
      </c>
      <c r="E101" s="218"/>
      <c r="F101" s="218"/>
      <c r="G101" s="218"/>
      <c r="H101" s="218"/>
      <c r="I101" s="219">
        <f>Q177</f>
        <v>0</v>
      </c>
      <c r="J101" s="219">
        <f>R177</f>
        <v>0</v>
      </c>
      <c r="K101" s="220">
        <f>K177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8"/>
      <c r="J102" s="158"/>
      <c r="K102" s="41"/>
      <c r="L102" s="41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7"/>
      <c r="J103" s="197"/>
      <c r="K103" s="68"/>
      <c r="L103" s="68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200"/>
      <c r="J107" s="200"/>
      <c r="K107" s="70"/>
      <c r="L107" s="70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204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201" t="str">
        <f>E7</f>
        <v>Revitalizace centra města Kopřivnice - aktualizace 08.2020</v>
      </c>
      <c r="F111" s="33"/>
      <c r="G111" s="33"/>
      <c r="H111" s="33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187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000 - Vedlejší rozpočtové náklady</v>
      </c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 xml:space="preserve"> </v>
      </c>
      <c r="G115" s="41"/>
      <c r="H115" s="41"/>
      <c r="I115" s="160" t="s">
        <v>23</v>
      </c>
      <c r="J115" s="162" t="str">
        <f>IF(J12="","",J12)</f>
        <v>7. 8. 2020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25</v>
      </c>
      <c r="D117" s="41"/>
      <c r="E117" s="41"/>
      <c r="F117" s="28" t="str">
        <f>E15</f>
        <v>Město Kopřivnice</v>
      </c>
      <c r="G117" s="41"/>
      <c r="H117" s="41"/>
      <c r="I117" s="160" t="s">
        <v>31</v>
      </c>
      <c r="J117" s="202" t="str">
        <f>E21</f>
        <v>Dopravoprojekt Ostrava a.s.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160" t="s">
        <v>33</v>
      </c>
      <c r="J118" s="202" t="str">
        <f>E24</f>
        <v xml:space="preserve"> 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22"/>
      <c r="B120" s="223"/>
      <c r="C120" s="224" t="s">
        <v>205</v>
      </c>
      <c r="D120" s="225" t="s">
        <v>61</v>
      </c>
      <c r="E120" s="225" t="s">
        <v>57</v>
      </c>
      <c r="F120" s="225" t="s">
        <v>58</v>
      </c>
      <c r="G120" s="225" t="s">
        <v>206</v>
      </c>
      <c r="H120" s="225" t="s">
        <v>207</v>
      </c>
      <c r="I120" s="226" t="s">
        <v>208</v>
      </c>
      <c r="J120" s="226" t="s">
        <v>209</v>
      </c>
      <c r="K120" s="225" t="s">
        <v>196</v>
      </c>
      <c r="L120" s="227" t="s">
        <v>210</v>
      </c>
      <c r="M120" s="228"/>
      <c r="N120" s="101" t="s">
        <v>1</v>
      </c>
      <c r="O120" s="102" t="s">
        <v>40</v>
      </c>
      <c r="P120" s="102" t="s">
        <v>211</v>
      </c>
      <c r="Q120" s="102" t="s">
        <v>212</v>
      </c>
      <c r="R120" s="102" t="s">
        <v>213</v>
      </c>
      <c r="S120" s="102" t="s">
        <v>214</v>
      </c>
      <c r="T120" s="102" t="s">
        <v>215</v>
      </c>
      <c r="U120" s="102" t="s">
        <v>216</v>
      </c>
      <c r="V120" s="102" t="s">
        <v>217</v>
      </c>
      <c r="W120" s="102" t="s">
        <v>218</v>
      </c>
      <c r="X120" s="103" t="s">
        <v>219</v>
      </c>
      <c r="Y120" s="222"/>
      <c r="Z120" s="222"/>
      <c r="AA120" s="222"/>
      <c r="AB120" s="222"/>
      <c r="AC120" s="222"/>
      <c r="AD120" s="222"/>
      <c r="AE120" s="222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158"/>
      <c r="J121" s="158"/>
      <c r="K121" s="229">
        <f>BK121</f>
        <v>0</v>
      </c>
      <c r="L121" s="41"/>
      <c r="M121" s="45"/>
      <c r="N121" s="104"/>
      <c r="O121" s="230"/>
      <c r="P121" s="105"/>
      <c r="Q121" s="231">
        <f>Q122</f>
        <v>0</v>
      </c>
      <c r="R121" s="231">
        <f>R122</f>
        <v>0</v>
      </c>
      <c r="S121" s="105"/>
      <c r="T121" s="232">
        <f>T122</f>
        <v>0</v>
      </c>
      <c r="U121" s="105"/>
      <c r="V121" s="232">
        <f>V122</f>
        <v>0</v>
      </c>
      <c r="W121" s="105"/>
      <c r="X121" s="233">
        <f>X122</f>
        <v>0</v>
      </c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198</v>
      </c>
      <c r="BK121" s="234">
        <f>BK122</f>
        <v>0</v>
      </c>
    </row>
    <row r="122" s="12" customFormat="1" ht="25.92" customHeight="1">
      <c r="A122" s="12"/>
      <c r="B122" s="235"/>
      <c r="C122" s="236"/>
      <c r="D122" s="237" t="s">
        <v>77</v>
      </c>
      <c r="E122" s="238" t="s">
        <v>221</v>
      </c>
      <c r="F122" s="238" t="s">
        <v>84</v>
      </c>
      <c r="G122" s="236"/>
      <c r="H122" s="236"/>
      <c r="I122" s="239"/>
      <c r="J122" s="239"/>
      <c r="K122" s="240">
        <f>BK122</f>
        <v>0</v>
      </c>
      <c r="L122" s="236"/>
      <c r="M122" s="241"/>
      <c r="N122" s="242"/>
      <c r="O122" s="243"/>
      <c r="P122" s="243"/>
      <c r="Q122" s="244">
        <f>Q123+Q141+Q168+Q177</f>
        <v>0</v>
      </c>
      <c r="R122" s="244">
        <f>R123+R141+R168+R177</f>
        <v>0</v>
      </c>
      <c r="S122" s="243"/>
      <c r="T122" s="245">
        <f>T123+T141+T168+T177</f>
        <v>0</v>
      </c>
      <c r="U122" s="243"/>
      <c r="V122" s="245">
        <f>V123+V141+V168+V177</f>
        <v>0</v>
      </c>
      <c r="W122" s="243"/>
      <c r="X122" s="246">
        <f>X123+X141+X168+X177</f>
        <v>0</v>
      </c>
      <c r="Y122" s="12"/>
      <c r="Z122" s="12"/>
      <c r="AA122" s="12"/>
      <c r="AB122" s="12"/>
      <c r="AC122" s="12"/>
      <c r="AD122" s="12"/>
      <c r="AE122" s="12"/>
      <c r="AR122" s="247" t="s">
        <v>222</v>
      </c>
      <c r="AT122" s="248" t="s">
        <v>77</v>
      </c>
      <c r="AU122" s="248" t="s">
        <v>78</v>
      </c>
      <c r="AY122" s="247" t="s">
        <v>223</v>
      </c>
      <c r="BK122" s="249">
        <f>BK123+BK141+BK168+BK177</f>
        <v>0</v>
      </c>
    </row>
    <row r="123" s="12" customFormat="1" ht="22.8" customHeight="1">
      <c r="A123" s="12"/>
      <c r="B123" s="235"/>
      <c r="C123" s="236"/>
      <c r="D123" s="237" t="s">
        <v>77</v>
      </c>
      <c r="E123" s="250" t="s">
        <v>224</v>
      </c>
      <c r="F123" s="250" t="s">
        <v>225</v>
      </c>
      <c r="G123" s="236"/>
      <c r="H123" s="236"/>
      <c r="I123" s="239"/>
      <c r="J123" s="239"/>
      <c r="K123" s="251">
        <f>BK123</f>
        <v>0</v>
      </c>
      <c r="L123" s="236"/>
      <c r="M123" s="241"/>
      <c r="N123" s="242"/>
      <c r="O123" s="243"/>
      <c r="P123" s="243"/>
      <c r="Q123" s="244">
        <f>SUM(Q124:Q140)</f>
        <v>0</v>
      </c>
      <c r="R123" s="244">
        <f>SUM(R124:R140)</f>
        <v>0</v>
      </c>
      <c r="S123" s="243"/>
      <c r="T123" s="245">
        <f>SUM(T124:T140)</f>
        <v>0</v>
      </c>
      <c r="U123" s="243"/>
      <c r="V123" s="245">
        <f>SUM(V124:V140)</f>
        <v>0</v>
      </c>
      <c r="W123" s="243"/>
      <c r="X123" s="246">
        <f>SUM(X124:X140)</f>
        <v>0</v>
      </c>
      <c r="Y123" s="12"/>
      <c r="Z123" s="12"/>
      <c r="AA123" s="12"/>
      <c r="AB123" s="12"/>
      <c r="AC123" s="12"/>
      <c r="AD123" s="12"/>
      <c r="AE123" s="12"/>
      <c r="AR123" s="247" t="s">
        <v>222</v>
      </c>
      <c r="AT123" s="248" t="s">
        <v>77</v>
      </c>
      <c r="AU123" s="248" t="s">
        <v>86</v>
      </c>
      <c r="AY123" s="247" t="s">
        <v>223</v>
      </c>
      <c r="BK123" s="249">
        <f>SUM(BK124:BK140)</f>
        <v>0</v>
      </c>
    </row>
    <row r="124" s="2" customFormat="1" ht="16.5" customHeight="1">
      <c r="A124" s="39"/>
      <c r="B124" s="40"/>
      <c r="C124" s="252" t="s">
        <v>88</v>
      </c>
      <c r="D124" s="252" t="s">
        <v>226</v>
      </c>
      <c r="E124" s="253" t="s">
        <v>227</v>
      </c>
      <c r="F124" s="254" t="s">
        <v>228</v>
      </c>
      <c r="G124" s="255" t="s">
        <v>229</v>
      </c>
      <c r="H124" s="256">
        <v>1</v>
      </c>
      <c r="I124" s="257"/>
      <c r="J124" s="257"/>
      <c r="K124" s="258">
        <f>ROUND(P124*H124,2)</f>
        <v>0</v>
      </c>
      <c r="L124" s="254" t="s">
        <v>1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230</v>
      </c>
      <c r="AT124" s="264" t="s">
        <v>226</v>
      </c>
      <c r="AU124" s="264" t="s">
        <v>88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230</v>
      </c>
      <c r="BM124" s="264" t="s">
        <v>231</v>
      </c>
    </row>
    <row r="125" s="2" customFormat="1">
      <c r="A125" s="39"/>
      <c r="B125" s="40"/>
      <c r="C125" s="41"/>
      <c r="D125" s="266" t="s">
        <v>232</v>
      </c>
      <c r="E125" s="41"/>
      <c r="F125" s="267" t="s">
        <v>233</v>
      </c>
      <c r="G125" s="41"/>
      <c r="H125" s="41"/>
      <c r="I125" s="158"/>
      <c r="J125" s="158"/>
      <c r="K125" s="41"/>
      <c r="L125" s="41"/>
      <c r="M125" s="45"/>
      <c r="N125" s="268"/>
      <c r="O125" s="269"/>
      <c r="P125" s="92"/>
      <c r="Q125" s="92"/>
      <c r="R125" s="92"/>
      <c r="S125" s="92"/>
      <c r="T125" s="92"/>
      <c r="U125" s="92"/>
      <c r="V125" s="92"/>
      <c r="W125" s="92"/>
      <c r="X125" s="93"/>
      <c r="Y125" s="39"/>
      <c r="Z125" s="39"/>
      <c r="AA125" s="39"/>
      <c r="AB125" s="39"/>
      <c r="AC125" s="39"/>
      <c r="AD125" s="39"/>
      <c r="AE125" s="39"/>
      <c r="AT125" s="18" t="s">
        <v>232</v>
      </c>
      <c r="AU125" s="18" t="s">
        <v>88</v>
      </c>
    </row>
    <row r="126" s="2" customFormat="1" ht="16.5" customHeight="1">
      <c r="A126" s="39"/>
      <c r="B126" s="40"/>
      <c r="C126" s="252" t="s">
        <v>234</v>
      </c>
      <c r="D126" s="252" t="s">
        <v>226</v>
      </c>
      <c r="E126" s="253" t="s">
        <v>235</v>
      </c>
      <c r="F126" s="254" t="s">
        <v>236</v>
      </c>
      <c r="G126" s="255" t="s">
        <v>229</v>
      </c>
      <c r="H126" s="256">
        <v>1</v>
      </c>
      <c r="I126" s="257"/>
      <c r="J126" s="257"/>
      <c r="K126" s="258">
        <f>ROUND(P126*H126,2)</f>
        <v>0</v>
      </c>
      <c r="L126" s="254" t="s">
        <v>1</v>
      </c>
      <c r="M126" s="45"/>
      <c r="N126" s="259" t="s">
        <v>1</v>
      </c>
      <c r="O126" s="260" t="s">
        <v>41</v>
      </c>
      <c r="P126" s="261">
        <f>I126+J126</f>
        <v>0</v>
      </c>
      <c r="Q126" s="261">
        <f>ROUND(I126*H126,2)</f>
        <v>0</v>
      </c>
      <c r="R126" s="261">
        <f>ROUND(J126*H126,2)</f>
        <v>0</v>
      </c>
      <c r="S126" s="92"/>
      <c r="T126" s="262">
        <f>S126*H126</f>
        <v>0</v>
      </c>
      <c r="U126" s="262">
        <v>0</v>
      </c>
      <c r="V126" s="262">
        <f>U126*H126</f>
        <v>0</v>
      </c>
      <c r="W126" s="262">
        <v>0</v>
      </c>
      <c r="X126" s="263">
        <f>W126*H126</f>
        <v>0</v>
      </c>
      <c r="Y126" s="39"/>
      <c r="Z126" s="39"/>
      <c r="AA126" s="39"/>
      <c r="AB126" s="39"/>
      <c r="AC126" s="39"/>
      <c r="AD126" s="39"/>
      <c r="AE126" s="39"/>
      <c r="AR126" s="264" t="s">
        <v>230</v>
      </c>
      <c r="AT126" s="264" t="s">
        <v>226</v>
      </c>
      <c r="AU126" s="264" t="s">
        <v>88</v>
      </c>
      <c r="AY126" s="18" t="s">
        <v>223</v>
      </c>
      <c r="BE126" s="265">
        <f>IF(O126="základní",K126,0)</f>
        <v>0</v>
      </c>
      <c r="BF126" s="265">
        <f>IF(O126="snížená",K126,0)</f>
        <v>0</v>
      </c>
      <c r="BG126" s="265">
        <f>IF(O126="zákl. přenesená",K126,0)</f>
        <v>0</v>
      </c>
      <c r="BH126" s="265">
        <f>IF(O126="sníž. přenesená",K126,0)</f>
        <v>0</v>
      </c>
      <c r="BI126" s="265">
        <f>IF(O126="nulová",K126,0)</f>
        <v>0</v>
      </c>
      <c r="BJ126" s="18" t="s">
        <v>86</v>
      </c>
      <c r="BK126" s="265">
        <f>ROUND(P126*H126,2)</f>
        <v>0</v>
      </c>
      <c r="BL126" s="18" t="s">
        <v>230</v>
      </c>
      <c r="BM126" s="264" t="s">
        <v>237</v>
      </c>
    </row>
    <row r="127" s="2" customFormat="1">
      <c r="A127" s="39"/>
      <c r="B127" s="40"/>
      <c r="C127" s="41"/>
      <c r="D127" s="266" t="s">
        <v>232</v>
      </c>
      <c r="E127" s="41"/>
      <c r="F127" s="267" t="s">
        <v>238</v>
      </c>
      <c r="G127" s="41"/>
      <c r="H127" s="41"/>
      <c r="I127" s="158"/>
      <c r="J127" s="158"/>
      <c r="K127" s="41"/>
      <c r="L127" s="41"/>
      <c r="M127" s="45"/>
      <c r="N127" s="268"/>
      <c r="O127" s="269"/>
      <c r="P127" s="92"/>
      <c r="Q127" s="92"/>
      <c r="R127" s="92"/>
      <c r="S127" s="92"/>
      <c r="T127" s="92"/>
      <c r="U127" s="92"/>
      <c r="V127" s="92"/>
      <c r="W127" s="92"/>
      <c r="X127" s="93"/>
      <c r="Y127" s="39"/>
      <c r="Z127" s="39"/>
      <c r="AA127" s="39"/>
      <c r="AB127" s="39"/>
      <c r="AC127" s="39"/>
      <c r="AD127" s="39"/>
      <c r="AE127" s="39"/>
      <c r="AT127" s="18" t="s">
        <v>232</v>
      </c>
      <c r="AU127" s="18" t="s">
        <v>88</v>
      </c>
    </row>
    <row r="128" s="2" customFormat="1" ht="16.5" customHeight="1">
      <c r="A128" s="39"/>
      <c r="B128" s="40"/>
      <c r="C128" s="252" t="s">
        <v>239</v>
      </c>
      <c r="D128" s="252" t="s">
        <v>226</v>
      </c>
      <c r="E128" s="253" t="s">
        <v>240</v>
      </c>
      <c r="F128" s="254" t="s">
        <v>241</v>
      </c>
      <c r="G128" s="255" t="s">
        <v>229</v>
      </c>
      <c r="H128" s="256">
        <v>1</v>
      </c>
      <c r="I128" s="257"/>
      <c r="J128" s="257"/>
      <c r="K128" s="258">
        <f>ROUND(P128*H128,2)</f>
        <v>0</v>
      </c>
      <c r="L128" s="254" t="s">
        <v>1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230</v>
      </c>
      <c r="AT128" s="264" t="s">
        <v>226</v>
      </c>
      <c r="AU128" s="264" t="s">
        <v>88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230</v>
      </c>
      <c r="BM128" s="264" t="s">
        <v>242</v>
      </c>
    </row>
    <row r="129" s="2" customFormat="1">
      <c r="A129" s="39"/>
      <c r="B129" s="40"/>
      <c r="C129" s="41"/>
      <c r="D129" s="266" t="s">
        <v>232</v>
      </c>
      <c r="E129" s="41"/>
      <c r="F129" s="267" t="s">
        <v>243</v>
      </c>
      <c r="G129" s="41"/>
      <c r="H129" s="41"/>
      <c r="I129" s="158"/>
      <c r="J129" s="158"/>
      <c r="K129" s="41"/>
      <c r="L129" s="41"/>
      <c r="M129" s="45"/>
      <c r="N129" s="268"/>
      <c r="O129" s="269"/>
      <c r="P129" s="92"/>
      <c r="Q129" s="92"/>
      <c r="R129" s="92"/>
      <c r="S129" s="92"/>
      <c r="T129" s="92"/>
      <c r="U129" s="92"/>
      <c r="V129" s="92"/>
      <c r="W129" s="92"/>
      <c r="X129" s="93"/>
      <c r="Y129" s="39"/>
      <c r="Z129" s="39"/>
      <c r="AA129" s="39"/>
      <c r="AB129" s="39"/>
      <c r="AC129" s="39"/>
      <c r="AD129" s="39"/>
      <c r="AE129" s="39"/>
      <c r="AT129" s="18" t="s">
        <v>232</v>
      </c>
      <c r="AU129" s="18" t="s">
        <v>88</v>
      </c>
    </row>
    <row r="130" s="2" customFormat="1" ht="16.5" customHeight="1">
      <c r="A130" s="39"/>
      <c r="B130" s="40"/>
      <c r="C130" s="252" t="s">
        <v>222</v>
      </c>
      <c r="D130" s="252" t="s">
        <v>226</v>
      </c>
      <c r="E130" s="253" t="s">
        <v>244</v>
      </c>
      <c r="F130" s="254" t="s">
        <v>245</v>
      </c>
      <c r="G130" s="255" t="s">
        <v>229</v>
      </c>
      <c r="H130" s="256">
        <v>1</v>
      </c>
      <c r="I130" s="257"/>
      <c r="J130" s="257"/>
      <c r="K130" s="258">
        <f>ROUND(P130*H130,2)</f>
        <v>0</v>
      </c>
      <c r="L130" s="254" t="s">
        <v>1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230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230</v>
      </c>
      <c r="BM130" s="264" t="s">
        <v>246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247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88</v>
      </c>
    </row>
    <row r="132" s="2" customFormat="1" ht="16.5" customHeight="1">
      <c r="A132" s="39"/>
      <c r="B132" s="40"/>
      <c r="C132" s="252" t="s">
        <v>248</v>
      </c>
      <c r="D132" s="252" t="s">
        <v>226</v>
      </c>
      <c r="E132" s="253" t="s">
        <v>249</v>
      </c>
      <c r="F132" s="254" t="s">
        <v>250</v>
      </c>
      <c r="G132" s="255" t="s">
        <v>229</v>
      </c>
      <c r="H132" s="256">
        <v>1</v>
      </c>
      <c r="I132" s="257"/>
      <c r="J132" s="257"/>
      <c r="K132" s="258">
        <f>ROUND(P132*H132,2)</f>
        <v>0</v>
      </c>
      <c r="L132" s="254" t="s">
        <v>1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230</v>
      </c>
      <c r="AT132" s="264" t="s">
        <v>226</v>
      </c>
      <c r="AU132" s="264" t="s">
        <v>88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230</v>
      </c>
      <c r="BM132" s="264" t="s">
        <v>251</v>
      </c>
    </row>
    <row r="133" s="2" customFormat="1">
      <c r="A133" s="39"/>
      <c r="B133" s="40"/>
      <c r="C133" s="41"/>
      <c r="D133" s="266" t="s">
        <v>232</v>
      </c>
      <c r="E133" s="41"/>
      <c r="F133" s="267" t="s">
        <v>252</v>
      </c>
      <c r="G133" s="41"/>
      <c r="H133" s="41"/>
      <c r="I133" s="158"/>
      <c r="J133" s="158"/>
      <c r="K133" s="41"/>
      <c r="L133" s="41"/>
      <c r="M133" s="45"/>
      <c r="N133" s="268"/>
      <c r="O133" s="269"/>
      <c r="P133" s="92"/>
      <c r="Q133" s="92"/>
      <c r="R133" s="92"/>
      <c r="S133" s="92"/>
      <c r="T133" s="92"/>
      <c r="U133" s="92"/>
      <c r="V133" s="92"/>
      <c r="W133" s="92"/>
      <c r="X133" s="93"/>
      <c r="Y133" s="39"/>
      <c r="Z133" s="39"/>
      <c r="AA133" s="39"/>
      <c r="AB133" s="39"/>
      <c r="AC133" s="39"/>
      <c r="AD133" s="39"/>
      <c r="AE133" s="39"/>
      <c r="AT133" s="18" t="s">
        <v>232</v>
      </c>
      <c r="AU133" s="18" t="s">
        <v>88</v>
      </c>
    </row>
    <row r="134" s="2" customFormat="1" ht="16.5" customHeight="1">
      <c r="A134" s="39"/>
      <c r="B134" s="40"/>
      <c r="C134" s="252" t="s">
        <v>253</v>
      </c>
      <c r="D134" s="252" t="s">
        <v>226</v>
      </c>
      <c r="E134" s="253" t="s">
        <v>254</v>
      </c>
      <c r="F134" s="254" t="s">
        <v>255</v>
      </c>
      <c r="G134" s="255" t="s">
        <v>229</v>
      </c>
      <c r="H134" s="256">
        <v>1</v>
      </c>
      <c r="I134" s="257"/>
      <c r="J134" s="257"/>
      <c r="K134" s="258">
        <f>ROUND(P134*H134,2)</f>
        <v>0</v>
      </c>
      <c r="L134" s="254" t="s">
        <v>1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230</v>
      </c>
      <c r="AT134" s="264" t="s">
        <v>226</v>
      </c>
      <c r="AU134" s="264" t="s">
        <v>88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230</v>
      </c>
      <c r="BM134" s="264" t="s">
        <v>256</v>
      </c>
    </row>
    <row r="135" s="2" customFormat="1">
      <c r="A135" s="39"/>
      <c r="B135" s="40"/>
      <c r="C135" s="41"/>
      <c r="D135" s="266" t="s">
        <v>232</v>
      </c>
      <c r="E135" s="41"/>
      <c r="F135" s="267" t="s">
        <v>257</v>
      </c>
      <c r="G135" s="41"/>
      <c r="H135" s="41"/>
      <c r="I135" s="158"/>
      <c r="J135" s="158"/>
      <c r="K135" s="41"/>
      <c r="L135" s="41"/>
      <c r="M135" s="45"/>
      <c r="N135" s="268"/>
      <c r="O135" s="269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232</v>
      </c>
      <c r="AU135" s="18" t="s">
        <v>88</v>
      </c>
    </row>
    <row r="136" s="2" customFormat="1" ht="16.5" customHeight="1">
      <c r="A136" s="39"/>
      <c r="B136" s="40"/>
      <c r="C136" s="252" t="s">
        <v>258</v>
      </c>
      <c r="D136" s="252" t="s">
        <v>226</v>
      </c>
      <c r="E136" s="253" t="s">
        <v>259</v>
      </c>
      <c r="F136" s="254" t="s">
        <v>260</v>
      </c>
      <c r="G136" s="255" t="s">
        <v>229</v>
      </c>
      <c r="H136" s="256">
        <v>1</v>
      </c>
      <c r="I136" s="257"/>
      <c r="J136" s="257"/>
      <c r="K136" s="258">
        <f>ROUND(P136*H136,2)</f>
        <v>0</v>
      </c>
      <c r="L136" s="254" t="s">
        <v>1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230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230</v>
      </c>
      <c r="BM136" s="264" t="s">
        <v>261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262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88</v>
      </c>
    </row>
    <row r="138" s="2" customFormat="1" ht="16.5" customHeight="1">
      <c r="A138" s="39"/>
      <c r="B138" s="40"/>
      <c r="C138" s="252" t="s">
        <v>263</v>
      </c>
      <c r="D138" s="252" t="s">
        <v>226</v>
      </c>
      <c r="E138" s="253" t="s">
        <v>264</v>
      </c>
      <c r="F138" s="254" t="s">
        <v>265</v>
      </c>
      <c r="G138" s="255" t="s">
        <v>229</v>
      </c>
      <c r="H138" s="256">
        <v>1</v>
      </c>
      <c r="I138" s="257"/>
      <c r="J138" s="257"/>
      <c r="K138" s="258">
        <f>ROUND(P138*H138,2)</f>
        <v>0</v>
      </c>
      <c r="L138" s="254" t="s">
        <v>1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230</v>
      </c>
      <c r="AT138" s="264" t="s">
        <v>226</v>
      </c>
      <c r="AU138" s="264" t="s">
        <v>88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230</v>
      </c>
      <c r="BM138" s="264" t="s">
        <v>266</v>
      </c>
    </row>
    <row r="139" s="2" customFormat="1" ht="16.5" customHeight="1">
      <c r="A139" s="39"/>
      <c r="B139" s="40"/>
      <c r="C139" s="252" t="s">
        <v>267</v>
      </c>
      <c r="D139" s="252" t="s">
        <v>226</v>
      </c>
      <c r="E139" s="253" t="s">
        <v>268</v>
      </c>
      <c r="F139" s="254" t="s">
        <v>269</v>
      </c>
      <c r="G139" s="255" t="s">
        <v>229</v>
      </c>
      <c r="H139" s="256">
        <v>1</v>
      </c>
      <c r="I139" s="257"/>
      <c r="J139" s="257"/>
      <c r="K139" s="258">
        <f>ROUND(P139*H139,2)</f>
        <v>0</v>
      </c>
      <c r="L139" s="254" t="s">
        <v>1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230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230</v>
      </c>
      <c r="BM139" s="264" t="s">
        <v>270</v>
      </c>
    </row>
    <row r="140" s="2" customFormat="1">
      <c r="A140" s="39"/>
      <c r="B140" s="40"/>
      <c r="C140" s="41"/>
      <c r="D140" s="266" t="s">
        <v>232</v>
      </c>
      <c r="E140" s="41"/>
      <c r="F140" s="267" t="s">
        <v>271</v>
      </c>
      <c r="G140" s="41"/>
      <c r="H140" s="41"/>
      <c r="I140" s="158"/>
      <c r="J140" s="158"/>
      <c r="K140" s="41"/>
      <c r="L140" s="41"/>
      <c r="M140" s="45"/>
      <c r="N140" s="268"/>
      <c r="O140" s="269"/>
      <c r="P140" s="92"/>
      <c r="Q140" s="92"/>
      <c r="R140" s="92"/>
      <c r="S140" s="92"/>
      <c r="T140" s="92"/>
      <c r="U140" s="92"/>
      <c r="V140" s="92"/>
      <c r="W140" s="92"/>
      <c r="X140" s="93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88</v>
      </c>
    </row>
    <row r="141" s="12" customFormat="1" ht="22.8" customHeight="1">
      <c r="A141" s="12"/>
      <c r="B141" s="235"/>
      <c r="C141" s="236"/>
      <c r="D141" s="237" t="s">
        <v>77</v>
      </c>
      <c r="E141" s="250" t="s">
        <v>272</v>
      </c>
      <c r="F141" s="250" t="s">
        <v>273</v>
      </c>
      <c r="G141" s="236"/>
      <c r="H141" s="236"/>
      <c r="I141" s="239"/>
      <c r="J141" s="239"/>
      <c r="K141" s="251">
        <f>BK141</f>
        <v>0</v>
      </c>
      <c r="L141" s="236"/>
      <c r="M141" s="241"/>
      <c r="N141" s="242"/>
      <c r="O141" s="243"/>
      <c r="P141" s="243"/>
      <c r="Q141" s="244">
        <f>SUM(Q142:Q167)</f>
        <v>0</v>
      </c>
      <c r="R141" s="244">
        <f>SUM(R142:R167)</f>
        <v>0</v>
      </c>
      <c r="S141" s="243"/>
      <c r="T141" s="245">
        <f>SUM(T142:T167)</f>
        <v>0</v>
      </c>
      <c r="U141" s="243"/>
      <c r="V141" s="245">
        <f>SUM(V142:V167)</f>
        <v>0</v>
      </c>
      <c r="W141" s="243"/>
      <c r="X141" s="246">
        <f>SUM(X142:X167)</f>
        <v>0</v>
      </c>
      <c r="Y141" s="12"/>
      <c r="Z141" s="12"/>
      <c r="AA141" s="12"/>
      <c r="AB141" s="12"/>
      <c r="AC141" s="12"/>
      <c r="AD141" s="12"/>
      <c r="AE141" s="12"/>
      <c r="AR141" s="247" t="s">
        <v>222</v>
      </c>
      <c r="AT141" s="248" t="s">
        <v>77</v>
      </c>
      <c r="AU141" s="248" t="s">
        <v>86</v>
      </c>
      <c r="AY141" s="247" t="s">
        <v>223</v>
      </c>
      <c r="BK141" s="249">
        <f>SUM(BK142:BK167)</f>
        <v>0</v>
      </c>
    </row>
    <row r="142" s="2" customFormat="1" ht="16.5" customHeight="1">
      <c r="A142" s="39"/>
      <c r="B142" s="40"/>
      <c r="C142" s="252" t="s">
        <v>274</v>
      </c>
      <c r="D142" s="252" t="s">
        <v>226</v>
      </c>
      <c r="E142" s="253" t="s">
        <v>275</v>
      </c>
      <c r="F142" s="254" t="s">
        <v>276</v>
      </c>
      <c r="G142" s="255" t="s">
        <v>229</v>
      </c>
      <c r="H142" s="256">
        <v>1</v>
      </c>
      <c r="I142" s="257"/>
      <c r="J142" s="257"/>
      <c r="K142" s="258">
        <f>ROUND(P142*H142,2)</f>
        <v>0</v>
      </c>
      <c r="L142" s="254" t="s">
        <v>1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230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230</v>
      </c>
      <c r="BM142" s="264" t="s">
        <v>277</v>
      </c>
    </row>
    <row r="143" s="2" customFormat="1">
      <c r="A143" s="39"/>
      <c r="B143" s="40"/>
      <c r="C143" s="41"/>
      <c r="D143" s="266" t="s">
        <v>232</v>
      </c>
      <c r="E143" s="41"/>
      <c r="F143" s="267" t="s">
        <v>278</v>
      </c>
      <c r="G143" s="41"/>
      <c r="H143" s="41"/>
      <c r="I143" s="158"/>
      <c r="J143" s="158"/>
      <c r="K143" s="41"/>
      <c r="L143" s="41"/>
      <c r="M143" s="45"/>
      <c r="N143" s="268"/>
      <c r="O143" s="269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2" customFormat="1" ht="16.5" customHeight="1">
      <c r="A144" s="39"/>
      <c r="B144" s="40"/>
      <c r="C144" s="252" t="s">
        <v>279</v>
      </c>
      <c r="D144" s="252" t="s">
        <v>226</v>
      </c>
      <c r="E144" s="253" t="s">
        <v>280</v>
      </c>
      <c r="F144" s="254" t="s">
        <v>281</v>
      </c>
      <c r="G144" s="255" t="s">
        <v>229</v>
      </c>
      <c r="H144" s="256">
        <v>1</v>
      </c>
      <c r="I144" s="257"/>
      <c r="J144" s="257"/>
      <c r="K144" s="258">
        <f>ROUND(P144*H144,2)</f>
        <v>0</v>
      </c>
      <c r="L144" s="254" t="s">
        <v>1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230</v>
      </c>
      <c r="AT144" s="264" t="s">
        <v>226</v>
      </c>
      <c r="AU144" s="264" t="s">
        <v>88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230</v>
      </c>
      <c r="BM144" s="264" t="s">
        <v>282</v>
      </c>
    </row>
    <row r="145" s="2" customFormat="1">
      <c r="A145" s="39"/>
      <c r="B145" s="40"/>
      <c r="C145" s="41"/>
      <c r="D145" s="266" t="s">
        <v>232</v>
      </c>
      <c r="E145" s="41"/>
      <c r="F145" s="267" t="s">
        <v>283</v>
      </c>
      <c r="G145" s="41"/>
      <c r="H145" s="41"/>
      <c r="I145" s="158"/>
      <c r="J145" s="158"/>
      <c r="K145" s="41"/>
      <c r="L145" s="41"/>
      <c r="M145" s="45"/>
      <c r="N145" s="268"/>
      <c r="O145" s="269"/>
      <c r="P145" s="92"/>
      <c r="Q145" s="92"/>
      <c r="R145" s="92"/>
      <c r="S145" s="92"/>
      <c r="T145" s="92"/>
      <c r="U145" s="92"/>
      <c r="V145" s="92"/>
      <c r="W145" s="92"/>
      <c r="X145" s="93"/>
      <c r="Y145" s="39"/>
      <c r="Z145" s="39"/>
      <c r="AA145" s="39"/>
      <c r="AB145" s="39"/>
      <c r="AC145" s="39"/>
      <c r="AD145" s="39"/>
      <c r="AE145" s="39"/>
      <c r="AT145" s="18" t="s">
        <v>232</v>
      </c>
      <c r="AU145" s="18" t="s">
        <v>88</v>
      </c>
    </row>
    <row r="146" s="2" customFormat="1" ht="16.5" customHeight="1">
      <c r="A146" s="39"/>
      <c r="B146" s="40"/>
      <c r="C146" s="252" t="s">
        <v>284</v>
      </c>
      <c r="D146" s="252" t="s">
        <v>226</v>
      </c>
      <c r="E146" s="253" t="s">
        <v>285</v>
      </c>
      <c r="F146" s="254" t="s">
        <v>286</v>
      </c>
      <c r="G146" s="255" t="s">
        <v>229</v>
      </c>
      <c r="H146" s="256">
        <v>1</v>
      </c>
      <c r="I146" s="257"/>
      <c r="J146" s="257"/>
      <c r="K146" s="258">
        <f>ROUND(P146*H146,2)</f>
        <v>0</v>
      </c>
      <c r="L146" s="254" t="s">
        <v>1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230</v>
      </c>
      <c r="AT146" s="264" t="s">
        <v>226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230</v>
      </c>
      <c r="BM146" s="264" t="s">
        <v>287</v>
      </c>
    </row>
    <row r="147" s="2" customFormat="1">
      <c r="A147" s="39"/>
      <c r="B147" s="40"/>
      <c r="C147" s="41"/>
      <c r="D147" s="266" t="s">
        <v>232</v>
      </c>
      <c r="E147" s="41"/>
      <c r="F147" s="267" t="s">
        <v>288</v>
      </c>
      <c r="G147" s="41"/>
      <c r="H147" s="41"/>
      <c r="I147" s="158"/>
      <c r="J147" s="158"/>
      <c r="K147" s="41"/>
      <c r="L147" s="41"/>
      <c r="M147" s="45"/>
      <c r="N147" s="268"/>
      <c r="O147" s="269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88</v>
      </c>
    </row>
    <row r="148" s="2" customFormat="1" ht="16.5" customHeight="1">
      <c r="A148" s="39"/>
      <c r="B148" s="40"/>
      <c r="C148" s="252" t="s">
        <v>289</v>
      </c>
      <c r="D148" s="252" t="s">
        <v>226</v>
      </c>
      <c r="E148" s="253" t="s">
        <v>290</v>
      </c>
      <c r="F148" s="254" t="s">
        <v>291</v>
      </c>
      <c r="G148" s="255" t="s">
        <v>229</v>
      </c>
      <c r="H148" s="256">
        <v>1</v>
      </c>
      <c r="I148" s="257"/>
      <c r="J148" s="257"/>
      <c r="K148" s="258">
        <f>ROUND(P148*H148,2)</f>
        <v>0</v>
      </c>
      <c r="L148" s="254" t="s">
        <v>1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230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230</v>
      </c>
      <c r="BM148" s="264" t="s">
        <v>292</v>
      </c>
    </row>
    <row r="149" s="2" customFormat="1">
      <c r="A149" s="39"/>
      <c r="B149" s="40"/>
      <c r="C149" s="41"/>
      <c r="D149" s="266" t="s">
        <v>232</v>
      </c>
      <c r="E149" s="41"/>
      <c r="F149" s="267" t="s">
        <v>293</v>
      </c>
      <c r="G149" s="41"/>
      <c r="H149" s="41"/>
      <c r="I149" s="158"/>
      <c r="J149" s="158"/>
      <c r="K149" s="41"/>
      <c r="L149" s="41"/>
      <c r="M149" s="45"/>
      <c r="N149" s="268"/>
      <c r="O149" s="269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232</v>
      </c>
      <c r="AU149" s="18" t="s">
        <v>88</v>
      </c>
    </row>
    <row r="150" s="2" customFormat="1" ht="16.5" customHeight="1">
      <c r="A150" s="39"/>
      <c r="B150" s="40"/>
      <c r="C150" s="252" t="s">
        <v>9</v>
      </c>
      <c r="D150" s="252" t="s">
        <v>226</v>
      </c>
      <c r="E150" s="253" t="s">
        <v>294</v>
      </c>
      <c r="F150" s="254" t="s">
        <v>295</v>
      </c>
      <c r="G150" s="255" t="s">
        <v>229</v>
      </c>
      <c r="H150" s="256">
        <v>1</v>
      </c>
      <c r="I150" s="257"/>
      <c r="J150" s="257"/>
      <c r="K150" s="258">
        <f>ROUND(P150*H150,2)</f>
        <v>0</v>
      </c>
      <c r="L150" s="254" t="s">
        <v>1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230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230</v>
      </c>
      <c r="BM150" s="264" t="s">
        <v>296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297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88</v>
      </c>
    </row>
    <row r="152" s="2" customFormat="1" ht="16.5" customHeight="1">
      <c r="A152" s="39"/>
      <c r="B152" s="40"/>
      <c r="C152" s="252" t="s">
        <v>298</v>
      </c>
      <c r="D152" s="252" t="s">
        <v>226</v>
      </c>
      <c r="E152" s="253" t="s">
        <v>299</v>
      </c>
      <c r="F152" s="254" t="s">
        <v>300</v>
      </c>
      <c r="G152" s="255" t="s">
        <v>229</v>
      </c>
      <c r="H152" s="256">
        <v>1</v>
      </c>
      <c r="I152" s="257"/>
      <c r="J152" s="257"/>
      <c r="K152" s="258">
        <f>ROUND(P152*H152,2)</f>
        <v>0</v>
      </c>
      <c r="L152" s="254" t="s">
        <v>1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230</v>
      </c>
      <c r="AT152" s="264" t="s">
        <v>226</v>
      </c>
      <c r="AU152" s="264" t="s">
        <v>88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230</v>
      </c>
      <c r="BM152" s="264" t="s">
        <v>301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302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88</v>
      </c>
    </row>
    <row r="154" s="2" customFormat="1" ht="16.5" customHeight="1">
      <c r="A154" s="39"/>
      <c r="B154" s="40"/>
      <c r="C154" s="252" t="s">
        <v>303</v>
      </c>
      <c r="D154" s="252" t="s">
        <v>226</v>
      </c>
      <c r="E154" s="253" t="s">
        <v>304</v>
      </c>
      <c r="F154" s="254" t="s">
        <v>305</v>
      </c>
      <c r="G154" s="255" t="s">
        <v>229</v>
      </c>
      <c r="H154" s="256">
        <v>1</v>
      </c>
      <c r="I154" s="257"/>
      <c r="J154" s="257"/>
      <c r="K154" s="258">
        <f>ROUND(P154*H154,2)</f>
        <v>0</v>
      </c>
      <c r="L154" s="254" t="s">
        <v>1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230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230</v>
      </c>
      <c r="BM154" s="264" t="s">
        <v>306</v>
      </c>
    </row>
    <row r="155" s="2" customFormat="1" ht="16.5" customHeight="1">
      <c r="A155" s="39"/>
      <c r="B155" s="40"/>
      <c r="C155" s="252" t="s">
        <v>307</v>
      </c>
      <c r="D155" s="252" t="s">
        <v>226</v>
      </c>
      <c r="E155" s="253" t="s">
        <v>308</v>
      </c>
      <c r="F155" s="254" t="s">
        <v>309</v>
      </c>
      <c r="G155" s="255" t="s">
        <v>229</v>
      </c>
      <c r="H155" s="256">
        <v>1</v>
      </c>
      <c r="I155" s="257"/>
      <c r="J155" s="257"/>
      <c r="K155" s="258">
        <f>ROUND(P155*H155,2)</f>
        <v>0</v>
      </c>
      <c r="L155" s="254" t="s">
        <v>1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230</v>
      </c>
      <c r="AT155" s="264" t="s">
        <v>226</v>
      </c>
      <c r="AU155" s="264" t="s">
        <v>88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230</v>
      </c>
      <c r="BM155" s="264" t="s">
        <v>310</v>
      </c>
    </row>
    <row r="156" s="2" customFormat="1">
      <c r="A156" s="39"/>
      <c r="B156" s="40"/>
      <c r="C156" s="41"/>
      <c r="D156" s="266" t="s">
        <v>232</v>
      </c>
      <c r="E156" s="41"/>
      <c r="F156" s="267" t="s">
        <v>311</v>
      </c>
      <c r="G156" s="41"/>
      <c r="H156" s="41"/>
      <c r="I156" s="158"/>
      <c r="J156" s="158"/>
      <c r="K156" s="41"/>
      <c r="L156" s="41"/>
      <c r="M156" s="45"/>
      <c r="N156" s="268"/>
      <c r="O156" s="269"/>
      <c r="P156" s="92"/>
      <c r="Q156" s="92"/>
      <c r="R156" s="92"/>
      <c r="S156" s="92"/>
      <c r="T156" s="92"/>
      <c r="U156" s="92"/>
      <c r="V156" s="92"/>
      <c r="W156" s="92"/>
      <c r="X156" s="93"/>
      <c r="Y156" s="39"/>
      <c r="Z156" s="39"/>
      <c r="AA156" s="39"/>
      <c r="AB156" s="39"/>
      <c r="AC156" s="39"/>
      <c r="AD156" s="39"/>
      <c r="AE156" s="39"/>
      <c r="AT156" s="18" t="s">
        <v>232</v>
      </c>
      <c r="AU156" s="18" t="s">
        <v>88</v>
      </c>
    </row>
    <row r="157" s="2" customFormat="1" ht="16.5" customHeight="1">
      <c r="A157" s="39"/>
      <c r="B157" s="40"/>
      <c r="C157" s="252" t="s">
        <v>312</v>
      </c>
      <c r="D157" s="252" t="s">
        <v>226</v>
      </c>
      <c r="E157" s="253" t="s">
        <v>313</v>
      </c>
      <c r="F157" s="254" t="s">
        <v>314</v>
      </c>
      <c r="G157" s="255" t="s">
        <v>229</v>
      </c>
      <c r="H157" s="256">
        <v>1</v>
      </c>
      <c r="I157" s="257"/>
      <c r="J157" s="257"/>
      <c r="K157" s="258">
        <f>ROUND(P157*H157,2)</f>
        <v>0</v>
      </c>
      <c r="L157" s="254" t="s">
        <v>1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230</v>
      </c>
      <c r="AT157" s="264" t="s">
        <v>226</v>
      </c>
      <c r="AU157" s="264" t="s">
        <v>88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230</v>
      </c>
      <c r="BM157" s="264" t="s">
        <v>315</v>
      </c>
    </row>
    <row r="158" s="2" customFormat="1">
      <c r="A158" s="39"/>
      <c r="B158" s="40"/>
      <c r="C158" s="41"/>
      <c r="D158" s="266" t="s">
        <v>232</v>
      </c>
      <c r="E158" s="41"/>
      <c r="F158" s="267" t="s">
        <v>316</v>
      </c>
      <c r="G158" s="41"/>
      <c r="H158" s="41"/>
      <c r="I158" s="158"/>
      <c r="J158" s="158"/>
      <c r="K158" s="41"/>
      <c r="L158" s="41"/>
      <c r="M158" s="45"/>
      <c r="N158" s="268"/>
      <c r="O158" s="269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232</v>
      </c>
      <c r="AU158" s="18" t="s">
        <v>88</v>
      </c>
    </row>
    <row r="159" s="2" customFormat="1" ht="16.5" customHeight="1">
      <c r="A159" s="39"/>
      <c r="B159" s="40"/>
      <c r="C159" s="252" t="s">
        <v>317</v>
      </c>
      <c r="D159" s="252" t="s">
        <v>226</v>
      </c>
      <c r="E159" s="253" t="s">
        <v>318</v>
      </c>
      <c r="F159" s="254" t="s">
        <v>319</v>
      </c>
      <c r="G159" s="255" t="s">
        <v>320</v>
      </c>
      <c r="H159" s="256">
        <v>2</v>
      </c>
      <c r="I159" s="257"/>
      <c r="J159" s="257"/>
      <c r="K159" s="258">
        <f>ROUND(P159*H159,2)</f>
        <v>0</v>
      </c>
      <c r="L159" s="254" t="s">
        <v>1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230</v>
      </c>
      <c r="AT159" s="264" t="s">
        <v>226</v>
      </c>
      <c r="AU159" s="264" t="s">
        <v>88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230</v>
      </c>
      <c r="BM159" s="264" t="s">
        <v>321</v>
      </c>
    </row>
    <row r="160" s="2" customFormat="1" ht="16.5" customHeight="1">
      <c r="A160" s="39"/>
      <c r="B160" s="40"/>
      <c r="C160" s="252" t="s">
        <v>322</v>
      </c>
      <c r="D160" s="252" t="s">
        <v>226</v>
      </c>
      <c r="E160" s="253" t="s">
        <v>323</v>
      </c>
      <c r="F160" s="254" t="s">
        <v>324</v>
      </c>
      <c r="G160" s="255" t="s">
        <v>229</v>
      </c>
      <c r="H160" s="256">
        <v>1</v>
      </c>
      <c r="I160" s="257"/>
      <c r="J160" s="257"/>
      <c r="K160" s="258">
        <f>ROUND(P160*H160,2)</f>
        <v>0</v>
      </c>
      <c r="L160" s="254" t="s">
        <v>1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230</v>
      </c>
      <c r="AT160" s="264" t="s">
        <v>226</v>
      </c>
      <c r="AU160" s="264" t="s">
        <v>88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230</v>
      </c>
      <c r="BM160" s="264" t="s">
        <v>325</v>
      </c>
    </row>
    <row r="161" s="2" customFormat="1">
      <c r="A161" s="39"/>
      <c r="B161" s="40"/>
      <c r="C161" s="41"/>
      <c r="D161" s="266" t="s">
        <v>232</v>
      </c>
      <c r="E161" s="41"/>
      <c r="F161" s="267" t="s">
        <v>326</v>
      </c>
      <c r="G161" s="41"/>
      <c r="H161" s="41"/>
      <c r="I161" s="158"/>
      <c r="J161" s="158"/>
      <c r="K161" s="41"/>
      <c r="L161" s="41"/>
      <c r="M161" s="45"/>
      <c r="N161" s="268"/>
      <c r="O161" s="269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232</v>
      </c>
      <c r="AU161" s="18" t="s">
        <v>88</v>
      </c>
    </row>
    <row r="162" s="2" customFormat="1" ht="16.5" customHeight="1">
      <c r="A162" s="39"/>
      <c r="B162" s="40"/>
      <c r="C162" s="252" t="s">
        <v>327</v>
      </c>
      <c r="D162" s="252" t="s">
        <v>226</v>
      </c>
      <c r="E162" s="253" t="s">
        <v>328</v>
      </c>
      <c r="F162" s="254" t="s">
        <v>329</v>
      </c>
      <c r="G162" s="255" t="s">
        <v>229</v>
      </c>
      <c r="H162" s="256">
        <v>1</v>
      </c>
      <c r="I162" s="257"/>
      <c r="J162" s="257"/>
      <c r="K162" s="258">
        <f>ROUND(P162*H162,2)</f>
        <v>0</v>
      </c>
      <c r="L162" s="254" t="s">
        <v>1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230</v>
      </c>
      <c r="AT162" s="264" t="s">
        <v>226</v>
      </c>
      <c r="AU162" s="264" t="s">
        <v>88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230</v>
      </c>
      <c r="BM162" s="264" t="s">
        <v>330</v>
      </c>
    </row>
    <row r="163" s="2" customFormat="1">
      <c r="A163" s="39"/>
      <c r="B163" s="40"/>
      <c r="C163" s="41"/>
      <c r="D163" s="266" t="s">
        <v>232</v>
      </c>
      <c r="E163" s="41"/>
      <c r="F163" s="267" t="s">
        <v>331</v>
      </c>
      <c r="G163" s="41"/>
      <c r="H163" s="41"/>
      <c r="I163" s="158"/>
      <c r="J163" s="158"/>
      <c r="K163" s="41"/>
      <c r="L163" s="41"/>
      <c r="M163" s="45"/>
      <c r="N163" s="268"/>
      <c r="O163" s="269"/>
      <c r="P163" s="92"/>
      <c r="Q163" s="92"/>
      <c r="R163" s="92"/>
      <c r="S163" s="92"/>
      <c r="T163" s="92"/>
      <c r="U163" s="92"/>
      <c r="V163" s="92"/>
      <c r="W163" s="92"/>
      <c r="X163" s="93"/>
      <c r="Y163" s="39"/>
      <c r="Z163" s="39"/>
      <c r="AA163" s="39"/>
      <c r="AB163" s="39"/>
      <c r="AC163" s="39"/>
      <c r="AD163" s="39"/>
      <c r="AE163" s="39"/>
      <c r="AT163" s="18" t="s">
        <v>232</v>
      </c>
      <c r="AU163" s="18" t="s">
        <v>88</v>
      </c>
    </row>
    <row r="164" s="2" customFormat="1" ht="16.5" customHeight="1">
      <c r="A164" s="39"/>
      <c r="B164" s="40"/>
      <c r="C164" s="252" t="s">
        <v>332</v>
      </c>
      <c r="D164" s="252" t="s">
        <v>226</v>
      </c>
      <c r="E164" s="253" t="s">
        <v>333</v>
      </c>
      <c r="F164" s="254" t="s">
        <v>334</v>
      </c>
      <c r="G164" s="255" t="s">
        <v>229</v>
      </c>
      <c r="H164" s="256">
        <v>1</v>
      </c>
      <c r="I164" s="257"/>
      <c r="J164" s="257"/>
      <c r="K164" s="258">
        <f>ROUND(P164*H164,2)</f>
        <v>0</v>
      </c>
      <c r="L164" s="254" t="s">
        <v>1</v>
      </c>
      <c r="M164" s="45"/>
      <c r="N164" s="259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0</v>
      </c>
      <c r="V164" s="262">
        <f>U164*H164</f>
        <v>0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230</v>
      </c>
      <c r="AT164" s="264" t="s">
        <v>226</v>
      </c>
      <c r="AU164" s="264" t="s">
        <v>88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230</v>
      </c>
      <c r="BM164" s="264" t="s">
        <v>335</v>
      </c>
    </row>
    <row r="165" s="2" customFormat="1">
      <c r="A165" s="39"/>
      <c r="B165" s="40"/>
      <c r="C165" s="41"/>
      <c r="D165" s="266" t="s">
        <v>232</v>
      </c>
      <c r="E165" s="41"/>
      <c r="F165" s="267" t="s">
        <v>336</v>
      </c>
      <c r="G165" s="41"/>
      <c r="H165" s="41"/>
      <c r="I165" s="158"/>
      <c r="J165" s="158"/>
      <c r="K165" s="41"/>
      <c r="L165" s="41"/>
      <c r="M165" s="45"/>
      <c r="N165" s="268"/>
      <c r="O165" s="269"/>
      <c r="P165" s="92"/>
      <c r="Q165" s="92"/>
      <c r="R165" s="92"/>
      <c r="S165" s="92"/>
      <c r="T165" s="92"/>
      <c r="U165" s="92"/>
      <c r="V165" s="92"/>
      <c r="W165" s="92"/>
      <c r="X165" s="93"/>
      <c r="Y165" s="39"/>
      <c r="Z165" s="39"/>
      <c r="AA165" s="39"/>
      <c r="AB165" s="39"/>
      <c r="AC165" s="39"/>
      <c r="AD165" s="39"/>
      <c r="AE165" s="39"/>
      <c r="AT165" s="18" t="s">
        <v>232</v>
      </c>
      <c r="AU165" s="18" t="s">
        <v>88</v>
      </c>
    </row>
    <row r="166" s="2" customFormat="1" ht="16.5" customHeight="1">
      <c r="A166" s="39"/>
      <c r="B166" s="40"/>
      <c r="C166" s="252" t="s">
        <v>8</v>
      </c>
      <c r="D166" s="252" t="s">
        <v>226</v>
      </c>
      <c r="E166" s="253" t="s">
        <v>337</v>
      </c>
      <c r="F166" s="254" t="s">
        <v>338</v>
      </c>
      <c r="G166" s="255" t="s">
        <v>229</v>
      </c>
      <c r="H166" s="256">
        <v>1</v>
      </c>
      <c r="I166" s="257"/>
      <c r="J166" s="257"/>
      <c r="K166" s="258">
        <f>ROUND(P166*H166,2)</f>
        <v>0</v>
      </c>
      <c r="L166" s="254" t="s">
        <v>1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230</v>
      </c>
      <c r="AT166" s="264" t="s">
        <v>226</v>
      </c>
      <c r="AU166" s="264" t="s">
        <v>88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230</v>
      </c>
      <c r="BM166" s="264" t="s">
        <v>339</v>
      </c>
    </row>
    <row r="167" s="2" customFormat="1">
      <c r="A167" s="39"/>
      <c r="B167" s="40"/>
      <c r="C167" s="41"/>
      <c r="D167" s="266" t="s">
        <v>232</v>
      </c>
      <c r="E167" s="41"/>
      <c r="F167" s="267" t="s">
        <v>340</v>
      </c>
      <c r="G167" s="41"/>
      <c r="H167" s="41"/>
      <c r="I167" s="158"/>
      <c r="J167" s="158"/>
      <c r="K167" s="41"/>
      <c r="L167" s="41"/>
      <c r="M167" s="45"/>
      <c r="N167" s="268"/>
      <c r="O167" s="269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232</v>
      </c>
      <c r="AU167" s="18" t="s">
        <v>88</v>
      </c>
    </row>
    <row r="168" s="12" customFormat="1" ht="22.8" customHeight="1">
      <c r="A168" s="12"/>
      <c r="B168" s="235"/>
      <c r="C168" s="236"/>
      <c r="D168" s="237" t="s">
        <v>77</v>
      </c>
      <c r="E168" s="250" t="s">
        <v>341</v>
      </c>
      <c r="F168" s="250" t="s">
        <v>342</v>
      </c>
      <c r="G168" s="236"/>
      <c r="H168" s="236"/>
      <c r="I168" s="239"/>
      <c r="J168" s="239"/>
      <c r="K168" s="251">
        <f>BK168</f>
        <v>0</v>
      </c>
      <c r="L168" s="236"/>
      <c r="M168" s="241"/>
      <c r="N168" s="242"/>
      <c r="O168" s="243"/>
      <c r="P168" s="243"/>
      <c r="Q168" s="244">
        <f>SUM(Q169:Q176)</f>
        <v>0</v>
      </c>
      <c r="R168" s="244">
        <f>SUM(R169:R176)</f>
        <v>0</v>
      </c>
      <c r="S168" s="243"/>
      <c r="T168" s="245">
        <f>SUM(T169:T176)</f>
        <v>0</v>
      </c>
      <c r="U168" s="243"/>
      <c r="V168" s="245">
        <f>SUM(V169:V176)</f>
        <v>0</v>
      </c>
      <c r="W168" s="243"/>
      <c r="X168" s="246">
        <f>SUM(X169:X176)</f>
        <v>0</v>
      </c>
      <c r="Y168" s="12"/>
      <c r="Z168" s="12"/>
      <c r="AA168" s="12"/>
      <c r="AB168" s="12"/>
      <c r="AC168" s="12"/>
      <c r="AD168" s="12"/>
      <c r="AE168" s="12"/>
      <c r="AR168" s="247" t="s">
        <v>222</v>
      </c>
      <c r="AT168" s="248" t="s">
        <v>77</v>
      </c>
      <c r="AU168" s="248" t="s">
        <v>86</v>
      </c>
      <c r="AY168" s="247" t="s">
        <v>223</v>
      </c>
      <c r="BK168" s="249">
        <f>SUM(BK169:BK176)</f>
        <v>0</v>
      </c>
    </row>
    <row r="169" s="2" customFormat="1" ht="16.5" customHeight="1">
      <c r="A169" s="39"/>
      <c r="B169" s="40"/>
      <c r="C169" s="252" t="s">
        <v>343</v>
      </c>
      <c r="D169" s="252" t="s">
        <v>226</v>
      </c>
      <c r="E169" s="253" t="s">
        <v>344</v>
      </c>
      <c r="F169" s="254" t="s">
        <v>345</v>
      </c>
      <c r="G169" s="255" t="s">
        <v>229</v>
      </c>
      <c r="H169" s="256">
        <v>1</v>
      </c>
      <c r="I169" s="257"/>
      <c r="J169" s="257"/>
      <c r="K169" s="258">
        <f>ROUND(P169*H169,2)</f>
        <v>0</v>
      </c>
      <c r="L169" s="254" t="s">
        <v>1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230</v>
      </c>
      <c r="AT169" s="264" t="s">
        <v>226</v>
      </c>
      <c r="AU169" s="264" t="s">
        <v>88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230</v>
      </c>
      <c r="BM169" s="264" t="s">
        <v>346</v>
      </c>
    </row>
    <row r="170" s="2" customFormat="1">
      <c r="A170" s="39"/>
      <c r="B170" s="40"/>
      <c r="C170" s="41"/>
      <c r="D170" s="266" t="s">
        <v>232</v>
      </c>
      <c r="E170" s="41"/>
      <c r="F170" s="267" t="s">
        <v>347</v>
      </c>
      <c r="G170" s="41"/>
      <c r="H170" s="41"/>
      <c r="I170" s="158"/>
      <c r="J170" s="158"/>
      <c r="K170" s="41"/>
      <c r="L170" s="41"/>
      <c r="M170" s="45"/>
      <c r="N170" s="268"/>
      <c r="O170" s="269"/>
      <c r="P170" s="92"/>
      <c r="Q170" s="92"/>
      <c r="R170" s="92"/>
      <c r="S170" s="92"/>
      <c r="T170" s="92"/>
      <c r="U170" s="92"/>
      <c r="V170" s="92"/>
      <c r="W170" s="92"/>
      <c r="X170" s="93"/>
      <c r="Y170" s="39"/>
      <c r="Z170" s="39"/>
      <c r="AA170" s="39"/>
      <c r="AB170" s="39"/>
      <c r="AC170" s="39"/>
      <c r="AD170" s="39"/>
      <c r="AE170" s="39"/>
      <c r="AT170" s="18" t="s">
        <v>232</v>
      </c>
      <c r="AU170" s="18" t="s">
        <v>88</v>
      </c>
    </row>
    <row r="171" s="2" customFormat="1" ht="16.5" customHeight="1">
      <c r="A171" s="39"/>
      <c r="B171" s="40"/>
      <c r="C171" s="252" t="s">
        <v>348</v>
      </c>
      <c r="D171" s="252" t="s">
        <v>226</v>
      </c>
      <c r="E171" s="253" t="s">
        <v>349</v>
      </c>
      <c r="F171" s="254" t="s">
        <v>350</v>
      </c>
      <c r="G171" s="255" t="s">
        <v>229</v>
      </c>
      <c r="H171" s="256">
        <v>1</v>
      </c>
      <c r="I171" s="257"/>
      <c r="J171" s="257"/>
      <c r="K171" s="258">
        <f>ROUND(P171*H171,2)</f>
        <v>0</v>
      </c>
      <c r="L171" s="254" t="s">
        <v>1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230</v>
      </c>
      <c r="AT171" s="264" t="s">
        <v>226</v>
      </c>
      <c r="AU171" s="264" t="s">
        <v>88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230</v>
      </c>
      <c r="BM171" s="264" t="s">
        <v>351</v>
      </c>
    </row>
    <row r="172" s="2" customFormat="1">
      <c r="A172" s="39"/>
      <c r="B172" s="40"/>
      <c r="C172" s="41"/>
      <c r="D172" s="266" t="s">
        <v>232</v>
      </c>
      <c r="E172" s="41"/>
      <c r="F172" s="267" t="s">
        <v>352</v>
      </c>
      <c r="G172" s="41"/>
      <c r="H172" s="41"/>
      <c r="I172" s="158"/>
      <c r="J172" s="158"/>
      <c r="K172" s="41"/>
      <c r="L172" s="41"/>
      <c r="M172" s="45"/>
      <c r="N172" s="268"/>
      <c r="O172" s="269"/>
      <c r="P172" s="92"/>
      <c r="Q172" s="92"/>
      <c r="R172" s="92"/>
      <c r="S172" s="92"/>
      <c r="T172" s="92"/>
      <c r="U172" s="92"/>
      <c r="V172" s="92"/>
      <c r="W172" s="92"/>
      <c r="X172" s="93"/>
      <c r="Y172" s="39"/>
      <c r="Z172" s="39"/>
      <c r="AA172" s="39"/>
      <c r="AB172" s="39"/>
      <c r="AC172" s="39"/>
      <c r="AD172" s="39"/>
      <c r="AE172" s="39"/>
      <c r="AT172" s="18" t="s">
        <v>232</v>
      </c>
      <c r="AU172" s="18" t="s">
        <v>88</v>
      </c>
    </row>
    <row r="173" s="2" customFormat="1" ht="16.5" customHeight="1">
      <c r="A173" s="39"/>
      <c r="B173" s="40"/>
      <c r="C173" s="252" t="s">
        <v>353</v>
      </c>
      <c r="D173" s="252" t="s">
        <v>226</v>
      </c>
      <c r="E173" s="253" t="s">
        <v>354</v>
      </c>
      <c r="F173" s="254" t="s">
        <v>355</v>
      </c>
      <c r="G173" s="255" t="s">
        <v>229</v>
      </c>
      <c r="H173" s="256">
        <v>1</v>
      </c>
      <c r="I173" s="257"/>
      <c r="J173" s="257"/>
      <c r="K173" s="258">
        <f>ROUND(P173*H173,2)</f>
        <v>0</v>
      </c>
      <c r="L173" s="254" t="s">
        <v>1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230</v>
      </c>
      <c r="AT173" s="264" t="s">
        <v>226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230</v>
      </c>
      <c r="BM173" s="264" t="s">
        <v>356</v>
      </c>
    </row>
    <row r="174" s="2" customFormat="1">
      <c r="A174" s="39"/>
      <c r="B174" s="40"/>
      <c r="C174" s="41"/>
      <c r="D174" s="266" t="s">
        <v>232</v>
      </c>
      <c r="E174" s="41"/>
      <c r="F174" s="267" t="s">
        <v>357</v>
      </c>
      <c r="G174" s="41"/>
      <c r="H174" s="41"/>
      <c r="I174" s="158"/>
      <c r="J174" s="158"/>
      <c r="K174" s="41"/>
      <c r="L174" s="41"/>
      <c r="M174" s="45"/>
      <c r="N174" s="268"/>
      <c r="O174" s="269"/>
      <c r="P174" s="92"/>
      <c r="Q174" s="92"/>
      <c r="R174" s="92"/>
      <c r="S174" s="92"/>
      <c r="T174" s="92"/>
      <c r="U174" s="92"/>
      <c r="V174" s="92"/>
      <c r="W174" s="92"/>
      <c r="X174" s="93"/>
      <c r="Y174" s="39"/>
      <c r="Z174" s="39"/>
      <c r="AA174" s="39"/>
      <c r="AB174" s="39"/>
      <c r="AC174" s="39"/>
      <c r="AD174" s="39"/>
      <c r="AE174" s="39"/>
      <c r="AT174" s="18" t="s">
        <v>232</v>
      </c>
      <c r="AU174" s="18" t="s">
        <v>88</v>
      </c>
    </row>
    <row r="175" s="2" customFormat="1" ht="16.5" customHeight="1">
      <c r="A175" s="39"/>
      <c r="B175" s="40"/>
      <c r="C175" s="252" t="s">
        <v>358</v>
      </c>
      <c r="D175" s="252" t="s">
        <v>226</v>
      </c>
      <c r="E175" s="253" t="s">
        <v>359</v>
      </c>
      <c r="F175" s="254" t="s">
        <v>360</v>
      </c>
      <c r="G175" s="255" t="s">
        <v>229</v>
      </c>
      <c r="H175" s="256">
        <v>1</v>
      </c>
      <c r="I175" s="257"/>
      <c r="J175" s="257"/>
      <c r="K175" s="258">
        <f>ROUND(P175*H175,2)</f>
        <v>0</v>
      </c>
      <c r="L175" s="254" t="s">
        <v>1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</v>
      </c>
      <c r="V175" s="262">
        <f>U175*H175</f>
        <v>0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230</v>
      </c>
      <c r="AT175" s="264" t="s">
        <v>226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230</v>
      </c>
      <c r="BM175" s="264" t="s">
        <v>361</v>
      </c>
    </row>
    <row r="176" s="2" customFormat="1">
      <c r="A176" s="39"/>
      <c r="B176" s="40"/>
      <c r="C176" s="41"/>
      <c r="D176" s="266" t="s">
        <v>232</v>
      </c>
      <c r="E176" s="41"/>
      <c r="F176" s="267" t="s">
        <v>362</v>
      </c>
      <c r="G176" s="41"/>
      <c r="H176" s="41"/>
      <c r="I176" s="158"/>
      <c r="J176" s="158"/>
      <c r="K176" s="41"/>
      <c r="L176" s="41"/>
      <c r="M176" s="45"/>
      <c r="N176" s="268"/>
      <c r="O176" s="269"/>
      <c r="P176" s="92"/>
      <c r="Q176" s="92"/>
      <c r="R176" s="92"/>
      <c r="S176" s="92"/>
      <c r="T176" s="92"/>
      <c r="U176" s="92"/>
      <c r="V176" s="92"/>
      <c r="W176" s="92"/>
      <c r="X176" s="93"/>
      <c r="Y176" s="39"/>
      <c r="Z176" s="39"/>
      <c r="AA176" s="39"/>
      <c r="AB176" s="39"/>
      <c r="AC176" s="39"/>
      <c r="AD176" s="39"/>
      <c r="AE176" s="39"/>
      <c r="AT176" s="18" t="s">
        <v>232</v>
      </c>
      <c r="AU176" s="18" t="s">
        <v>88</v>
      </c>
    </row>
    <row r="177" s="12" customFormat="1" ht="22.8" customHeight="1">
      <c r="A177" s="12"/>
      <c r="B177" s="235"/>
      <c r="C177" s="236"/>
      <c r="D177" s="237" t="s">
        <v>77</v>
      </c>
      <c r="E177" s="250" t="s">
        <v>363</v>
      </c>
      <c r="F177" s="250" t="s">
        <v>364</v>
      </c>
      <c r="G177" s="236"/>
      <c r="H177" s="236"/>
      <c r="I177" s="239"/>
      <c r="J177" s="239"/>
      <c r="K177" s="251">
        <f>BK177</f>
        <v>0</v>
      </c>
      <c r="L177" s="236"/>
      <c r="M177" s="241"/>
      <c r="N177" s="242"/>
      <c r="O177" s="243"/>
      <c r="P177" s="243"/>
      <c r="Q177" s="244">
        <f>SUM(Q178:Q187)</f>
        <v>0</v>
      </c>
      <c r="R177" s="244">
        <f>SUM(R178:R187)</f>
        <v>0</v>
      </c>
      <c r="S177" s="243"/>
      <c r="T177" s="245">
        <f>SUM(T178:T187)</f>
        <v>0</v>
      </c>
      <c r="U177" s="243"/>
      <c r="V177" s="245">
        <f>SUM(V178:V187)</f>
        <v>0</v>
      </c>
      <c r="W177" s="243"/>
      <c r="X177" s="246">
        <f>SUM(X178:X187)</f>
        <v>0</v>
      </c>
      <c r="Y177" s="12"/>
      <c r="Z177" s="12"/>
      <c r="AA177" s="12"/>
      <c r="AB177" s="12"/>
      <c r="AC177" s="12"/>
      <c r="AD177" s="12"/>
      <c r="AE177" s="12"/>
      <c r="AR177" s="247" t="s">
        <v>222</v>
      </c>
      <c r="AT177" s="248" t="s">
        <v>77</v>
      </c>
      <c r="AU177" s="248" t="s">
        <v>86</v>
      </c>
      <c r="AY177" s="247" t="s">
        <v>223</v>
      </c>
      <c r="BK177" s="249">
        <f>SUM(BK178:BK187)</f>
        <v>0</v>
      </c>
    </row>
    <row r="178" s="2" customFormat="1" ht="16.5" customHeight="1">
      <c r="A178" s="39"/>
      <c r="B178" s="40"/>
      <c r="C178" s="252" t="s">
        <v>365</v>
      </c>
      <c r="D178" s="252" t="s">
        <v>226</v>
      </c>
      <c r="E178" s="253" t="s">
        <v>366</v>
      </c>
      <c r="F178" s="254" t="s">
        <v>367</v>
      </c>
      <c r="G178" s="255" t="s">
        <v>229</v>
      </c>
      <c r="H178" s="256">
        <v>1</v>
      </c>
      <c r="I178" s="257"/>
      <c r="J178" s="257"/>
      <c r="K178" s="258">
        <f>ROUND(P178*H178,2)</f>
        <v>0</v>
      </c>
      <c r="L178" s="254" t="s">
        <v>1</v>
      </c>
      <c r="M178" s="45"/>
      <c r="N178" s="259" t="s">
        <v>1</v>
      </c>
      <c r="O178" s="260" t="s">
        <v>41</v>
      </c>
      <c r="P178" s="261">
        <f>I178+J178</f>
        <v>0</v>
      </c>
      <c r="Q178" s="261">
        <f>ROUND(I178*H178,2)</f>
        <v>0</v>
      </c>
      <c r="R178" s="261">
        <f>ROUND(J178*H178,2)</f>
        <v>0</v>
      </c>
      <c r="S178" s="92"/>
      <c r="T178" s="262">
        <f>S178*H178</f>
        <v>0</v>
      </c>
      <c r="U178" s="262">
        <v>0</v>
      </c>
      <c r="V178" s="262">
        <f>U178*H178</f>
        <v>0</v>
      </c>
      <c r="W178" s="262">
        <v>0</v>
      </c>
      <c r="X178" s="263">
        <f>W178*H178</f>
        <v>0</v>
      </c>
      <c r="Y178" s="39"/>
      <c r="Z178" s="39"/>
      <c r="AA178" s="39"/>
      <c r="AB178" s="39"/>
      <c r="AC178" s="39"/>
      <c r="AD178" s="39"/>
      <c r="AE178" s="39"/>
      <c r="AR178" s="264" t="s">
        <v>230</v>
      </c>
      <c r="AT178" s="264" t="s">
        <v>226</v>
      </c>
      <c r="AU178" s="264" t="s">
        <v>88</v>
      </c>
      <c r="AY178" s="18" t="s">
        <v>223</v>
      </c>
      <c r="BE178" s="265">
        <f>IF(O178="základní",K178,0)</f>
        <v>0</v>
      </c>
      <c r="BF178" s="265">
        <f>IF(O178="snížená",K178,0)</f>
        <v>0</v>
      </c>
      <c r="BG178" s="265">
        <f>IF(O178="zákl. přenesená",K178,0)</f>
        <v>0</v>
      </c>
      <c r="BH178" s="265">
        <f>IF(O178="sníž. přenesená",K178,0)</f>
        <v>0</v>
      </c>
      <c r="BI178" s="265">
        <f>IF(O178="nulová",K178,0)</f>
        <v>0</v>
      </c>
      <c r="BJ178" s="18" t="s">
        <v>86</v>
      </c>
      <c r="BK178" s="265">
        <f>ROUND(P178*H178,2)</f>
        <v>0</v>
      </c>
      <c r="BL178" s="18" t="s">
        <v>230</v>
      </c>
      <c r="BM178" s="264" t="s">
        <v>368</v>
      </c>
    </row>
    <row r="179" s="2" customFormat="1">
      <c r="A179" s="39"/>
      <c r="B179" s="40"/>
      <c r="C179" s="41"/>
      <c r="D179" s="266" t="s">
        <v>232</v>
      </c>
      <c r="E179" s="41"/>
      <c r="F179" s="267" t="s">
        <v>369</v>
      </c>
      <c r="G179" s="41"/>
      <c r="H179" s="41"/>
      <c r="I179" s="158"/>
      <c r="J179" s="158"/>
      <c r="K179" s="41"/>
      <c r="L179" s="41"/>
      <c r="M179" s="45"/>
      <c r="N179" s="268"/>
      <c r="O179" s="269"/>
      <c r="P179" s="92"/>
      <c r="Q179" s="92"/>
      <c r="R179" s="92"/>
      <c r="S179" s="92"/>
      <c r="T179" s="92"/>
      <c r="U179" s="92"/>
      <c r="V179" s="92"/>
      <c r="W179" s="92"/>
      <c r="X179" s="93"/>
      <c r="Y179" s="39"/>
      <c r="Z179" s="39"/>
      <c r="AA179" s="39"/>
      <c r="AB179" s="39"/>
      <c r="AC179" s="39"/>
      <c r="AD179" s="39"/>
      <c r="AE179" s="39"/>
      <c r="AT179" s="18" t="s">
        <v>232</v>
      </c>
      <c r="AU179" s="18" t="s">
        <v>88</v>
      </c>
    </row>
    <row r="180" s="2" customFormat="1" ht="16.5" customHeight="1">
      <c r="A180" s="39"/>
      <c r="B180" s="40"/>
      <c r="C180" s="252" t="s">
        <v>370</v>
      </c>
      <c r="D180" s="252" t="s">
        <v>226</v>
      </c>
      <c r="E180" s="253" t="s">
        <v>371</v>
      </c>
      <c r="F180" s="254" t="s">
        <v>372</v>
      </c>
      <c r="G180" s="255" t="s">
        <v>229</v>
      </c>
      <c r="H180" s="256">
        <v>1</v>
      </c>
      <c r="I180" s="257"/>
      <c r="J180" s="257"/>
      <c r="K180" s="258">
        <f>ROUND(P180*H180,2)</f>
        <v>0</v>
      </c>
      <c r="L180" s="254" t="s">
        <v>1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230</v>
      </c>
      <c r="AT180" s="264" t="s">
        <v>226</v>
      </c>
      <c r="AU180" s="264" t="s">
        <v>88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230</v>
      </c>
      <c r="BM180" s="264" t="s">
        <v>373</v>
      </c>
    </row>
    <row r="181" s="2" customFormat="1">
      <c r="A181" s="39"/>
      <c r="B181" s="40"/>
      <c r="C181" s="41"/>
      <c r="D181" s="266" t="s">
        <v>232</v>
      </c>
      <c r="E181" s="41"/>
      <c r="F181" s="267" t="s">
        <v>374</v>
      </c>
      <c r="G181" s="41"/>
      <c r="H181" s="41"/>
      <c r="I181" s="158"/>
      <c r="J181" s="158"/>
      <c r="K181" s="41"/>
      <c r="L181" s="41"/>
      <c r="M181" s="45"/>
      <c r="N181" s="268"/>
      <c r="O181" s="269"/>
      <c r="P181" s="92"/>
      <c r="Q181" s="92"/>
      <c r="R181" s="92"/>
      <c r="S181" s="92"/>
      <c r="T181" s="92"/>
      <c r="U181" s="92"/>
      <c r="V181" s="92"/>
      <c r="W181" s="92"/>
      <c r="X181" s="93"/>
      <c r="Y181" s="39"/>
      <c r="Z181" s="39"/>
      <c r="AA181" s="39"/>
      <c r="AB181" s="39"/>
      <c r="AC181" s="39"/>
      <c r="AD181" s="39"/>
      <c r="AE181" s="39"/>
      <c r="AT181" s="18" t="s">
        <v>232</v>
      </c>
      <c r="AU181" s="18" t="s">
        <v>88</v>
      </c>
    </row>
    <row r="182" s="2" customFormat="1" ht="16.5" customHeight="1">
      <c r="A182" s="39"/>
      <c r="B182" s="40"/>
      <c r="C182" s="252" t="s">
        <v>375</v>
      </c>
      <c r="D182" s="252" t="s">
        <v>226</v>
      </c>
      <c r="E182" s="253" t="s">
        <v>376</v>
      </c>
      <c r="F182" s="254" t="s">
        <v>377</v>
      </c>
      <c r="G182" s="255" t="s">
        <v>229</v>
      </c>
      <c r="H182" s="256">
        <v>1</v>
      </c>
      <c r="I182" s="257"/>
      <c r="J182" s="257"/>
      <c r="K182" s="258">
        <f>ROUND(P182*H182,2)</f>
        <v>0</v>
      </c>
      <c r="L182" s="254" t="s">
        <v>1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0</v>
      </c>
      <c r="V182" s="262">
        <f>U182*H182</f>
        <v>0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230</v>
      </c>
      <c r="AT182" s="264" t="s">
        <v>226</v>
      </c>
      <c r="AU182" s="264" t="s">
        <v>88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230</v>
      </c>
      <c r="BM182" s="264" t="s">
        <v>378</v>
      </c>
    </row>
    <row r="183" s="2" customFormat="1">
      <c r="A183" s="39"/>
      <c r="B183" s="40"/>
      <c r="C183" s="41"/>
      <c r="D183" s="266" t="s">
        <v>232</v>
      </c>
      <c r="E183" s="41"/>
      <c r="F183" s="267" t="s">
        <v>379</v>
      </c>
      <c r="G183" s="41"/>
      <c r="H183" s="41"/>
      <c r="I183" s="158"/>
      <c r="J183" s="158"/>
      <c r="K183" s="41"/>
      <c r="L183" s="41"/>
      <c r="M183" s="45"/>
      <c r="N183" s="268"/>
      <c r="O183" s="269"/>
      <c r="P183" s="92"/>
      <c r="Q183" s="92"/>
      <c r="R183" s="92"/>
      <c r="S183" s="92"/>
      <c r="T183" s="92"/>
      <c r="U183" s="92"/>
      <c r="V183" s="92"/>
      <c r="W183" s="92"/>
      <c r="X183" s="93"/>
      <c r="Y183" s="39"/>
      <c r="Z183" s="39"/>
      <c r="AA183" s="39"/>
      <c r="AB183" s="39"/>
      <c r="AC183" s="39"/>
      <c r="AD183" s="39"/>
      <c r="AE183" s="39"/>
      <c r="AT183" s="18" t="s">
        <v>232</v>
      </c>
      <c r="AU183" s="18" t="s">
        <v>88</v>
      </c>
    </row>
    <row r="184" s="2" customFormat="1" ht="16.5" customHeight="1">
      <c r="A184" s="39"/>
      <c r="B184" s="40"/>
      <c r="C184" s="252" t="s">
        <v>380</v>
      </c>
      <c r="D184" s="252" t="s">
        <v>226</v>
      </c>
      <c r="E184" s="253" t="s">
        <v>381</v>
      </c>
      <c r="F184" s="254" t="s">
        <v>382</v>
      </c>
      <c r="G184" s="255" t="s">
        <v>229</v>
      </c>
      <c r="H184" s="256">
        <v>1</v>
      </c>
      <c r="I184" s="257"/>
      <c r="J184" s="257"/>
      <c r="K184" s="258">
        <f>ROUND(P184*H184,2)</f>
        <v>0</v>
      </c>
      <c r="L184" s="254" t="s">
        <v>1</v>
      </c>
      <c r="M184" s="45"/>
      <c r="N184" s="259" t="s">
        <v>1</v>
      </c>
      <c r="O184" s="260" t="s">
        <v>41</v>
      </c>
      <c r="P184" s="261">
        <f>I184+J184</f>
        <v>0</v>
      </c>
      <c r="Q184" s="261">
        <f>ROUND(I184*H184,2)</f>
        <v>0</v>
      </c>
      <c r="R184" s="261">
        <f>ROUND(J184*H184,2)</f>
        <v>0</v>
      </c>
      <c r="S184" s="92"/>
      <c r="T184" s="262">
        <f>S184*H184</f>
        <v>0</v>
      </c>
      <c r="U184" s="262">
        <v>0</v>
      </c>
      <c r="V184" s="262">
        <f>U184*H184</f>
        <v>0</v>
      </c>
      <c r="W184" s="262">
        <v>0</v>
      </c>
      <c r="X184" s="263">
        <f>W184*H184</f>
        <v>0</v>
      </c>
      <c r="Y184" s="39"/>
      <c r="Z184" s="39"/>
      <c r="AA184" s="39"/>
      <c r="AB184" s="39"/>
      <c r="AC184" s="39"/>
      <c r="AD184" s="39"/>
      <c r="AE184" s="39"/>
      <c r="AR184" s="264" t="s">
        <v>230</v>
      </c>
      <c r="AT184" s="264" t="s">
        <v>226</v>
      </c>
      <c r="AU184" s="264" t="s">
        <v>88</v>
      </c>
      <c r="AY184" s="18" t="s">
        <v>223</v>
      </c>
      <c r="BE184" s="265">
        <f>IF(O184="základní",K184,0)</f>
        <v>0</v>
      </c>
      <c r="BF184" s="265">
        <f>IF(O184="snížená",K184,0)</f>
        <v>0</v>
      </c>
      <c r="BG184" s="265">
        <f>IF(O184="zákl. přenesená",K184,0)</f>
        <v>0</v>
      </c>
      <c r="BH184" s="265">
        <f>IF(O184="sníž. přenesená",K184,0)</f>
        <v>0</v>
      </c>
      <c r="BI184" s="265">
        <f>IF(O184="nulová",K184,0)</f>
        <v>0</v>
      </c>
      <c r="BJ184" s="18" t="s">
        <v>86</v>
      </c>
      <c r="BK184" s="265">
        <f>ROUND(P184*H184,2)</f>
        <v>0</v>
      </c>
      <c r="BL184" s="18" t="s">
        <v>230</v>
      </c>
      <c r="BM184" s="264" t="s">
        <v>383</v>
      </c>
    </row>
    <row r="185" s="2" customFormat="1">
      <c r="A185" s="39"/>
      <c r="B185" s="40"/>
      <c r="C185" s="41"/>
      <c r="D185" s="266" t="s">
        <v>232</v>
      </c>
      <c r="E185" s="41"/>
      <c r="F185" s="267" t="s">
        <v>384</v>
      </c>
      <c r="G185" s="41"/>
      <c r="H185" s="41"/>
      <c r="I185" s="158"/>
      <c r="J185" s="158"/>
      <c r="K185" s="41"/>
      <c r="L185" s="41"/>
      <c r="M185" s="45"/>
      <c r="N185" s="268"/>
      <c r="O185" s="269"/>
      <c r="P185" s="92"/>
      <c r="Q185" s="92"/>
      <c r="R185" s="92"/>
      <c r="S185" s="92"/>
      <c r="T185" s="92"/>
      <c r="U185" s="92"/>
      <c r="V185" s="92"/>
      <c r="W185" s="92"/>
      <c r="X185" s="93"/>
      <c r="Y185" s="39"/>
      <c r="Z185" s="39"/>
      <c r="AA185" s="39"/>
      <c r="AB185" s="39"/>
      <c r="AC185" s="39"/>
      <c r="AD185" s="39"/>
      <c r="AE185" s="39"/>
      <c r="AT185" s="18" t="s">
        <v>232</v>
      </c>
      <c r="AU185" s="18" t="s">
        <v>88</v>
      </c>
    </row>
    <row r="186" s="2" customFormat="1" ht="16.5" customHeight="1">
      <c r="A186" s="39"/>
      <c r="B186" s="40"/>
      <c r="C186" s="252" t="s">
        <v>385</v>
      </c>
      <c r="D186" s="252" t="s">
        <v>226</v>
      </c>
      <c r="E186" s="253" t="s">
        <v>386</v>
      </c>
      <c r="F186" s="254" t="s">
        <v>387</v>
      </c>
      <c r="G186" s="255" t="s">
        <v>229</v>
      </c>
      <c r="H186" s="256">
        <v>1</v>
      </c>
      <c r="I186" s="257"/>
      <c r="J186" s="257"/>
      <c r="K186" s="258">
        <f>ROUND(P186*H186,2)</f>
        <v>0</v>
      </c>
      <c r="L186" s="254" t="s">
        <v>1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</v>
      </c>
      <c r="V186" s="262">
        <f>U186*H186</f>
        <v>0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230</v>
      </c>
      <c r="AT186" s="264" t="s">
        <v>226</v>
      </c>
      <c r="AU186" s="264" t="s">
        <v>88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230</v>
      </c>
      <c r="BM186" s="264" t="s">
        <v>388</v>
      </c>
    </row>
    <row r="187" s="2" customFormat="1">
      <c r="A187" s="39"/>
      <c r="B187" s="40"/>
      <c r="C187" s="41"/>
      <c r="D187" s="266" t="s">
        <v>232</v>
      </c>
      <c r="E187" s="41"/>
      <c r="F187" s="267" t="s">
        <v>389</v>
      </c>
      <c r="G187" s="41"/>
      <c r="H187" s="41"/>
      <c r="I187" s="158"/>
      <c r="J187" s="158"/>
      <c r="K187" s="41"/>
      <c r="L187" s="41"/>
      <c r="M187" s="45"/>
      <c r="N187" s="270"/>
      <c r="O187" s="271"/>
      <c r="P187" s="272"/>
      <c r="Q187" s="272"/>
      <c r="R187" s="272"/>
      <c r="S187" s="272"/>
      <c r="T187" s="272"/>
      <c r="U187" s="272"/>
      <c r="V187" s="272"/>
      <c r="W187" s="272"/>
      <c r="X187" s="273"/>
      <c r="Y187" s="39"/>
      <c r="Z187" s="39"/>
      <c r="AA187" s="39"/>
      <c r="AB187" s="39"/>
      <c r="AC187" s="39"/>
      <c r="AD187" s="39"/>
      <c r="AE187" s="39"/>
      <c r="AT187" s="18" t="s">
        <v>232</v>
      </c>
      <c r="AU187" s="18" t="s">
        <v>88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197"/>
      <c r="J188" s="197"/>
      <c r="K188" s="68"/>
      <c r="L188" s="68"/>
      <c r="M188" s="45"/>
      <c r="N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B2D5JnCiWi4UtGvD/86J52GBvj8U9VhpJVH4TuV+x52rIx9WsWt1M19u/mIDxYAEOoCl+oKNBSzKbOK6enyLGA==" hashValue="SpPM3e5n/LuRSbrKXriAiN/M6mx7Y+y9QcYLdys1vRed23AROc61z8wiztmnXhsyXy0h5Vg7/zQJjThygsmwnA==" algorithmName="SHA-512" password="CC35"/>
  <autoFilter ref="C120:L18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91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390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ROUND(K123,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ROUND((SUM(BE123:BE314)),  2)</f>
        <v>0</v>
      </c>
      <c r="G35" s="39"/>
      <c r="H35" s="39"/>
      <c r="I35" s="176">
        <v>0.20999999999999999</v>
      </c>
      <c r="J35" s="158"/>
      <c r="K35" s="170">
        <f>ROUND(((SUM(BE123:BE314))*I35),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ROUND((SUM(BF123:BF314)),  2)</f>
        <v>0</v>
      </c>
      <c r="G36" s="39"/>
      <c r="H36" s="39"/>
      <c r="I36" s="176">
        <v>0.14999999999999999</v>
      </c>
      <c r="J36" s="158"/>
      <c r="K36" s="170">
        <f>ROUND(((SUM(BF123:BF314))*I36),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ROUND((SUM(BG123:BG314)),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ROUND((SUM(BH123:BH314)),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ROUND((SUM(BI123:BI314)),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001 - Příprava území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Q123</f>
        <v>0</v>
      </c>
      <c r="J96" s="208">
        <f>R123</f>
        <v>0</v>
      </c>
      <c r="K96" s="111">
        <f>K123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Q124</f>
        <v>0</v>
      </c>
      <c r="J97" s="213">
        <f>R124</f>
        <v>0</v>
      </c>
      <c r="K97" s="214">
        <f>K124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Q125</f>
        <v>0</v>
      </c>
      <c r="J98" s="219">
        <f>R125</f>
        <v>0</v>
      </c>
      <c r="K98" s="220">
        <f>K125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Q214</f>
        <v>0</v>
      </c>
      <c r="J99" s="219">
        <f>R214</f>
        <v>0</v>
      </c>
      <c r="K99" s="220">
        <f>K214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394</v>
      </c>
      <c r="E100" s="218"/>
      <c r="F100" s="218"/>
      <c r="G100" s="218"/>
      <c r="H100" s="218"/>
      <c r="I100" s="219">
        <f>Q223</f>
        <v>0</v>
      </c>
      <c r="J100" s="219">
        <f>R223</f>
        <v>0</v>
      </c>
      <c r="K100" s="220">
        <f>K223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395</v>
      </c>
      <c r="E101" s="218"/>
      <c r="F101" s="218"/>
      <c r="G101" s="218"/>
      <c r="H101" s="218"/>
      <c r="I101" s="219">
        <f>Q257</f>
        <v>0</v>
      </c>
      <c r="J101" s="219">
        <f>R257</f>
        <v>0</v>
      </c>
      <c r="K101" s="220">
        <f>K257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9"/>
      <c r="C102" s="210"/>
      <c r="D102" s="211" t="s">
        <v>396</v>
      </c>
      <c r="E102" s="212"/>
      <c r="F102" s="212"/>
      <c r="G102" s="212"/>
      <c r="H102" s="212"/>
      <c r="I102" s="213">
        <f>Q309</f>
        <v>0</v>
      </c>
      <c r="J102" s="213">
        <f>R309</f>
        <v>0</v>
      </c>
      <c r="K102" s="214">
        <f>K309</f>
        <v>0</v>
      </c>
      <c r="L102" s="210"/>
      <c r="M102" s="2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6"/>
      <c r="C103" s="137"/>
      <c r="D103" s="217" t="s">
        <v>397</v>
      </c>
      <c r="E103" s="218"/>
      <c r="F103" s="218"/>
      <c r="G103" s="218"/>
      <c r="H103" s="218"/>
      <c r="I103" s="219">
        <f>Q310</f>
        <v>0</v>
      </c>
      <c r="J103" s="219">
        <f>R310</f>
        <v>0</v>
      </c>
      <c r="K103" s="220">
        <f>K310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8"/>
      <c r="J104" s="158"/>
      <c r="K104" s="41"/>
      <c r="L104" s="41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7"/>
      <c r="J105" s="197"/>
      <c r="K105" s="68"/>
      <c r="L105" s="68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200"/>
      <c r="J109" s="200"/>
      <c r="K109" s="70"/>
      <c r="L109" s="70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204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201" t="str">
        <f>E7</f>
        <v>Revitalizace centra města Kopřivnice - aktualizace 08.2020</v>
      </c>
      <c r="F113" s="33"/>
      <c r="G113" s="33"/>
      <c r="H113" s="33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187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 001 - Příprava území</v>
      </c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</v>
      </c>
      <c r="D117" s="41"/>
      <c r="E117" s="41"/>
      <c r="F117" s="28" t="str">
        <f>F12</f>
        <v xml:space="preserve"> </v>
      </c>
      <c r="G117" s="41"/>
      <c r="H117" s="41"/>
      <c r="I117" s="160" t="s">
        <v>23</v>
      </c>
      <c r="J117" s="162" t="str">
        <f>IF(J12="","",J12)</f>
        <v>7. 8. 2020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25</v>
      </c>
      <c r="D119" s="41"/>
      <c r="E119" s="41"/>
      <c r="F119" s="28" t="str">
        <f>E15</f>
        <v>Město Kopřivnice</v>
      </c>
      <c r="G119" s="41"/>
      <c r="H119" s="41"/>
      <c r="I119" s="160" t="s">
        <v>31</v>
      </c>
      <c r="J119" s="202" t="str">
        <f>E21</f>
        <v>Dopravoprojekt Ostrava a.s.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29</v>
      </c>
      <c r="D120" s="41"/>
      <c r="E120" s="41"/>
      <c r="F120" s="28" t="str">
        <f>IF(E18="","",E18)</f>
        <v>Vyplň údaj</v>
      </c>
      <c r="G120" s="41"/>
      <c r="H120" s="41"/>
      <c r="I120" s="160" t="s">
        <v>33</v>
      </c>
      <c r="J120" s="202" t="str">
        <f>E24</f>
        <v xml:space="preserve"> 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22"/>
      <c r="B122" s="223"/>
      <c r="C122" s="224" t="s">
        <v>205</v>
      </c>
      <c r="D122" s="225" t="s">
        <v>61</v>
      </c>
      <c r="E122" s="225" t="s">
        <v>57</v>
      </c>
      <c r="F122" s="225" t="s">
        <v>58</v>
      </c>
      <c r="G122" s="225" t="s">
        <v>206</v>
      </c>
      <c r="H122" s="225" t="s">
        <v>207</v>
      </c>
      <c r="I122" s="226" t="s">
        <v>208</v>
      </c>
      <c r="J122" s="226" t="s">
        <v>209</v>
      </c>
      <c r="K122" s="225" t="s">
        <v>196</v>
      </c>
      <c r="L122" s="227" t="s">
        <v>210</v>
      </c>
      <c r="M122" s="228"/>
      <c r="N122" s="101" t="s">
        <v>1</v>
      </c>
      <c r="O122" s="102" t="s">
        <v>40</v>
      </c>
      <c r="P122" s="102" t="s">
        <v>211</v>
      </c>
      <c r="Q122" s="102" t="s">
        <v>212</v>
      </c>
      <c r="R122" s="102" t="s">
        <v>213</v>
      </c>
      <c r="S122" s="102" t="s">
        <v>214</v>
      </c>
      <c r="T122" s="102" t="s">
        <v>215</v>
      </c>
      <c r="U122" s="102" t="s">
        <v>216</v>
      </c>
      <c r="V122" s="102" t="s">
        <v>217</v>
      </c>
      <c r="W122" s="102" t="s">
        <v>218</v>
      </c>
      <c r="X122" s="103" t="s">
        <v>219</v>
      </c>
      <c r="Y122" s="222"/>
      <c r="Z122" s="222"/>
      <c r="AA122" s="222"/>
      <c r="AB122" s="222"/>
      <c r="AC122" s="222"/>
      <c r="AD122" s="222"/>
      <c r="AE122" s="222"/>
    </row>
    <row r="123" s="2" customFormat="1" ht="22.8" customHeight="1">
      <c r="A123" s="39"/>
      <c r="B123" s="40"/>
      <c r="C123" s="108" t="s">
        <v>220</v>
      </c>
      <c r="D123" s="41"/>
      <c r="E123" s="41"/>
      <c r="F123" s="41"/>
      <c r="G123" s="41"/>
      <c r="H123" s="41"/>
      <c r="I123" s="158"/>
      <c r="J123" s="158"/>
      <c r="K123" s="229">
        <f>BK123</f>
        <v>0</v>
      </c>
      <c r="L123" s="41"/>
      <c r="M123" s="45"/>
      <c r="N123" s="104"/>
      <c r="O123" s="230"/>
      <c r="P123" s="105"/>
      <c r="Q123" s="231">
        <f>Q124+Q309</f>
        <v>0</v>
      </c>
      <c r="R123" s="231">
        <f>R124+R309</f>
        <v>0</v>
      </c>
      <c r="S123" s="105"/>
      <c r="T123" s="232">
        <f>T124+T309</f>
        <v>0</v>
      </c>
      <c r="U123" s="105"/>
      <c r="V123" s="232">
        <f>V124+V309</f>
        <v>705.46812824000017</v>
      </c>
      <c r="W123" s="105"/>
      <c r="X123" s="233">
        <f>X124+X309</f>
        <v>11323.354442000002</v>
      </c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198</v>
      </c>
      <c r="BK123" s="234">
        <f>BK124+BK309</f>
        <v>0</v>
      </c>
    </row>
    <row r="124" s="12" customFormat="1" ht="25.92" customHeight="1">
      <c r="A124" s="12"/>
      <c r="B124" s="235"/>
      <c r="C124" s="236"/>
      <c r="D124" s="237" t="s">
        <v>77</v>
      </c>
      <c r="E124" s="238" t="s">
        <v>398</v>
      </c>
      <c r="F124" s="238" t="s">
        <v>399</v>
      </c>
      <c r="G124" s="236"/>
      <c r="H124" s="236"/>
      <c r="I124" s="239"/>
      <c r="J124" s="239"/>
      <c r="K124" s="240">
        <f>BK124</f>
        <v>0</v>
      </c>
      <c r="L124" s="236"/>
      <c r="M124" s="241"/>
      <c r="N124" s="242"/>
      <c r="O124" s="243"/>
      <c r="P124" s="243"/>
      <c r="Q124" s="244">
        <f>Q125+Q214+Q223+Q257</f>
        <v>0</v>
      </c>
      <c r="R124" s="244">
        <f>R125+R214+R223+R257</f>
        <v>0</v>
      </c>
      <c r="S124" s="243"/>
      <c r="T124" s="245">
        <f>T125+T214+T223+T257</f>
        <v>0</v>
      </c>
      <c r="U124" s="243"/>
      <c r="V124" s="245">
        <f>V125+V214+V223+V257</f>
        <v>703.04717324000012</v>
      </c>
      <c r="W124" s="243"/>
      <c r="X124" s="246">
        <f>X125+X214+X223+X257</f>
        <v>10684.867910000001</v>
      </c>
      <c r="Y124" s="12"/>
      <c r="Z124" s="12"/>
      <c r="AA124" s="12"/>
      <c r="AB124" s="12"/>
      <c r="AC124" s="12"/>
      <c r="AD124" s="12"/>
      <c r="AE124" s="12"/>
      <c r="AR124" s="247" t="s">
        <v>86</v>
      </c>
      <c r="AT124" s="248" t="s">
        <v>77</v>
      </c>
      <c r="AU124" s="248" t="s">
        <v>78</v>
      </c>
      <c r="AY124" s="247" t="s">
        <v>223</v>
      </c>
      <c r="BK124" s="249">
        <f>BK125+BK214+BK223+BK257</f>
        <v>0</v>
      </c>
    </row>
    <row r="125" s="12" customFormat="1" ht="22.8" customHeight="1">
      <c r="A125" s="12"/>
      <c r="B125" s="235"/>
      <c r="C125" s="236"/>
      <c r="D125" s="237" t="s">
        <v>77</v>
      </c>
      <c r="E125" s="250" t="s">
        <v>86</v>
      </c>
      <c r="F125" s="250" t="s">
        <v>400</v>
      </c>
      <c r="G125" s="236"/>
      <c r="H125" s="236"/>
      <c r="I125" s="239"/>
      <c r="J125" s="239"/>
      <c r="K125" s="251">
        <f>BK125</f>
        <v>0</v>
      </c>
      <c r="L125" s="236"/>
      <c r="M125" s="241"/>
      <c r="N125" s="242"/>
      <c r="O125" s="243"/>
      <c r="P125" s="243"/>
      <c r="Q125" s="244">
        <f>SUM(Q126:Q213)</f>
        <v>0</v>
      </c>
      <c r="R125" s="244">
        <f>SUM(R126:R213)</f>
        <v>0</v>
      </c>
      <c r="S125" s="243"/>
      <c r="T125" s="245">
        <f>SUM(T126:T213)</f>
        <v>0</v>
      </c>
      <c r="U125" s="243"/>
      <c r="V125" s="245">
        <f>SUM(V126:V213)</f>
        <v>698.38681000000008</v>
      </c>
      <c r="W125" s="243"/>
      <c r="X125" s="246">
        <f>SUM(X126:X213)</f>
        <v>9335.8845099999999</v>
      </c>
      <c r="Y125" s="12"/>
      <c r="Z125" s="12"/>
      <c r="AA125" s="12"/>
      <c r="AB125" s="12"/>
      <c r="AC125" s="12"/>
      <c r="AD125" s="12"/>
      <c r="AE125" s="12"/>
      <c r="AR125" s="247" t="s">
        <v>86</v>
      </c>
      <c r="AT125" s="248" t="s">
        <v>77</v>
      </c>
      <c r="AU125" s="248" t="s">
        <v>86</v>
      </c>
      <c r="AY125" s="247" t="s">
        <v>223</v>
      </c>
      <c r="BK125" s="249">
        <f>SUM(BK126:BK213)</f>
        <v>0</v>
      </c>
    </row>
    <row r="126" s="2" customFormat="1" ht="21.75" customHeight="1">
      <c r="A126" s="39"/>
      <c r="B126" s="40"/>
      <c r="C126" s="252" t="s">
        <v>86</v>
      </c>
      <c r="D126" s="252" t="s">
        <v>226</v>
      </c>
      <c r="E126" s="253" t="s">
        <v>401</v>
      </c>
      <c r="F126" s="254" t="s">
        <v>402</v>
      </c>
      <c r="G126" s="255" t="s">
        <v>403</v>
      </c>
      <c r="H126" s="256">
        <v>273</v>
      </c>
      <c r="I126" s="257"/>
      <c r="J126" s="257"/>
      <c r="K126" s="258">
        <f>ROUND(P126*H126,2)</f>
        <v>0</v>
      </c>
      <c r="L126" s="254" t="s">
        <v>404</v>
      </c>
      <c r="M126" s="45"/>
      <c r="N126" s="259" t="s">
        <v>1</v>
      </c>
      <c r="O126" s="260" t="s">
        <v>41</v>
      </c>
      <c r="P126" s="261">
        <f>I126+J126</f>
        <v>0</v>
      </c>
      <c r="Q126" s="261">
        <f>ROUND(I126*H126,2)</f>
        <v>0</v>
      </c>
      <c r="R126" s="261">
        <f>ROUND(J126*H126,2)</f>
        <v>0</v>
      </c>
      <c r="S126" s="92"/>
      <c r="T126" s="262">
        <f>S126*H126</f>
        <v>0</v>
      </c>
      <c r="U126" s="262">
        <v>0</v>
      </c>
      <c r="V126" s="262">
        <f>U126*H126</f>
        <v>0</v>
      </c>
      <c r="W126" s="262">
        <v>0</v>
      </c>
      <c r="X126" s="263">
        <f>W126*H126</f>
        <v>0</v>
      </c>
      <c r="Y126" s="39"/>
      <c r="Z126" s="39"/>
      <c r="AA126" s="39"/>
      <c r="AB126" s="39"/>
      <c r="AC126" s="39"/>
      <c r="AD126" s="39"/>
      <c r="AE126" s="39"/>
      <c r="AR126" s="264" t="s">
        <v>239</v>
      </c>
      <c r="AT126" s="264" t="s">
        <v>226</v>
      </c>
      <c r="AU126" s="264" t="s">
        <v>88</v>
      </c>
      <c r="AY126" s="18" t="s">
        <v>223</v>
      </c>
      <c r="BE126" s="265">
        <f>IF(O126="základní",K126,0)</f>
        <v>0</v>
      </c>
      <c r="BF126" s="265">
        <f>IF(O126="snížená",K126,0)</f>
        <v>0</v>
      </c>
      <c r="BG126" s="265">
        <f>IF(O126="zákl. přenesená",K126,0)</f>
        <v>0</v>
      </c>
      <c r="BH126" s="265">
        <f>IF(O126="sníž. přenesená",K126,0)</f>
        <v>0</v>
      </c>
      <c r="BI126" s="265">
        <f>IF(O126="nulová",K126,0)</f>
        <v>0</v>
      </c>
      <c r="BJ126" s="18" t="s">
        <v>86</v>
      </c>
      <c r="BK126" s="265">
        <f>ROUND(P126*H126,2)</f>
        <v>0</v>
      </c>
      <c r="BL126" s="18" t="s">
        <v>239</v>
      </c>
      <c r="BM126" s="264" t="s">
        <v>405</v>
      </c>
    </row>
    <row r="127" s="2" customFormat="1">
      <c r="A127" s="39"/>
      <c r="B127" s="40"/>
      <c r="C127" s="41"/>
      <c r="D127" s="266" t="s">
        <v>232</v>
      </c>
      <c r="E127" s="41"/>
      <c r="F127" s="267" t="s">
        <v>406</v>
      </c>
      <c r="G127" s="41"/>
      <c r="H127" s="41"/>
      <c r="I127" s="158"/>
      <c r="J127" s="158"/>
      <c r="K127" s="41"/>
      <c r="L127" s="41"/>
      <c r="M127" s="45"/>
      <c r="N127" s="268"/>
      <c r="O127" s="269"/>
      <c r="P127" s="92"/>
      <c r="Q127" s="92"/>
      <c r="R127" s="92"/>
      <c r="S127" s="92"/>
      <c r="T127" s="92"/>
      <c r="U127" s="92"/>
      <c r="V127" s="92"/>
      <c r="W127" s="92"/>
      <c r="X127" s="93"/>
      <c r="Y127" s="39"/>
      <c r="Z127" s="39"/>
      <c r="AA127" s="39"/>
      <c r="AB127" s="39"/>
      <c r="AC127" s="39"/>
      <c r="AD127" s="39"/>
      <c r="AE127" s="39"/>
      <c r="AT127" s="18" t="s">
        <v>232</v>
      </c>
      <c r="AU127" s="18" t="s">
        <v>88</v>
      </c>
    </row>
    <row r="128" s="2" customFormat="1" ht="21.75" customHeight="1">
      <c r="A128" s="39"/>
      <c r="B128" s="40"/>
      <c r="C128" s="252" t="s">
        <v>88</v>
      </c>
      <c r="D128" s="252" t="s">
        <v>226</v>
      </c>
      <c r="E128" s="253" t="s">
        <v>407</v>
      </c>
      <c r="F128" s="254" t="s">
        <v>408</v>
      </c>
      <c r="G128" s="255" t="s">
        <v>409</v>
      </c>
      <c r="H128" s="256">
        <v>55</v>
      </c>
      <c r="I128" s="257"/>
      <c r="J128" s="257"/>
      <c r="K128" s="258">
        <f>ROUND(P128*H128,2)</f>
        <v>0</v>
      </c>
      <c r="L128" s="254" t="s">
        <v>404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88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410</v>
      </c>
    </row>
    <row r="129" s="2" customFormat="1" ht="21.75" customHeight="1">
      <c r="A129" s="39"/>
      <c r="B129" s="40"/>
      <c r="C129" s="252" t="s">
        <v>234</v>
      </c>
      <c r="D129" s="252" t="s">
        <v>226</v>
      </c>
      <c r="E129" s="253" t="s">
        <v>411</v>
      </c>
      <c r="F129" s="254" t="s">
        <v>412</v>
      </c>
      <c r="G129" s="255" t="s">
        <v>403</v>
      </c>
      <c r="H129" s="256">
        <v>6400</v>
      </c>
      <c r="I129" s="257"/>
      <c r="J129" s="257"/>
      <c r="K129" s="258">
        <f>ROUND(P129*H129,2)</f>
        <v>0</v>
      </c>
      <c r="L129" s="254" t="s">
        <v>404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88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413</v>
      </c>
    </row>
    <row r="130" s="2" customFormat="1">
      <c r="A130" s="39"/>
      <c r="B130" s="40"/>
      <c r="C130" s="41"/>
      <c r="D130" s="266" t="s">
        <v>232</v>
      </c>
      <c r="E130" s="41"/>
      <c r="F130" s="267" t="s">
        <v>414</v>
      </c>
      <c r="G130" s="41"/>
      <c r="H130" s="41"/>
      <c r="I130" s="158"/>
      <c r="J130" s="158"/>
      <c r="K130" s="41"/>
      <c r="L130" s="41"/>
      <c r="M130" s="45"/>
      <c r="N130" s="268"/>
      <c r="O130" s="269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232</v>
      </c>
      <c r="AU130" s="18" t="s">
        <v>88</v>
      </c>
    </row>
    <row r="131" s="2" customFormat="1" ht="21.75" customHeight="1">
      <c r="A131" s="39"/>
      <c r="B131" s="40"/>
      <c r="C131" s="252" t="s">
        <v>239</v>
      </c>
      <c r="D131" s="252" t="s">
        <v>226</v>
      </c>
      <c r="E131" s="253" t="s">
        <v>415</v>
      </c>
      <c r="F131" s="254" t="s">
        <v>416</v>
      </c>
      <c r="G131" s="255" t="s">
        <v>320</v>
      </c>
      <c r="H131" s="256">
        <v>25</v>
      </c>
      <c r="I131" s="257"/>
      <c r="J131" s="257"/>
      <c r="K131" s="258">
        <f>ROUND(P131*H131,2)</f>
        <v>0</v>
      </c>
      <c r="L131" s="254" t="s">
        <v>404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88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417</v>
      </c>
    </row>
    <row r="132" s="2" customFormat="1">
      <c r="A132" s="39"/>
      <c r="B132" s="40"/>
      <c r="C132" s="41"/>
      <c r="D132" s="266" t="s">
        <v>232</v>
      </c>
      <c r="E132" s="41"/>
      <c r="F132" s="267" t="s">
        <v>418</v>
      </c>
      <c r="G132" s="41"/>
      <c r="H132" s="41"/>
      <c r="I132" s="158"/>
      <c r="J132" s="158"/>
      <c r="K132" s="41"/>
      <c r="L132" s="41"/>
      <c r="M132" s="45"/>
      <c r="N132" s="268"/>
      <c r="O132" s="269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8" t="s">
        <v>232</v>
      </c>
      <c r="AU132" s="18" t="s">
        <v>88</v>
      </c>
    </row>
    <row r="133" s="2" customFormat="1" ht="21.75" customHeight="1">
      <c r="A133" s="39"/>
      <c r="B133" s="40"/>
      <c r="C133" s="252" t="s">
        <v>222</v>
      </c>
      <c r="D133" s="252" t="s">
        <v>226</v>
      </c>
      <c r="E133" s="253" t="s">
        <v>419</v>
      </c>
      <c r="F133" s="254" t="s">
        <v>420</v>
      </c>
      <c r="G133" s="255" t="s">
        <v>320</v>
      </c>
      <c r="H133" s="256">
        <v>8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421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418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88</v>
      </c>
    </row>
    <row r="135" s="2" customFormat="1" ht="21.75" customHeight="1">
      <c r="A135" s="39"/>
      <c r="B135" s="40"/>
      <c r="C135" s="252" t="s">
        <v>248</v>
      </c>
      <c r="D135" s="252" t="s">
        <v>226</v>
      </c>
      <c r="E135" s="253" t="s">
        <v>422</v>
      </c>
      <c r="F135" s="254" t="s">
        <v>423</v>
      </c>
      <c r="G135" s="255" t="s">
        <v>320</v>
      </c>
      <c r="H135" s="256">
        <v>5</v>
      </c>
      <c r="I135" s="257"/>
      <c r="J135" s="257"/>
      <c r="K135" s="258">
        <f>ROUND(P135*H135,2)</f>
        <v>0</v>
      </c>
      <c r="L135" s="254" t="s">
        <v>404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88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424</v>
      </c>
    </row>
    <row r="136" s="2" customFormat="1">
      <c r="A136" s="39"/>
      <c r="B136" s="40"/>
      <c r="C136" s="41"/>
      <c r="D136" s="266" t="s">
        <v>232</v>
      </c>
      <c r="E136" s="41"/>
      <c r="F136" s="267" t="s">
        <v>425</v>
      </c>
      <c r="G136" s="41"/>
      <c r="H136" s="41"/>
      <c r="I136" s="158"/>
      <c r="J136" s="158"/>
      <c r="K136" s="41"/>
      <c r="L136" s="41"/>
      <c r="M136" s="45"/>
      <c r="N136" s="268"/>
      <c r="O136" s="269"/>
      <c r="P136" s="92"/>
      <c r="Q136" s="92"/>
      <c r="R136" s="92"/>
      <c r="S136" s="92"/>
      <c r="T136" s="92"/>
      <c r="U136" s="92"/>
      <c r="V136" s="92"/>
      <c r="W136" s="92"/>
      <c r="X136" s="93"/>
      <c r="Y136" s="39"/>
      <c r="Z136" s="39"/>
      <c r="AA136" s="39"/>
      <c r="AB136" s="39"/>
      <c r="AC136" s="39"/>
      <c r="AD136" s="39"/>
      <c r="AE136" s="39"/>
      <c r="AT136" s="18" t="s">
        <v>232</v>
      </c>
      <c r="AU136" s="18" t="s">
        <v>88</v>
      </c>
    </row>
    <row r="137" s="2" customFormat="1" ht="21.75" customHeight="1">
      <c r="A137" s="39"/>
      <c r="B137" s="40"/>
      <c r="C137" s="252" t="s">
        <v>253</v>
      </c>
      <c r="D137" s="252" t="s">
        <v>226</v>
      </c>
      <c r="E137" s="253" t="s">
        <v>426</v>
      </c>
      <c r="F137" s="254" t="s">
        <v>427</v>
      </c>
      <c r="G137" s="255" t="s">
        <v>320</v>
      </c>
      <c r="H137" s="256">
        <v>33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5.0000000000000002E-05</v>
      </c>
      <c r="V137" s="262">
        <f>U137*H137</f>
        <v>0.00165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428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429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88</v>
      </c>
    </row>
    <row r="139" s="2" customFormat="1" ht="21.75" customHeight="1">
      <c r="A139" s="39"/>
      <c r="B139" s="40"/>
      <c r="C139" s="252" t="s">
        <v>430</v>
      </c>
      <c r="D139" s="252" t="s">
        <v>226</v>
      </c>
      <c r="E139" s="253" t="s">
        <v>431</v>
      </c>
      <c r="F139" s="254" t="s">
        <v>432</v>
      </c>
      <c r="G139" s="255" t="s">
        <v>320</v>
      </c>
      <c r="H139" s="256">
        <v>5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5.0000000000000002E-05</v>
      </c>
      <c r="V139" s="262">
        <f>U139*H139</f>
        <v>0.00025000000000000001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433</v>
      </c>
    </row>
    <row r="140" s="2" customFormat="1" ht="21.75" customHeight="1">
      <c r="A140" s="39"/>
      <c r="B140" s="40"/>
      <c r="C140" s="252" t="s">
        <v>258</v>
      </c>
      <c r="D140" s="252" t="s">
        <v>226</v>
      </c>
      <c r="E140" s="253" t="s">
        <v>434</v>
      </c>
      <c r="F140" s="254" t="s">
        <v>435</v>
      </c>
      <c r="G140" s="255" t="s">
        <v>403</v>
      </c>
      <c r="H140" s="256">
        <v>106</v>
      </c>
      <c r="I140" s="257"/>
      <c r="J140" s="257"/>
      <c r="K140" s="258">
        <f>ROUND(P140*H140,2)</f>
        <v>0</v>
      </c>
      <c r="L140" s="254" t="s">
        <v>404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0.255</v>
      </c>
      <c r="X140" s="263">
        <f>W140*H140</f>
        <v>27.030000000000001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88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436</v>
      </c>
    </row>
    <row r="141" s="2" customFormat="1">
      <c r="A141" s="39"/>
      <c r="B141" s="40"/>
      <c r="C141" s="41"/>
      <c r="D141" s="266" t="s">
        <v>232</v>
      </c>
      <c r="E141" s="41"/>
      <c r="F141" s="267" t="s">
        <v>437</v>
      </c>
      <c r="G141" s="41"/>
      <c r="H141" s="41"/>
      <c r="I141" s="158"/>
      <c r="J141" s="158"/>
      <c r="K141" s="41"/>
      <c r="L141" s="41"/>
      <c r="M141" s="45"/>
      <c r="N141" s="268"/>
      <c r="O141" s="269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232</v>
      </c>
      <c r="AU141" s="18" t="s">
        <v>88</v>
      </c>
    </row>
    <row r="142" s="2" customFormat="1" ht="21.75" customHeight="1">
      <c r="A142" s="39"/>
      <c r="B142" s="40"/>
      <c r="C142" s="252" t="s">
        <v>263</v>
      </c>
      <c r="D142" s="252" t="s">
        <v>226</v>
      </c>
      <c r="E142" s="253" t="s">
        <v>438</v>
      </c>
      <c r="F142" s="254" t="s">
        <v>439</v>
      </c>
      <c r="G142" s="255" t="s">
        <v>403</v>
      </c>
      <c r="H142" s="256">
        <v>1179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0.26000000000000001</v>
      </c>
      <c r="X142" s="263">
        <f>W142*H142</f>
        <v>306.54000000000002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440</v>
      </c>
    </row>
    <row r="143" s="2" customFormat="1">
      <c r="A143" s="39"/>
      <c r="B143" s="40"/>
      <c r="C143" s="41"/>
      <c r="D143" s="266" t="s">
        <v>232</v>
      </c>
      <c r="E143" s="41"/>
      <c r="F143" s="267" t="s">
        <v>441</v>
      </c>
      <c r="G143" s="41"/>
      <c r="H143" s="41"/>
      <c r="I143" s="158"/>
      <c r="J143" s="158"/>
      <c r="K143" s="41"/>
      <c r="L143" s="41"/>
      <c r="M143" s="45"/>
      <c r="N143" s="268"/>
      <c r="O143" s="269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2" customFormat="1" ht="21.75" customHeight="1">
      <c r="A144" s="39"/>
      <c r="B144" s="40"/>
      <c r="C144" s="252" t="s">
        <v>267</v>
      </c>
      <c r="D144" s="252" t="s">
        <v>226</v>
      </c>
      <c r="E144" s="253" t="s">
        <v>442</v>
      </c>
      <c r="F144" s="254" t="s">
        <v>443</v>
      </c>
      <c r="G144" s="255" t="s">
        <v>403</v>
      </c>
      <c r="H144" s="256">
        <v>6894.1710000000003</v>
      </c>
      <c r="I144" s="257"/>
      <c r="J144" s="257"/>
      <c r="K144" s="258">
        <f>ROUND(P144*H144,2)</f>
        <v>0</v>
      </c>
      <c r="L144" s="254" t="s">
        <v>404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0.28999999999999998</v>
      </c>
      <c r="X144" s="263">
        <f>W144*H144</f>
        <v>1999.3095899999998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88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444</v>
      </c>
    </row>
    <row r="145" s="2" customFormat="1">
      <c r="A145" s="39"/>
      <c r="B145" s="40"/>
      <c r="C145" s="41"/>
      <c r="D145" s="266" t="s">
        <v>232</v>
      </c>
      <c r="E145" s="41"/>
      <c r="F145" s="267" t="s">
        <v>445</v>
      </c>
      <c r="G145" s="41"/>
      <c r="H145" s="41"/>
      <c r="I145" s="158"/>
      <c r="J145" s="158"/>
      <c r="K145" s="41"/>
      <c r="L145" s="41"/>
      <c r="M145" s="45"/>
      <c r="N145" s="268"/>
      <c r="O145" s="269"/>
      <c r="P145" s="92"/>
      <c r="Q145" s="92"/>
      <c r="R145" s="92"/>
      <c r="S145" s="92"/>
      <c r="T145" s="92"/>
      <c r="U145" s="92"/>
      <c r="V145" s="92"/>
      <c r="W145" s="92"/>
      <c r="X145" s="93"/>
      <c r="Y145" s="39"/>
      <c r="Z145" s="39"/>
      <c r="AA145" s="39"/>
      <c r="AB145" s="39"/>
      <c r="AC145" s="39"/>
      <c r="AD145" s="39"/>
      <c r="AE145" s="39"/>
      <c r="AT145" s="18" t="s">
        <v>232</v>
      </c>
      <c r="AU145" s="18" t="s">
        <v>88</v>
      </c>
    </row>
    <row r="146" s="13" customFormat="1">
      <c r="A146" s="13"/>
      <c r="B146" s="274"/>
      <c r="C146" s="275"/>
      <c r="D146" s="266" t="s">
        <v>446</v>
      </c>
      <c r="E146" s="276" t="s">
        <v>1</v>
      </c>
      <c r="F146" s="277" t="s">
        <v>447</v>
      </c>
      <c r="G146" s="275"/>
      <c r="H146" s="278">
        <v>6894.1710000000003</v>
      </c>
      <c r="I146" s="279"/>
      <c r="J146" s="279"/>
      <c r="K146" s="275"/>
      <c r="L146" s="275"/>
      <c r="M146" s="280"/>
      <c r="N146" s="281"/>
      <c r="O146" s="282"/>
      <c r="P146" s="282"/>
      <c r="Q146" s="282"/>
      <c r="R146" s="282"/>
      <c r="S146" s="282"/>
      <c r="T146" s="282"/>
      <c r="U146" s="282"/>
      <c r="V146" s="282"/>
      <c r="W146" s="282"/>
      <c r="X146" s="283"/>
      <c r="Y146" s="13"/>
      <c r="Z146" s="13"/>
      <c r="AA146" s="13"/>
      <c r="AB146" s="13"/>
      <c r="AC146" s="13"/>
      <c r="AD146" s="13"/>
      <c r="AE146" s="13"/>
      <c r="AT146" s="284" t="s">
        <v>446</v>
      </c>
      <c r="AU146" s="284" t="s">
        <v>88</v>
      </c>
      <c r="AV146" s="13" t="s">
        <v>88</v>
      </c>
      <c r="AW146" s="13" t="s">
        <v>5</v>
      </c>
      <c r="AX146" s="13" t="s">
        <v>86</v>
      </c>
      <c r="AY146" s="284" t="s">
        <v>223</v>
      </c>
    </row>
    <row r="147" s="2" customFormat="1" ht="21.75" customHeight="1">
      <c r="A147" s="39"/>
      <c r="B147" s="40"/>
      <c r="C147" s="252" t="s">
        <v>274</v>
      </c>
      <c r="D147" s="252" t="s">
        <v>226</v>
      </c>
      <c r="E147" s="253" t="s">
        <v>448</v>
      </c>
      <c r="F147" s="254" t="s">
        <v>449</v>
      </c>
      <c r="G147" s="255" t="s">
        <v>403</v>
      </c>
      <c r="H147" s="256">
        <v>1542</v>
      </c>
      <c r="I147" s="257"/>
      <c r="J147" s="257"/>
      <c r="K147" s="258">
        <f>ROUND(P147*H147,2)</f>
        <v>0</v>
      </c>
      <c r="L147" s="254" t="s">
        <v>404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0.44</v>
      </c>
      <c r="X147" s="263">
        <f>W147*H147</f>
        <v>678.48000000000002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88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450</v>
      </c>
    </row>
    <row r="148" s="2" customFormat="1">
      <c r="A148" s="39"/>
      <c r="B148" s="40"/>
      <c r="C148" s="41"/>
      <c r="D148" s="266" t="s">
        <v>232</v>
      </c>
      <c r="E148" s="41"/>
      <c r="F148" s="267" t="s">
        <v>451</v>
      </c>
      <c r="G148" s="41"/>
      <c r="H148" s="41"/>
      <c r="I148" s="158"/>
      <c r="J148" s="158"/>
      <c r="K148" s="41"/>
      <c r="L148" s="41"/>
      <c r="M148" s="45"/>
      <c r="N148" s="268"/>
      <c r="O148" s="269"/>
      <c r="P148" s="92"/>
      <c r="Q148" s="92"/>
      <c r="R148" s="92"/>
      <c r="S148" s="92"/>
      <c r="T148" s="92"/>
      <c r="U148" s="92"/>
      <c r="V148" s="92"/>
      <c r="W148" s="92"/>
      <c r="X148" s="93"/>
      <c r="Y148" s="39"/>
      <c r="Z148" s="39"/>
      <c r="AA148" s="39"/>
      <c r="AB148" s="39"/>
      <c r="AC148" s="39"/>
      <c r="AD148" s="39"/>
      <c r="AE148" s="39"/>
      <c r="AT148" s="18" t="s">
        <v>232</v>
      </c>
      <c r="AU148" s="18" t="s">
        <v>88</v>
      </c>
    </row>
    <row r="149" s="13" customFormat="1">
      <c r="A149" s="13"/>
      <c r="B149" s="274"/>
      <c r="C149" s="275"/>
      <c r="D149" s="266" t="s">
        <v>446</v>
      </c>
      <c r="E149" s="276" t="s">
        <v>1</v>
      </c>
      <c r="F149" s="277" t="s">
        <v>452</v>
      </c>
      <c r="G149" s="275"/>
      <c r="H149" s="278">
        <v>1542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88</v>
      </c>
      <c r="AV149" s="13" t="s">
        <v>88</v>
      </c>
      <c r="AW149" s="13" t="s">
        <v>5</v>
      </c>
      <c r="AX149" s="13" t="s">
        <v>86</v>
      </c>
      <c r="AY149" s="284" t="s">
        <v>223</v>
      </c>
    </row>
    <row r="150" s="2" customFormat="1" ht="21.75" customHeight="1">
      <c r="A150" s="39"/>
      <c r="B150" s="40"/>
      <c r="C150" s="252" t="s">
        <v>279</v>
      </c>
      <c r="D150" s="252" t="s">
        <v>226</v>
      </c>
      <c r="E150" s="253" t="s">
        <v>453</v>
      </c>
      <c r="F150" s="254" t="s">
        <v>454</v>
      </c>
      <c r="G150" s="255" t="s">
        <v>403</v>
      </c>
      <c r="H150" s="256">
        <v>1210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0.75</v>
      </c>
      <c r="X150" s="263">
        <f>W150*H150</f>
        <v>907.5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455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456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88</v>
      </c>
    </row>
    <row r="152" s="2" customFormat="1" ht="21.75" customHeight="1">
      <c r="A152" s="39"/>
      <c r="B152" s="40"/>
      <c r="C152" s="252" t="s">
        <v>289</v>
      </c>
      <c r="D152" s="252" t="s">
        <v>226</v>
      </c>
      <c r="E152" s="253" t="s">
        <v>457</v>
      </c>
      <c r="F152" s="254" t="s">
        <v>458</v>
      </c>
      <c r="G152" s="255" t="s">
        <v>403</v>
      </c>
      <c r="H152" s="256">
        <v>5351</v>
      </c>
      <c r="I152" s="257"/>
      <c r="J152" s="257"/>
      <c r="K152" s="258">
        <f>ROUND(P152*H152,2)</f>
        <v>0</v>
      </c>
      <c r="L152" s="254" t="s">
        <v>404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0.625</v>
      </c>
      <c r="X152" s="263">
        <f>W152*H152</f>
        <v>3344.375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88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459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460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88</v>
      </c>
    </row>
    <row r="154" s="13" customFormat="1">
      <c r="A154" s="13"/>
      <c r="B154" s="274"/>
      <c r="C154" s="275"/>
      <c r="D154" s="266" t="s">
        <v>446</v>
      </c>
      <c r="E154" s="276" t="s">
        <v>1</v>
      </c>
      <c r="F154" s="277" t="s">
        <v>461</v>
      </c>
      <c r="G154" s="275"/>
      <c r="H154" s="278">
        <v>5341</v>
      </c>
      <c r="I154" s="279"/>
      <c r="J154" s="279"/>
      <c r="K154" s="275"/>
      <c r="L154" s="275"/>
      <c r="M154" s="280"/>
      <c r="N154" s="281"/>
      <c r="O154" s="282"/>
      <c r="P154" s="282"/>
      <c r="Q154" s="282"/>
      <c r="R154" s="282"/>
      <c r="S154" s="282"/>
      <c r="T154" s="282"/>
      <c r="U154" s="282"/>
      <c r="V154" s="282"/>
      <c r="W154" s="282"/>
      <c r="X154" s="283"/>
      <c r="Y154" s="13"/>
      <c r="Z154" s="13"/>
      <c r="AA154" s="13"/>
      <c r="AB154" s="13"/>
      <c r="AC154" s="13"/>
      <c r="AD154" s="13"/>
      <c r="AE154" s="13"/>
      <c r="AT154" s="284" t="s">
        <v>446</v>
      </c>
      <c r="AU154" s="284" t="s">
        <v>88</v>
      </c>
      <c r="AV154" s="13" t="s">
        <v>88</v>
      </c>
      <c r="AW154" s="13" t="s">
        <v>5</v>
      </c>
      <c r="AX154" s="13" t="s">
        <v>78</v>
      </c>
      <c r="AY154" s="284" t="s">
        <v>223</v>
      </c>
    </row>
    <row r="155" s="13" customFormat="1">
      <c r="A155" s="13"/>
      <c r="B155" s="274"/>
      <c r="C155" s="275"/>
      <c r="D155" s="266" t="s">
        <v>446</v>
      </c>
      <c r="E155" s="276" t="s">
        <v>1</v>
      </c>
      <c r="F155" s="277" t="s">
        <v>462</v>
      </c>
      <c r="G155" s="275"/>
      <c r="H155" s="278">
        <v>10</v>
      </c>
      <c r="I155" s="279"/>
      <c r="J155" s="279"/>
      <c r="K155" s="275"/>
      <c r="L155" s="275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  <c r="X155" s="283"/>
      <c r="Y155" s="13"/>
      <c r="Z155" s="13"/>
      <c r="AA155" s="13"/>
      <c r="AB155" s="13"/>
      <c r="AC155" s="13"/>
      <c r="AD155" s="13"/>
      <c r="AE155" s="13"/>
      <c r="AT155" s="284" t="s">
        <v>446</v>
      </c>
      <c r="AU155" s="284" t="s">
        <v>88</v>
      </c>
      <c r="AV155" s="13" t="s">
        <v>88</v>
      </c>
      <c r="AW155" s="13" t="s">
        <v>5</v>
      </c>
      <c r="AX155" s="13" t="s">
        <v>78</v>
      </c>
      <c r="AY155" s="284" t="s">
        <v>223</v>
      </c>
    </row>
    <row r="156" s="14" customFormat="1">
      <c r="A156" s="14"/>
      <c r="B156" s="285"/>
      <c r="C156" s="286"/>
      <c r="D156" s="266" t="s">
        <v>446</v>
      </c>
      <c r="E156" s="287" t="s">
        <v>1</v>
      </c>
      <c r="F156" s="288" t="s">
        <v>463</v>
      </c>
      <c r="G156" s="286"/>
      <c r="H156" s="289">
        <v>5351</v>
      </c>
      <c r="I156" s="290"/>
      <c r="J156" s="290"/>
      <c r="K156" s="286"/>
      <c r="L156" s="286"/>
      <c r="M156" s="291"/>
      <c r="N156" s="292"/>
      <c r="O156" s="293"/>
      <c r="P156" s="293"/>
      <c r="Q156" s="293"/>
      <c r="R156" s="293"/>
      <c r="S156" s="293"/>
      <c r="T156" s="293"/>
      <c r="U156" s="293"/>
      <c r="V156" s="293"/>
      <c r="W156" s="293"/>
      <c r="X156" s="294"/>
      <c r="Y156" s="14"/>
      <c r="Z156" s="14"/>
      <c r="AA156" s="14"/>
      <c r="AB156" s="14"/>
      <c r="AC156" s="14"/>
      <c r="AD156" s="14"/>
      <c r="AE156" s="14"/>
      <c r="AT156" s="295" t="s">
        <v>446</v>
      </c>
      <c r="AU156" s="295" t="s">
        <v>88</v>
      </c>
      <c r="AV156" s="14" t="s">
        <v>239</v>
      </c>
      <c r="AW156" s="14" t="s">
        <v>5</v>
      </c>
      <c r="AX156" s="14" t="s">
        <v>86</v>
      </c>
      <c r="AY156" s="295" t="s">
        <v>223</v>
      </c>
    </row>
    <row r="157" s="2" customFormat="1" ht="21.75" customHeight="1">
      <c r="A157" s="39"/>
      <c r="B157" s="40"/>
      <c r="C157" s="252" t="s">
        <v>464</v>
      </c>
      <c r="D157" s="252" t="s">
        <v>226</v>
      </c>
      <c r="E157" s="253" t="s">
        <v>465</v>
      </c>
      <c r="F157" s="254" t="s">
        <v>466</v>
      </c>
      <c r="G157" s="255" t="s">
        <v>403</v>
      </c>
      <c r="H157" s="256">
        <v>201</v>
      </c>
      <c r="I157" s="257"/>
      <c r="J157" s="257"/>
      <c r="K157" s="258">
        <f>ROUND(P157*H157,2)</f>
        <v>0</v>
      </c>
      <c r="L157" s="254" t="s">
        <v>404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1.1200000000000001</v>
      </c>
      <c r="X157" s="263">
        <f>W157*H157</f>
        <v>225.12000000000003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88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467</v>
      </c>
    </row>
    <row r="158" s="2" customFormat="1">
      <c r="A158" s="39"/>
      <c r="B158" s="40"/>
      <c r="C158" s="41"/>
      <c r="D158" s="266" t="s">
        <v>232</v>
      </c>
      <c r="E158" s="41"/>
      <c r="F158" s="267" t="s">
        <v>468</v>
      </c>
      <c r="G158" s="41"/>
      <c r="H158" s="41"/>
      <c r="I158" s="158"/>
      <c r="J158" s="158"/>
      <c r="K158" s="41"/>
      <c r="L158" s="41"/>
      <c r="M158" s="45"/>
      <c r="N158" s="268"/>
      <c r="O158" s="269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232</v>
      </c>
      <c r="AU158" s="18" t="s">
        <v>88</v>
      </c>
    </row>
    <row r="159" s="13" customFormat="1">
      <c r="A159" s="13"/>
      <c r="B159" s="274"/>
      <c r="C159" s="275"/>
      <c r="D159" s="266" t="s">
        <v>446</v>
      </c>
      <c r="E159" s="276" t="s">
        <v>1</v>
      </c>
      <c r="F159" s="277" t="s">
        <v>469</v>
      </c>
      <c r="G159" s="275"/>
      <c r="H159" s="278">
        <v>201</v>
      </c>
      <c r="I159" s="279"/>
      <c r="J159" s="279"/>
      <c r="K159" s="275"/>
      <c r="L159" s="275"/>
      <c r="M159" s="280"/>
      <c r="N159" s="281"/>
      <c r="O159" s="282"/>
      <c r="P159" s="282"/>
      <c r="Q159" s="282"/>
      <c r="R159" s="282"/>
      <c r="S159" s="282"/>
      <c r="T159" s="282"/>
      <c r="U159" s="282"/>
      <c r="V159" s="282"/>
      <c r="W159" s="282"/>
      <c r="X159" s="283"/>
      <c r="Y159" s="13"/>
      <c r="Z159" s="13"/>
      <c r="AA159" s="13"/>
      <c r="AB159" s="13"/>
      <c r="AC159" s="13"/>
      <c r="AD159" s="13"/>
      <c r="AE159" s="13"/>
      <c r="AT159" s="284" t="s">
        <v>446</v>
      </c>
      <c r="AU159" s="284" t="s">
        <v>88</v>
      </c>
      <c r="AV159" s="13" t="s">
        <v>88</v>
      </c>
      <c r="AW159" s="13" t="s">
        <v>5</v>
      </c>
      <c r="AX159" s="13" t="s">
        <v>86</v>
      </c>
      <c r="AY159" s="284" t="s">
        <v>223</v>
      </c>
    </row>
    <row r="160" s="2" customFormat="1" ht="21.75" customHeight="1">
      <c r="A160" s="39"/>
      <c r="B160" s="40"/>
      <c r="C160" s="252" t="s">
        <v>9</v>
      </c>
      <c r="D160" s="252" t="s">
        <v>226</v>
      </c>
      <c r="E160" s="253" t="s">
        <v>470</v>
      </c>
      <c r="F160" s="254" t="s">
        <v>471</v>
      </c>
      <c r="G160" s="255" t="s">
        <v>403</v>
      </c>
      <c r="H160" s="256">
        <v>5663.8860000000004</v>
      </c>
      <c r="I160" s="257"/>
      <c r="J160" s="257"/>
      <c r="K160" s="258">
        <f>ROUND(P160*H160,2)</f>
        <v>0</v>
      </c>
      <c r="L160" s="254" t="s">
        <v>404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0.22</v>
      </c>
      <c r="X160" s="263">
        <f>W160*H160</f>
        <v>1246.05492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88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472</v>
      </c>
    </row>
    <row r="161" s="2" customFormat="1">
      <c r="A161" s="39"/>
      <c r="B161" s="40"/>
      <c r="C161" s="41"/>
      <c r="D161" s="266" t="s">
        <v>232</v>
      </c>
      <c r="E161" s="41"/>
      <c r="F161" s="267" t="s">
        <v>473</v>
      </c>
      <c r="G161" s="41"/>
      <c r="H161" s="41"/>
      <c r="I161" s="158"/>
      <c r="J161" s="158"/>
      <c r="K161" s="41"/>
      <c r="L161" s="41"/>
      <c r="M161" s="45"/>
      <c r="N161" s="268"/>
      <c r="O161" s="269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232</v>
      </c>
      <c r="AU161" s="18" t="s">
        <v>88</v>
      </c>
    </row>
    <row r="162" s="13" customFormat="1">
      <c r="A162" s="13"/>
      <c r="B162" s="274"/>
      <c r="C162" s="275"/>
      <c r="D162" s="266" t="s">
        <v>446</v>
      </c>
      <c r="E162" s="276" t="s">
        <v>1</v>
      </c>
      <c r="F162" s="277" t="s">
        <v>474</v>
      </c>
      <c r="G162" s="275"/>
      <c r="H162" s="278">
        <v>5663.8860000000004</v>
      </c>
      <c r="I162" s="279"/>
      <c r="J162" s="279"/>
      <c r="K162" s="275"/>
      <c r="L162" s="275"/>
      <c r="M162" s="280"/>
      <c r="N162" s="281"/>
      <c r="O162" s="282"/>
      <c r="P162" s="282"/>
      <c r="Q162" s="282"/>
      <c r="R162" s="282"/>
      <c r="S162" s="282"/>
      <c r="T162" s="282"/>
      <c r="U162" s="282"/>
      <c r="V162" s="282"/>
      <c r="W162" s="282"/>
      <c r="X162" s="283"/>
      <c r="Y162" s="13"/>
      <c r="Z162" s="13"/>
      <c r="AA162" s="13"/>
      <c r="AB162" s="13"/>
      <c r="AC162" s="13"/>
      <c r="AD162" s="13"/>
      <c r="AE162" s="13"/>
      <c r="AT162" s="284" t="s">
        <v>446</v>
      </c>
      <c r="AU162" s="284" t="s">
        <v>88</v>
      </c>
      <c r="AV162" s="13" t="s">
        <v>88</v>
      </c>
      <c r="AW162" s="13" t="s">
        <v>5</v>
      </c>
      <c r="AX162" s="13" t="s">
        <v>86</v>
      </c>
      <c r="AY162" s="284" t="s">
        <v>223</v>
      </c>
    </row>
    <row r="163" s="2" customFormat="1" ht="21.75" customHeight="1">
      <c r="A163" s="39"/>
      <c r="B163" s="40"/>
      <c r="C163" s="252" t="s">
        <v>303</v>
      </c>
      <c r="D163" s="252" t="s">
        <v>226</v>
      </c>
      <c r="E163" s="253" t="s">
        <v>475</v>
      </c>
      <c r="F163" s="254" t="s">
        <v>476</v>
      </c>
      <c r="G163" s="255" t="s">
        <v>403</v>
      </c>
      <c r="H163" s="256">
        <v>1210</v>
      </c>
      <c r="I163" s="257"/>
      <c r="J163" s="257"/>
      <c r="K163" s="258">
        <f>ROUND(P163*H163,2)</f>
        <v>0</v>
      </c>
      <c r="L163" s="254" t="s">
        <v>404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0.00016000000000000001</v>
      </c>
      <c r="V163" s="262">
        <f>U163*H163</f>
        <v>0.19360000000000002</v>
      </c>
      <c r="W163" s="262">
        <v>0.25600000000000001</v>
      </c>
      <c r="X163" s="263">
        <f>W163*H163</f>
        <v>309.75999999999999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477</v>
      </c>
    </row>
    <row r="164" s="2" customFormat="1">
      <c r="A164" s="39"/>
      <c r="B164" s="40"/>
      <c r="C164" s="41"/>
      <c r="D164" s="266" t="s">
        <v>232</v>
      </c>
      <c r="E164" s="41"/>
      <c r="F164" s="267" t="s">
        <v>478</v>
      </c>
      <c r="G164" s="41"/>
      <c r="H164" s="41"/>
      <c r="I164" s="158"/>
      <c r="J164" s="158"/>
      <c r="K164" s="41"/>
      <c r="L164" s="41"/>
      <c r="M164" s="45"/>
      <c r="N164" s="268"/>
      <c r="O164" s="269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232</v>
      </c>
      <c r="AU164" s="18" t="s">
        <v>88</v>
      </c>
    </row>
    <row r="165" s="2" customFormat="1" ht="21.75" customHeight="1">
      <c r="A165" s="39"/>
      <c r="B165" s="40"/>
      <c r="C165" s="252" t="s">
        <v>312</v>
      </c>
      <c r="D165" s="252" t="s">
        <v>226</v>
      </c>
      <c r="E165" s="253" t="s">
        <v>479</v>
      </c>
      <c r="F165" s="254" t="s">
        <v>480</v>
      </c>
      <c r="G165" s="255" t="s">
        <v>481</v>
      </c>
      <c r="H165" s="256">
        <v>1423</v>
      </c>
      <c r="I165" s="257"/>
      <c r="J165" s="257"/>
      <c r="K165" s="258">
        <f>ROUND(P165*H165,2)</f>
        <v>0</v>
      </c>
      <c r="L165" s="254" t="s">
        <v>404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0.20499999999999999</v>
      </c>
      <c r="X165" s="263">
        <f>W165*H165</f>
        <v>291.71499999999997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88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482</v>
      </c>
    </row>
    <row r="166" s="2" customFormat="1">
      <c r="A166" s="39"/>
      <c r="B166" s="40"/>
      <c r="C166" s="41"/>
      <c r="D166" s="266" t="s">
        <v>232</v>
      </c>
      <c r="E166" s="41"/>
      <c r="F166" s="267" t="s">
        <v>483</v>
      </c>
      <c r="G166" s="41"/>
      <c r="H166" s="41"/>
      <c r="I166" s="158"/>
      <c r="J166" s="158"/>
      <c r="K166" s="41"/>
      <c r="L166" s="41"/>
      <c r="M166" s="45"/>
      <c r="N166" s="268"/>
      <c r="O166" s="269"/>
      <c r="P166" s="92"/>
      <c r="Q166" s="92"/>
      <c r="R166" s="92"/>
      <c r="S166" s="92"/>
      <c r="T166" s="92"/>
      <c r="U166" s="92"/>
      <c r="V166" s="92"/>
      <c r="W166" s="92"/>
      <c r="X166" s="93"/>
      <c r="Y166" s="39"/>
      <c r="Z166" s="39"/>
      <c r="AA166" s="39"/>
      <c r="AB166" s="39"/>
      <c r="AC166" s="39"/>
      <c r="AD166" s="39"/>
      <c r="AE166" s="39"/>
      <c r="AT166" s="18" t="s">
        <v>232</v>
      </c>
      <c r="AU166" s="18" t="s">
        <v>88</v>
      </c>
    </row>
    <row r="167" s="2" customFormat="1" ht="21.75" customHeight="1">
      <c r="A167" s="39"/>
      <c r="B167" s="40"/>
      <c r="C167" s="252" t="s">
        <v>317</v>
      </c>
      <c r="D167" s="252" t="s">
        <v>226</v>
      </c>
      <c r="E167" s="253" t="s">
        <v>484</v>
      </c>
      <c r="F167" s="254" t="s">
        <v>485</v>
      </c>
      <c r="G167" s="255" t="s">
        <v>409</v>
      </c>
      <c r="H167" s="256">
        <v>83.400000000000006</v>
      </c>
      <c r="I167" s="257"/>
      <c r="J167" s="257"/>
      <c r="K167" s="258">
        <f>ROUND(P167*H167,2)</f>
        <v>0</v>
      </c>
      <c r="L167" s="254" t="s">
        <v>404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88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486</v>
      </c>
    </row>
    <row r="168" s="2" customFormat="1">
      <c r="A168" s="39"/>
      <c r="B168" s="40"/>
      <c r="C168" s="41"/>
      <c r="D168" s="266" t="s">
        <v>232</v>
      </c>
      <c r="E168" s="41"/>
      <c r="F168" s="267" t="s">
        <v>487</v>
      </c>
      <c r="G168" s="41"/>
      <c r="H168" s="41"/>
      <c r="I168" s="158"/>
      <c r="J168" s="158"/>
      <c r="K168" s="41"/>
      <c r="L168" s="41"/>
      <c r="M168" s="45"/>
      <c r="N168" s="268"/>
      <c r="O168" s="269"/>
      <c r="P168" s="92"/>
      <c r="Q168" s="92"/>
      <c r="R168" s="92"/>
      <c r="S168" s="92"/>
      <c r="T168" s="92"/>
      <c r="U168" s="92"/>
      <c r="V168" s="92"/>
      <c r="W168" s="92"/>
      <c r="X168" s="93"/>
      <c r="Y168" s="39"/>
      <c r="Z168" s="39"/>
      <c r="AA168" s="39"/>
      <c r="AB168" s="39"/>
      <c r="AC168" s="39"/>
      <c r="AD168" s="39"/>
      <c r="AE168" s="39"/>
      <c r="AT168" s="18" t="s">
        <v>232</v>
      </c>
      <c r="AU168" s="18" t="s">
        <v>88</v>
      </c>
    </row>
    <row r="169" s="13" customFormat="1">
      <c r="A169" s="13"/>
      <c r="B169" s="274"/>
      <c r="C169" s="275"/>
      <c r="D169" s="266" t="s">
        <v>446</v>
      </c>
      <c r="E169" s="276" t="s">
        <v>1</v>
      </c>
      <c r="F169" s="277" t="s">
        <v>488</v>
      </c>
      <c r="G169" s="275"/>
      <c r="H169" s="278">
        <v>83.400000000000006</v>
      </c>
      <c r="I169" s="279"/>
      <c r="J169" s="279"/>
      <c r="K169" s="275"/>
      <c r="L169" s="275"/>
      <c r="M169" s="280"/>
      <c r="N169" s="281"/>
      <c r="O169" s="282"/>
      <c r="P169" s="282"/>
      <c r="Q169" s="282"/>
      <c r="R169" s="282"/>
      <c r="S169" s="282"/>
      <c r="T169" s="282"/>
      <c r="U169" s="282"/>
      <c r="V169" s="282"/>
      <c r="W169" s="282"/>
      <c r="X169" s="283"/>
      <c r="Y169" s="13"/>
      <c r="Z169" s="13"/>
      <c r="AA169" s="13"/>
      <c r="AB169" s="13"/>
      <c r="AC169" s="13"/>
      <c r="AD169" s="13"/>
      <c r="AE169" s="13"/>
      <c r="AT169" s="284" t="s">
        <v>446</v>
      </c>
      <c r="AU169" s="284" t="s">
        <v>88</v>
      </c>
      <c r="AV169" s="13" t="s">
        <v>88</v>
      </c>
      <c r="AW169" s="13" t="s">
        <v>5</v>
      </c>
      <c r="AX169" s="13" t="s">
        <v>86</v>
      </c>
      <c r="AY169" s="284" t="s">
        <v>223</v>
      </c>
    </row>
    <row r="170" s="2" customFormat="1" ht="21.75" customHeight="1">
      <c r="A170" s="39"/>
      <c r="B170" s="40"/>
      <c r="C170" s="252" t="s">
        <v>322</v>
      </c>
      <c r="D170" s="252" t="s">
        <v>226</v>
      </c>
      <c r="E170" s="253" t="s">
        <v>489</v>
      </c>
      <c r="F170" s="254" t="s">
        <v>490</v>
      </c>
      <c r="G170" s="255" t="s">
        <v>409</v>
      </c>
      <c r="H170" s="256">
        <v>41.700000000000003</v>
      </c>
      <c r="I170" s="257"/>
      <c r="J170" s="257"/>
      <c r="K170" s="258">
        <f>ROUND(P170*H170,2)</f>
        <v>0</v>
      </c>
      <c r="L170" s="254" t="s">
        <v>404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</v>
      </c>
      <c r="V170" s="262">
        <f>U170*H170</f>
        <v>0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88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491</v>
      </c>
    </row>
    <row r="171" s="13" customFormat="1">
      <c r="A171" s="13"/>
      <c r="B171" s="274"/>
      <c r="C171" s="275"/>
      <c r="D171" s="266" t="s">
        <v>446</v>
      </c>
      <c r="E171" s="275"/>
      <c r="F171" s="277" t="s">
        <v>492</v>
      </c>
      <c r="G171" s="275"/>
      <c r="H171" s="278">
        <v>41.700000000000003</v>
      </c>
      <c r="I171" s="279"/>
      <c r="J171" s="279"/>
      <c r="K171" s="275"/>
      <c r="L171" s="275"/>
      <c r="M171" s="280"/>
      <c r="N171" s="281"/>
      <c r="O171" s="282"/>
      <c r="P171" s="282"/>
      <c r="Q171" s="282"/>
      <c r="R171" s="282"/>
      <c r="S171" s="282"/>
      <c r="T171" s="282"/>
      <c r="U171" s="282"/>
      <c r="V171" s="282"/>
      <c r="W171" s="282"/>
      <c r="X171" s="283"/>
      <c r="Y171" s="13"/>
      <c r="Z171" s="13"/>
      <c r="AA171" s="13"/>
      <c r="AB171" s="13"/>
      <c r="AC171" s="13"/>
      <c r="AD171" s="13"/>
      <c r="AE171" s="13"/>
      <c r="AT171" s="284" t="s">
        <v>446</v>
      </c>
      <c r="AU171" s="284" t="s">
        <v>88</v>
      </c>
      <c r="AV171" s="13" t="s">
        <v>88</v>
      </c>
      <c r="AW171" s="13" t="s">
        <v>4</v>
      </c>
      <c r="AX171" s="13" t="s">
        <v>86</v>
      </c>
      <c r="AY171" s="284" t="s">
        <v>223</v>
      </c>
    </row>
    <row r="172" s="2" customFormat="1" ht="21.75" customHeight="1">
      <c r="A172" s="39"/>
      <c r="B172" s="40"/>
      <c r="C172" s="252" t="s">
        <v>332</v>
      </c>
      <c r="D172" s="252" t="s">
        <v>226</v>
      </c>
      <c r="E172" s="253" t="s">
        <v>493</v>
      </c>
      <c r="F172" s="254" t="s">
        <v>494</v>
      </c>
      <c r="G172" s="255" t="s">
        <v>409</v>
      </c>
      <c r="H172" s="256">
        <v>734.70000000000005</v>
      </c>
      <c r="I172" s="257"/>
      <c r="J172" s="257"/>
      <c r="K172" s="258">
        <f>ROUND(P172*H172,2)</f>
        <v>0</v>
      </c>
      <c r="L172" s="254" t="s">
        <v>404</v>
      </c>
      <c r="M172" s="45"/>
      <c r="N172" s="259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</v>
      </c>
      <c r="V172" s="262">
        <f>U172*H172</f>
        <v>0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239</v>
      </c>
      <c r="AT172" s="264" t="s">
        <v>226</v>
      </c>
      <c r="AU172" s="264" t="s">
        <v>88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495</v>
      </c>
    </row>
    <row r="173" s="2" customFormat="1">
      <c r="A173" s="39"/>
      <c r="B173" s="40"/>
      <c r="C173" s="41"/>
      <c r="D173" s="266" t="s">
        <v>232</v>
      </c>
      <c r="E173" s="41"/>
      <c r="F173" s="267" t="s">
        <v>496</v>
      </c>
      <c r="G173" s="41"/>
      <c r="H173" s="41"/>
      <c r="I173" s="158"/>
      <c r="J173" s="158"/>
      <c r="K173" s="41"/>
      <c r="L173" s="41"/>
      <c r="M173" s="45"/>
      <c r="N173" s="268"/>
      <c r="O173" s="269"/>
      <c r="P173" s="92"/>
      <c r="Q173" s="92"/>
      <c r="R173" s="92"/>
      <c r="S173" s="92"/>
      <c r="T173" s="92"/>
      <c r="U173" s="92"/>
      <c r="V173" s="92"/>
      <c r="W173" s="92"/>
      <c r="X173" s="93"/>
      <c r="Y173" s="39"/>
      <c r="Z173" s="39"/>
      <c r="AA173" s="39"/>
      <c r="AB173" s="39"/>
      <c r="AC173" s="39"/>
      <c r="AD173" s="39"/>
      <c r="AE173" s="39"/>
      <c r="AT173" s="18" t="s">
        <v>232</v>
      </c>
      <c r="AU173" s="18" t="s">
        <v>88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497</v>
      </c>
      <c r="G174" s="275"/>
      <c r="H174" s="278">
        <v>734.70000000000005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88</v>
      </c>
      <c r="AV174" s="13" t="s">
        <v>88</v>
      </c>
      <c r="AW174" s="13" t="s">
        <v>5</v>
      </c>
      <c r="AX174" s="13" t="s">
        <v>86</v>
      </c>
      <c r="AY174" s="284" t="s">
        <v>223</v>
      </c>
    </row>
    <row r="175" s="2" customFormat="1" ht="16.5" customHeight="1">
      <c r="A175" s="39"/>
      <c r="B175" s="40"/>
      <c r="C175" s="296" t="s">
        <v>8</v>
      </c>
      <c r="D175" s="296" t="s">
        <v>498</v>
      </c>
      <c r="E175" s="297" t="s">
        <v>499</v>
      </c>
      <c r="F175" s="298" t="s">
        <v>500</v>
      </c>
      <c r="G175" s="299" t="s">
        <v>501</v>
      </c>
      <c r="H175" s="300">
        <v>697.96500000000003</v>
      </c>
      <c r="I175" s="301"/>
      <c r="J175" s="302"/>
      <c r="K175" s="303">
        <f>ROUND(P175*H175,2)</f>
        <v>0</v>
      </c>
      <c r="L175" s="298" t="s">
        <v>1</v>
      </c>
      <c r="M175" s="304"/>
      <c r="N175" s="305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1</v>
      </c>
      <c r="V175" s="262">
        <f>U175*H175</f>
        <v>697.96500000000003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430</v>
      </c>
      <c r="AT175" s="264" t="s">
        <v>498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502</v>
      </c>
    </row>
    <row r="176" s="2" customFormat="1">
      <c r="A176" s="39"/>
      <c r="B176" s="40"/>
      <c r="C176" s="41"/>
      <c r="D176" s="266" t="s">
        <v>232</v>
      </c>
      <c r="E176" s="41"/>
      <c r="F176" s="267" t="s">
        <v>503</v>
      </c>
      <c r="G176" s="41"/>
      <c r="H176" s="41"/>
      <c r="I176" s="158"/>
      <c r="J176" s="158"/>
      <c r="K176" s="41"/>
      <c r="L176" s="41"/>
      <c r="M176" s="45"/>
      <c r="N176" s="268"/>
      <c r="O176" s="269"/>
      <c r="P176" s="92"/>
      <c r="Q176" s="92"/>
      <c r="R176" s="92"/>
      <c r="S176" s="92"/>
      <c r="T176" s="92"/>
      <c r="U176" s="92"/>
      <c r="V176" s="92"/>
      <c r="W176" s="92"/>
      <c r="X176" s="93"/>
      <c r="Y176" s="39"/>
      <c r="Z176" s="39"/>
      <c r="AA176" s="39"/>
      <c r="AB176" s="39"/>
      <c r="AC176" s="39"/>
      <c r="AD176" s="39"/>
      <c r="AE176" s="39"/>
      <c r="AT176" s="18" t="s">
        <v>232</v>
      </c>
      <c r="AU176" s="18" t="s">
        <v>88</v>
      </c>
    </row>
    <row r="177" s="13" customFormat="1">
      <c r="A177" s="13"/>
      <c r="B177" s="274"/>
      <c r="C177" s="275"/>
      <c r="D177" s="266" t="s">
        <v>446</v>
      </c>
      <c r="E177" s="276" t="s">
        <v>1</v>
      </c>
      <c r="F177" s="277" t="s">
        <v>504</v>
      </c>
      <c r="G177" s="275"/>
      <c r="H177" s="278">
        <v>1395.9300000000001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3"/>
      <c r="Z177" s="13"/>
      <c r="AA177" s="13"/>
      <c r="AB177" s="13"/>
      <c r="AC177" s="13"/>
      <c r="AD177" s="13"/>
      <c r="AE177" s="13"/>
      <c r="AT177" s="284" t="s">
        <v>446</v>
      </c>
      <c r="AU177" s="284" t="s">
        <v>88</v>
      </c>
      <c r="AV177" s="13" t="s">
        <v>88</v>
      </c>
      <c r="AW177" s="13" t="s">
        <v>5</v>
      </c>
      <c r="AX177" s="13" t="s">
        <v>86</v>
      </c>
      <c r="AY177" s="284" t="s">
        <v>223</v>
      </c>
    </row>
    <row r="178" s="13" customFormat="1">
      <c r="A178" s="13"/>
      <c r="B178" s="274"/>
      <c r="C178" s="275"/>
      <c r="D178" s="266" t="s">
        <v>446</v>
      </c>
      <c r="E178" s="275"/>
      <c r="F178" s="277" t="s">
        <v>505</v>
      </c>
      <c r="G178" s="275"/>
      <c r="H178" s="278">
        <v>697.96500000000003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4</v>
      </c>
      <c r="AX178" s="13" t="s">
        <v>86</v>
      </c>
      <c r="AY178" s="284" t="s">
        <v>223</v>
      </c>
    </row>
    <row r="179" s="2" customFormat="1" ht="21.75" customHeight="1">
      <c r="A179" s="39"/>
      <c r="B179" s="40"/>
      <c r="C179" s="252" t="s">
        <v>343</v>
      </c>
      <c r="D179" s="252" t="s">
        <v>226</v>
      </c>
      <c r="E179" s="253" t="s">
        <v>506</v>
      </c>
      <c r="F179" s="254" t="s">
        <v>507</v>
      </c>
      <c r="G179" s="255" t="s">
        <v>409</v>
      </c>
      <c r="H179" s="256">
        <v>568.79999999999995</v>
      </c>
      <c r="I179" s="257"/>
      <c r="J179" s="257"/>
      <c r="K179" s="258">
        <f>ROUND(P179*H179,2)</f>
        <v>0</v>
      </c>
      <c r="L179" s="254" t="s">
        <v>404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88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508</v>
      </c>
    </row>
    <row r="180" s="13" customFormat="1">
      <c r="A180" s="13"/>
      <c r="B180" s="274"/>
      <c r="C180" s="275"/>
      <c r="D180" s="266" t="s">
        <v>446</v>
      </c>
      <c r="E180" s="276" t="s">
        <v>1</v>
      </c>
      <c r="F180" s="277" t="s">
        <v>509</v>
      </c>
      <c r="G180" s="275"/>
      <c r="H180" s="278">
        <v>568.79999999999995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88</v>
      </c>
      <c r="AV180" s="13" t="s">
        <v>88</v>
      </c>
      <c r="AW180" s="13" t="s">
        <v>5</v>
      </c>
      <c r="AX180" s="13" t="s">
        <v>86</v>
      </c>
      <c r="AY180" s="284" t="s">
        <v>223</v>
      </c>
    </row>
    <row r="181" s="2" customFormat="1" ht="21.75" customHeight="1">
      <c r="A181" s="39"/>
      <c r="B181" s="40"/>
      <c r="C181" s="252" t="s">
        <v>348</v>
      </c>
      <c r="D181" s="252" t="s">
        <v>226</v>
      </c>
      <c r="E181" s="253" t="s">
        <v>510</v>
      </c>
      <c r="F181" s="254" t="s">
        <v>511</v>
      </c>
      <c r="G181" s="255" t="s">
        <v>320</v>
      </c>
      <c r="H181" s="256">
        <v>25</v>
      </c>
      <c r="I181" s="257"/>
      <c r="J181" s="257"/>
      <c r="K181" s="258">
        <f>ROUND(P181*H181,2)</f>
        <v>0</v>
      </c>
      <c r="L181" s="254" t="s">
        <v>404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512</v>
      </c>
    </row>
    <row r="182" s="2" customFormat="1">
      <c r="A182" s="39"/>
      <c r="B182" s="40"/>
      <c r="C182" s="41"/>
      <c r="D182" s="266" t="s">
        <v>232</v>
      </c>
      <c r="E182" s="41"/>
      <c r="F182" s="267" t="s">
        <v>513</v>
      </c>
      <c r="G182" s="41"/>
      <c r="H182" s="41"/>
      <c r="I182" s="158"/>
      <c r="J182" s="158"/>
      <c r="K182" s="41"/>
      <c r="L182" s="41"/>
      <c r="M182" s="45"/>
      <c r="N182" s="268"/>
      <c r="O182" s="269"/>
      <c r="P182" s="92"/>
      <c r="Q182" s="92"/>
      <c r="R182" s="92"/>
      <c r="S182" s="92"/>
      <c r="T182" s="92"/>
      <c r="U182" s="92"/>
      <c r="V182" s="92"/>
      <c r="W182" s="92"/>
      <c r="X182" s="93"/>
      <c r="Y182" s="39"/>
      <c r="Z182" s="39"/>
      <c r="AA182" s="39"/>
      <c r="AB182" s="39"/>
      <c r="AC182" s="39"/>
      <c r="AD182" s="39"/>
      <c r="AE182" s="39"/>
      <c r="AT182" s="18" t="s">
        <v>232</v>
      </c>
      <c r="AU182" s="18" t="s">
        <v>88</v>
      </c>
    </row>
    <row r="183" s="2" customFormat="1" ht="21.75" customHeight="1">
      <c r="A183" s="39"/>
      <c r="B183" s="40"/>
      <c r="C183" s="252" t="s">
        <v>353</v>
      </c>
      <c r="D183" s="252" t="s">
        <v>226</v>
      </c>
      <c r="E183" s="253" t="s">
        <v>514</v>
      </c>
      <c r="F183" s="254" t="s">
        <v>515</v>
      </c>
      <c r="G183" s="255" t="s">
        <v>320</v>
      </c>
      <c r="H183" s="256">
        <v>8</v>
      </c>
      <c r="I183" s="257"/>
      <c r="J183" s="257"/>
      <c r="K183" s="258">
        <f>ROUND(P183*H183,2)</f>
        <v>0</v>
      </c>
      <c r="L183" s="254" t="s">
        <v>404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516</v>
      </c>
    </row>
    <row r="184" s="2" customFormat="1">
      <c r="A184" s="39"/>
      <c r="B184" s="40"/>
      <c r="C184" s="41"/>
      <c r="D184" s="266" t="s">
        <v>232</v>
      </c>
      <c r="E184" s="41"/>
      <c r="F184" s="267" t="s">
        <v>517</v>
      </c>
      <c r="G184" s="41"/>
      <c r="H184" s="41"/>
      <c r="I184" s="158"/>
      <c r="J184" s="158"/>
      <c r="K184" s="41"/>
      <c r="L184" s="41"/>
      <c r="M184" s="45"/>
      <c r="N184" s="268"/>
      <c r="O184" s="269"/>
      <c r="P184" s="92"/>
      <c r="Q184" s="92"/>
      <c r="R184" s="92"/>
      <c r="S184" s="92"/>
      <c r="T184" s="92"/>
      <c r="U184" s="92"/>
      <c r="V184" s="92"/>
      <c r="W184" s="92"/>
      <c r="X184" s="93"/>
      <c r="Y184" s="39"/>
      <c r="Z184" s="39"/>
      <c r="AA184" s="39"/>
      <c r="AB184" s="39"/>
      <c r="AC184" s="39"/>
      <c r="AD184" s="39"/>
      <c r="AE184" s="39"/>
      <c r="AT184" s="18" t="s">
        <v>232</v>
      </c>
      <c r="AU184" s="18" t="s">
        <v>88</v>
      </c>
    </row>
    <row r="185" s="2" customFormat="1" ht="21.75" customHeight="1">
      <c r="A185" s="39"/>
      <c r="B185" s="40"/>
      <c r="C185" s="252" t="s">
        <v>358</v>
      </c>
      <c r="D185" s="252" t="s">
        <v>226</v>
      </c>
      <c r="E185" s="253" t="s">
        <v>518</v>
      </c>
      <c r="F185" s="254" t="s">
        <v>519</v>
      </c>
      <c r="G185" s="255" t="s">
        <v>320</v>
      </c>
      <c r="H185" s="256">
        <v>5</v>
      </c>
      <c r="I185" s="257"/>
      <c r="J185" s="257"/>
      <c r="K185" s="258">
        <f>ROUND(P185*H185,2)</f>
        <v>0</v>
      </c>
      <c r="L185" s="254" t="s">
        <v>404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520</v>
      </c>
    </row>
    <row r="186" s="2" customFormat="1">
      <c r="A186" s="39"/>
      <c r="B186" s="40"/>
      <c r="C186" s="41"/>
      <c r="D186" s="266" t="s">
        <v>232</v>
      </c>
      <c r="E186" s="41"/>
      <c r="F186" s="267" t="s">
        <v>521</v>
      </c>
      <c r="G186" s="41"/>
      <c r="H186" s="41"/>
      <c r="I186" s="158"/>
      <c r="J186" s="158"/>
      <c r="K186" s="41"/>
      <c r="L186" s="41"/>
      <c r="M186" s="45"/>
      <c r="N186" s="268"/>
      <c r="O186" s="269"/>
      <c r="P186" s="92"/>
      <c r="Q186" s="92"/>
      <c r="R186" s="92"/>
      <c r="S186" s="92"/>
      <c r="T186" s="92"/>
      <c r="U186" s="92"/>
      <c r="V186" s="92"/>
      <c r="W186" s="92"/>
      <c r="X186" s="93"/>
      <c r="Y186" s="39"/>
      <c r="Z186" s="39"/>
      <c r="AA186" s="39"/>
      <c r="AB186" s="39"/>
      <c r="AC186" s="39"/>
      <c r="AD186" s="39"/>
      <c r="AE186" s="39"/>
      <c r="AT186" s="18" t="s">
        <v>232</v>
      </c>
      <c r="AU186" s="18" t="s">
        <v>88</v>
      </c>
    </row>
    <row r="187" s="2" customFormat="1" ht="21.75" customHeight="1">
      <c r="A187" s="39"/>
      <c r="B187" s="40"/>
      <c r="C187" s="252" t="s">
        <v>522</v>
      </c>
      <c r="D187" s="252" t="s">
        <v>226</v>
      </c>
      <c r="E187" s="253" t="s">
        <v>523</v>
      </c>
      <c r="F187" s="254" t="s">
        <v>524</v>
      </c>
      <c r="G187" s="255" t="s">
        <v>320</v>
      </c>
      <c r="H187" s="256">
        <v>25</v>
      </c>
      <c r="I187" s="257"/>
      <c r="J187" s="257"/>
      <c r="K187" s="258">
        <f>ROUND(P187*H187,2)</f>
        <v>0</v>
      </c>
      <c r="L187" s="254" t="s">
        <v>404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88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525</v>
      </c>
    </row>
    <row r="188" s="2" customFormat="1">
      <c r="A188" s="39"/>
      <c r="B188" s="40"/>
      <c r="C188" s="41"/>
      <c r="D188" s="266" t="s">
        <v>232</v>
      </c>
      <c r="E188" s="41"/>
      <c r="F188" s="267" t="s">
        <v>513</v>
      </c>
      <c r="G188" s="41"/>
      <c r="H188" s="41"/>
      <c r="I188" s="158"/>
      <c r="J188" s="158"/>
      <c r="K188" s="41"/>
      <c r="L188" s="41"/>
      <c r="M188" s="45"/>
      <c r="N188" s="268"/>
      <c r="O188" s="269"/>
      <c r="P188" s="92"/>
      <c r="Q188" s="92"/>
      <c r="R188" s="92"/>
      <c r="S188" s="92"/>
      <c r="T188" s="92"/>
      <c r="U188" s="92"/>
      <c r="V188" s="92"/>
      <c r="W188" s="92"/>
      <c r="X188" s="93"/>
      <c r="Y188" s="39"/>
      <c r="Z188" s="39"/>
      <c r="AA188" s="39"/>
      <c r="AB188" s="39"/>
      <c r="AC188" s="39"/>
      <c r="AD188" s="39"/>
      <c r="AE188" s="39"/>
      <c r="AT188" s="18" t="s">
        <v>232</v>
      </c>
      <c r="AU188" s="18" t="s">
        <v>88</v>
      </c>
    </row>
    <row r="189" s="2" customFormat="1" ht="21.75" customHeight="1">
      <c r="A189" s="39"/>
      <c r="B189" s="40"/>
      <c r="C189" s="252" t="s">
        <v>526</v>
      </c>
      <c r="D189" s="252" t="s">
        <v>226</v>
      </c>
      <c r="E189" s="253" t="s">
        <v>527</v>
      </c>
      <c r="F189" s="254" t="s">
        <v>528</v>
      </c>
      <c r="G189" s="255" t="s">
        <v>320</v>
      </c>
      <c r="H189" s="256">
        <v>8</v>
      </c>
      <c r="I189" s="257"/>
      <c r="J189" s="257"/>
      <c r="K189" s="258">
        <f>ROUND(P189*H189,2)</f>
        <v>0</v>
      </c>
      <c r="L189" s="254" t="s">
        <v>404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88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529</v>
      </c>
    </row>
    <row r="190" s="2" customFormat="1">
      <c r="A190" s="39"/>
      <c r="B190" s="40"/>
      <c r="C190" s="41"/>
      <c r="D190" s="266" t="s">
        <v>232</v>
      </c>
      <c r="E190" s="41"/>
      <c r="F190" s="267" t="s">
        <v>517</v>
      </c>
      <c r="G190" s="41"/>
      <c r="H190" s="41"/>
      <c r="I190" s="158"/>
      <c r="J190" s="158"/>
      <c r="K190" s="41"/>
      <c r="L190" s="41"/>
      <c r="M190" s="45"/>
      <c r="N190" s="268"/>
      <c r="O190" s="269"/>
      <c r="P190" s="92"/>
      <c r="Q190" s="92"/>
      <c r="R190" s="92"/>
      <c r="S190" s="92"/>
      <c r="T190" s="92"/>
      <c r="U190" s="92"/>
      <c r="V190" s="92"/>
      <c r="W190" s="92"/>
      <c r="X190" s="93"/>
      <c r="Y190" s="39"/>
      <c r="Z190" s="39"/>
      <c r="AA190" s="39"/>
      <c r="AB190" s="39"/>
      <c r="AC190" s="39"/>
      <c r="AD190" s="39"/>
      <c r="AE190" s="39"/>
      <c r="AT190" s="18" t="s">
        <v>232</v>
      </c>
      <c r="AU190" s="18" t="s">
        <v>88</v>
      </c>
    </row>
    <row r="191" s="2" customFormat="1" ht="21.75" customHeight="1">
      <c r="A191" s="39"/>
      <c r="B191" s="40"/>
      <c r="C191" s="252" t="s">
        <v>365</v>
      </c>
      <c r="D191" s="252" t="s">
        <v>226</v>
      </c>
      <c r="E191" s="253" t="s">
        <v>530</v>
      </c>
      <c r="F191" s="254" t="s">
        <v>531</v>
      </c>
      <c r="G191" s="255" t="s">
        <v>320</v>
      </c>
      <c r="H191" s="256">
        <v>5</v>
      </c>
      <c r="I191" s="257"/>
      <c r="J191" s="257"/>
      <c r="K191" s="258">
        <f>ROUND(P191*H191,2)</f>
        <v>0</v>
      </c>
      <c r="L191" s="254" t="s">
        <v>404</v>
      </c>
      <c r="M191" s="45"/>
      <c r="N191" s="259" t="s">
        <v>1</v>
      </c>
      <c r="O191" s="260" t="s">
        <v>41</v>
      </c>
      <c r="P191" s="261">
        <f>I191+J191</f>
        <v>0</v>
      </c>
      <c r="Q191" s="261">
        <f>ROUND(I191*H191,2)</f>
        <v>0</v>
      </c>
      <c r="R191" s="261">
        <f>ROUND(J191*H191,2)</f>
        <v>0</v>
      </c>
      <c r="S191" s="92"/>
      <c r="T191" s="262">
        <f>S191*H191</f>
        <v>0</v>
      </c>
      <c r="U191" s="262">
        <v>0</v>
      </c>
      <c r="V191" s="262">
        <f>U191*H191</f>
        <v>0</v>
      </c>
      <c r="W191" s="262">
        <v>0</v>
      </c>
      <c r="X191" s="263">
        <f>W191*H191</f>
        <v>0</v>
      </c>
      <c r="Y191" s="39"/>
      <c r="Z191" s="39"/>
      <c r="AA191" s="39"/>
      <c r="AB191" s="39"/>
      <c r="AC191" s="39"/>
      <c r="AD191" s="39"/>
      <c r="AE191" s="39"/>
      <c r="AR191" s="264" t="s">
        <v>239</v>
      </c>
      <c r="AT191" s="264" t="s">
        <v>226</v>
      </c>
      <c r="AU191" s="264" t="s">
        <v>88</v>
      </c>
      <c r="AY191" s="18" t="s">
        <v>223</v>
      </c>
      <c r="BE191" s="265">
        <f>IF(O191="základní",K191,0)</f>
        <v>0</v>
      </c>
      <c r="BF191" s="265">
        <f>IF(O191="snížená",K191,0)</f>
        <v>0</v>
      </c>
      <c r="BG191" s="265">
        <f>IF(O191="zákl. přenesená",K191,0)</f>
        <v>0</v>
      </c>
      <c r="BH191" s="265">
        <f>IF(O191="sníž. přenesená",K191,0)</f>
        <v>0</v>
      </c>
      <c r="BI191" s="265">
        <f>IF(O191="nulová",K191,0)</f>
        <v>0</v>
      </c>
      <c r="BJ191" s="18" t="s">
        <v>86</v>
      </c>
      <c r="BK191" s="265">
        <f>ROUND(P191*H191,2)</f>
        <v>0</v>
      </c>
      <c r="BL191" s="18" t="s">
        <v>239</v>
      </c>
      <c r="BM191" s="264" t="s">
        <v>532</v>
      </c>
    </row>
    <row r="192" s="2" customFormat="1">
      <c r="A192" s="39"/>
      <c r="B192" s="40"/>
      <c r="C192" s="41"/>
      <c r="D192" s="266" t="s">
        <v>232</v>
      </c>
      <c r="E192" s="41"/>
      <c r="F192" s="267" t="s">
        <v>521</v>
      </c>
      <c r="G192" s="41"/>
      <c r="H192" s="41"/>
      <c r="I192" s="158"/>
      <c r="J192" s="158"/>
      <c r="K192" s="41"/>
      <c r="L192" s="41"/>
      <c r="M192" s="45"/>
      <c r="N192" s="268"/>
      <c r="O192" s="269"/>
      <c r="P192" s="92"/>
      <c r="Q192" s="92"/>
      <c r="R192" s="92"/>
      <c r="S192" s="92"/>
      <c r="T192" s="92"/>
      <c r="U192" s="92"/>
      <c r="V192" s="92"/>
      <c r="W192" s="92"/>
      <c r="X192" s="93"/>
      <c r="Y192" s="39"/>
      <c r="Z192" s="39"/>
      <c r="AA192" s="39"/>
      <c r="AB192" s="39"/>
      <c r="AC192" s="39"/>
      <c r="AD192" s="39"/>
      <c r="AE192" s="39"/>
      <c r="AT192" s="18" t="s">
        <v>232</v>
      </c>
      <c r="AU192" s="18" t="s">
        <v>88</v>
      </c>
    </row>
    <row r="193" s="2" customFormat="1" ht="21.75" customHeight="1">
      <c r="A193" s="39"/>
      <c r="B193" s="40"/>
      <c r="C193" s="252" t="s">
        <v>370</v>
      </c>
      <c r="D193" s="252" t="s">
        <v>226</v>
      </c>
      <c r="E193" s="253" t="s">
        <v>533</v>
      </c>
      <c r="F193" s="254" t="s">
        <v>534</v>
      </c>
      <c r="G193" s="255" t="s">
        <v>320</v>
      </c>
      <c r="H193" s="256">
        <v>33</v>
      </c>
      <c r="I193" s="257"/>
      <c r="J193" s="257"/>
      <c r="K193" s="258">
        <f>ROUND(P193*H193,2)</f>
        <v>0</v>
      </c>
      <c r="L193" s="254" t="s">
        <v>404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535</v>
      </c>
    </row>
    <row r="194" s="2" customFormat="1">
      <c r="A194" s="39"/>
      <c r="B194" s="40"/>
      <c r="C194" s="41"/>
      <c r="D194" s="266" t="s">
        <v>232</v>
      </c>
      <c r="E194" s="41"/>
      <c r="F194" s="267" t="s">
        <v>536</v>
      </c>
      <c r="G194" s="41"/>
      <c r="H194" s="41"/>
      <c r="I194" s="158"/>
      <c r="J194" s="158"/>
      <c r="K194" s="41"/>
      <c r="L194" s="41"/>
      <c r="M194" s="45"/>
      <c r="N194" s="268"/>
      <c r="O194" s="269"/>
      <c r="P194" s="92"/>
      <c r="Q194" s="92"/>
      <c r="R194" s="92"/>
      <c r="S194" s="92"/>
      <c r="T194" s="92"/>
      <c r="U194" s="92"/>
      <c r="V194" s="92"/>
      <c r="W194" s="92"/>
      <c r="X194" s="93"/>
      <c r="Y194" s="39"/>
      <c r="Z194" s="39"/>
      <c r="AA194" s="39"/>
      <c r="AB194" s="39"/>
      <c r="AC194" s="39"/>
      <c r="AD194" s="39"/>
      <c r="AE194" s="39"/>
      <c r="AT194" s="18" t="s">
        <v>232</v>
      </c>
      <c r="AU194" s="18" t="s">
        <v>88</v>
      </c>
    </row>
    <row r="195" s="2" customFormat="1" ht="21.75" customHeight="1">
      <c r="A195" s="39"/>
      <c r="B195" s="40"/>
      <c r="C195" s="252" t="s">
        <v>375</v>
      </c>
      <c r="D195" s="252" t="s">
        <v>226</v>
      </c>
      <c r="E195" s="253" t="s">
        <v>537</v>
      </c>
      <c r="F195" s="254" t="s">
        <v>538</v>
      </c>
      <c r="G195" s="255" t="s">
        <v>403</v>
      </c>
      <c r="H195" s="256">
        <v>276</v>
      </c>
      <c r="I195" s="257"/>
      <c r="J195" s="257"/>
      <c r="K195" s="258">
        <f>ROUND(P195*H195,2)</f>
        <v>0</v>
      </c>
      <c r="L195" s="254" t="s">
        <v>404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88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539</v>
      </c>
    </row>
    <row r="196" s="2" customFormat="1">
      <c r="A196" s="39"/>
      <c r="B196" s="40"/>
      <c r="C196" s="41"/>
      <c r="D196" s="266" t="s">
        <v>232</v>
      </c>
      <c r="E196" s="41"/>
      <c r="F196" s="267" t="s">
        <v>540</v>
      </c>
      <c r="G196" s="41"/>
      <c r="H196" s="41"/>
      <c r="I196" s="158"/>
      <c r="J196" s="158"/>
      <c r="K196" s="41"/>
      <c r="L196" s="41"/>
      <c r="M196" s="45"/>
      <c r="N196" s="268"/>
      <c r="O196" s="269"/>
      <c r="P196" s="92"/>
      <c r="Q196" s="92"/>
      <c r="R196" s="92"/>
      <c r="S196" s="92"/>
      <c r="T196" s="92"/>
      <c r="U196" s="92"/>
      <c r="V196" s="92"/>
      <c r="W196" s="92"/>
      <c r="X196" s="93"/>
      <c r="Y196" s="39"/>
      <c r="Z196" s="39"/>
      <c r="AA196" s="39"/>
      <c r="AB196" s="39"/>
      <c r="AC196" s="39"/>
      <c r="AD196" s="39"/>
      <c r="AE196" s="39"/>
      <c r="AT196" s="18" t="s">
        <v>232</v>
      </c>
      <c r="AU196" s="18" t="s">
        <v>88</v>
      </c>
    </row>
    <row r="197" s="2" customFormat="1" ht="21.75" customHeight="1">
      <c r="A197" s="39"/>
      <c r="B197" s="40"/>
      <c r="C197" s="252" t="s">
        <v>380</v>
      </c>
      <c r="D197" s="252" t="s">
        <v>226</v>
      </c>
      <c r="E197" s="253" t="s">
        <v>541</v>
      </c>
      <c r="F197" s="254" t="s">
        <v>542</v>
      </c>
      <c r="G197" s="255" t="s">
        <v>409</v>
      </c>
      <c r="H197" s="256">
        <v>1943.5</v>
      </c>
      <c r="I197" s="257"/>
      <c r="J197" s="257"/>
      <c r="K197" s="258">
        <f>ROUND(P197*H197,2)</f>
        <v>0</v>
      </c>
      <c r="L197" s="254" t="s">
        <v>404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88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543</v>
      </c>
    </row>
    <row r="198" s="2" customFormat="1">
      <c r="A198" s="39"/>
      <c r="B198" s="40"/>
      <c r="C198" s="41"/>
      <c r="D198" s="266" t="s">
        <v>232</v>
      </c>
      <c r="E198" s="41"/>
      <c r="F198" s="267" t="s">
        <v>544</v>
      </c>
      <c r="G198" s="41"/>
      <c r="H198" s="41"/>
      <c r="I198" s="158"/>
      <c r="J198" s="158"/>
      <c r="K198" s="41"/>
      <c r="L198" s="41"/>
      <c r="M198" s="45"/>
      <c r="N198" s="268"/>
      <c r="O198" s="269"/>
      <c r="P198" s="92"/>
      <c r="Q198" s="92"/>
      <c r="R198" s="92"/>
      <c r="S198" s="92"/>
      <c r="T198" s="92"/>
      <c r="U198" s="92"/>
      <c r="V198" s="92"/>
      <c r="W198" s="92"/>
      <c r="X198" s="93"/>
      <c r="Y198" s="39"/>
      <c r="Z198" s="39"/>
      <c r="AA198" s="39"/>
      <c r="AB198" s="39"/>
      <c r="AC198" s="39"/>
      <c r="AD198" s="39"/>
      <c r="AE198" s="39"/>
      <c r="AT198" s="18" t="s">
        <v>232</v>
      </c>
      <c r="AU198" s="18" t="s">
        <v>88</v>
      </c>
    </row>
    <row r="199" s="13" customFormat="1">
      <c r="A199" s="13"/>
      <c r="B199" s="274"/>
      <c r="C199" s="275"/>
      <c r="D199" s="266" t="s">
        <v>446</v>
      </c>
      <c r="E199" s="276" t="s">
        <v>1</v>
      </c>
      <c r="F199" s="277" t="s">
        <v>545</v>
      </c>
      <c r="G199" s="275"/>
      <c r="H199" s="278">
        <v>640</v>
      </c>
      <c r="I199" s="279"/>
      <c r="J199" s="279"/>
      <c r="K199" s="275"/>
      <c r="L199" s="275"/>
      <c r="M199" s="280"/>
      <c r="N199" s="281"/>
      <c r="O199" s="282"/>
      <c r="P199" s="282"/>
      <c r="Q199" s="282"/>
      <c r="R199" s="282"/>
      <c r="S199" s="282"/>
      <c r="T199" s="282"/>
      <c r="U199" s="282"/>
      <c r="V199" s="282"/>
      <c r="W199" s="282"/>
      <c r="X199" s="283"/>
      <c r="Y199" s="13"/>
      <c r="Z199" s="13"/>
      <c r="AA199" s="13"/>
      <c r="AB199" s="13"/>
      <c r="AC199" s="13"/>
      <c r="AD199" s="13"/>
      <c r="AE199" s="13"/>
      <c r="AT199" s="284" t="s">
        <v>446</v>
      </c>
      <c r="AU199" s="284" t="s">
        <v>88</v>
      </c>
      <c r="AV199" s="13" t="s">
        <v>88</v>
      </c>
      <c r="AW199" s="13" t="s">
        <v>5</v>
      </c>
      <c r="AX199" s="13" t="s">
        <v>78</v>
      </c>
      <c r="AY199" s="284" t="s">
        <v>223</v>
      </c>
    </row>
    <row r="200" s="13" customFormat="1">
      <c r="A200" s="13"/>
      <c r="B200" s="274"/>
      <c r="C200" s="275"/>
      <c r="D200" s="266" t="s">
        <v>446</v>
      </c>
      <c r="E200" s="276" t="s">
        <v>1</v>
      </c>
      <c r="F200" s="277" t="s">
        <v>546</v>
      </c>
      <c r="G200" s="275"/>
      <c r="H200" s="278">
        <v>568.79999999999995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5</v>
      </c>
      <c r="AX200" s="13" t="s">
        <v>78</v>
      </c>
      <c r="AY200" s="284" t="s">
        <v>223</v>
      </c>
    </row>
    <row r="201" s="13" customFormat="1">
      <c r="A201" s="13"/>
      <c r="B201" s="274"/>
      <c r="C201" s="275"/>
      <c r="D201" s="266" t="s">
        <v>446</v>
      </c>
      <c r="E201" s="276" t="s">
        <v>1</v>
      </c>
      <c r="F201" s="277" t="s">
        <v>547</v>
      </c>
      <c r="G201" s="275"/>
      <c r="H201" s="278">
        <v>734.70000000000005</v>
      </c>
      <c r="I201" s="279"/>
      <c r="J201" s="279"/>
      <c r="K201" s="275"/>
      <c r="L201" s="275"/>
      <c r="M201" s="280"/>
      <c r="N201" s="281"/>
      <c r="O201" s="282"/>
      <c r="P201" s="282"/>
      <c r="Q201" s="282"/>
      <c r="R201" s="282"/>
      <c r="S201" s="282"/>
      <c r="T201" s="282"/>
      <c r="U201" s="282"/>
      <c r="V201" s="282"/>
      <c r="W201" s="282"/>
      <c r="X201" s="283"/>
      <c r="Y201" s="13"/>
      <c r="Z201" s="13"/>
      <c r="AA201" s="13"/>
      <c r="AB201" s="13"/>
      <c r="AC201" s="13"/>
      <c r="AD201" s="13"/>
      <c r="AE201" s="13"/>
      <c r="AT201" s="284" t="s">
        <v>446</v>
      </c>
      <c r="AU201" s="284" t="s">
        <v>88</v>
      </c>
      <c r="AV201" s="13" t="s">
        <v>88</v>
      </c>
      <c r="AW201" s="13" t="s">
        <v>5</v>
      </c>
      <c r="AX201" s="13" t="s">
        <v>78</v>
      </c>
      <c r="AY201" s="284" t="s">
        <v>223</v>
      </c>
    </row>
    <row r="202" s="14" customFormat="1">
      <c r="A202" s="14"/>
      <c r="B202" s="285"/>
      <c r="C202" s="286"/>
      <c r="D202" s="266" t="s">
        <v>446</v>
      </c>
      <c r="E202" s="287" t="s">
        <v>1</v>
      </c>
      <c r="F202" s="288" t="s">
        <v>463</v>
      </c>
      <c r="G202" s="286"/>
      <c r="H202" s="289">
        <v>1943.5</v>
      </c>
      <c r="I202" s="290"/>
      <c r="J202" s="290"/>
      <c r="K202" s="286"/>
      <c r="L202" s="286"/>
      <c r="M202" s="291"/>
      <c r="N202" s="292"/>
      <c r="O202" s="293"/>
      <c r="P202" s="293"/>
      <c r="Q202" s="293"/>
      <c r="R202" s="293"/>
      <c r="S202" s="293"/>
      <c r="T202" s="293"/>
      <c r="U202" s="293"/>
      <c r="V202" s="293"/>
      <c r="W202" s="293"/>
      <c r="X202" s="294"/>
      <c r="Y202" s="14"/>
      <c r="Z202" s="14"/>
      <c r="AA202" s="14"/>
      <c r="AB202" s="14"/>
      <c r="AC202" s="14"/>
      <c r="AD202" s="14"/>
      <c r="AE202" s="14"/>
      <c r="AT202" s="295" t="s">
        <v>446</v>
      </c>
      <c r="AU202" s="295" t="s">
        <v>88</v>
      </c>
      <c r="AV202" s="14" t="s">
        <v>239</v>
      </c>
      <c r="AW202" s="14" t="s">
        <v>5</v>
      </c>
      <c r="AX202" s="14" t="s">
        <v>86</v>
      </c>
      <c r="AY202" s="295" t="s">
        <v>223</v>
      </c>
    </row>
    <row r="203" s="2" customFormat="1" ht="21.75" customHeight="1">
      <c r="A203" s="39"/>
      <c r="B203" s="40"/>
      <c r="C203" s="252" t="s">
        <v>385</v>
      </c>
      <c r="D203" s="252" t="s">
        <v>226</v>
      </c>
      <c r="E203" s="253" t="s">
        <v>548</v>
      </c>
      <c r="F203" s="254" t="s">
        <v>549</v>
      </c>
      <c r="G203" s="255" t="s">
        <v>409</v>
      </c>
      <c r="H203" s="256">
        <v>734.70000000000005</v>
      </c>
      <c r="I203" s="257"/>
      <c r="J203" s="257"/>
      <c r="K203" s="258">
        <f>ROUND(P203*H203,2)</f>
        <v>0</v>
      </c>
      <c r="L203" s="254" t="s">
        <v>404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88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550</v>
      </c>
    </row>
    <row r="204" s="2" customFormat="1">
      <c r="A204" s="39"/>
      <c r="B204" s="40"/>
      <c r="C204" s="41"/>
      <c r="D204" s="266" t="s">
        <v>232</v>
      </c>
      <c r="E204" s="41"/>
      <c r="F204" s="267" t="s">
        <v>551</v>
      </c>
      <c r="G204" s="41"/>
      <c r="H204" s="41"/>
      <c r="I204" s="158"/>
      <c r="J204" s="158"/>
      <c r="K204" s="41"/>
      <c r="L204" s="41"/>
      <c r="M204" s="45"/>
      <c r="N204" s="268"/>
      <c r="O204" s="269"/>
      <c r="P204" s="92"/>
      <c r="Q204" s="92"/>
      <c r="R204" s="92"/>
      <c r="S204" s="92"/>
      <c r="T204" s="92"/>
      <c r="U204" s="92"/>
      <c r="V204" s="92"/>
      <c r="W204" s="92"/>
      <c r="X204" s="93"/>
      <c r="Y204" s="39"/>
      <c r="Z204" s="39"/>
      <c r="AA204" s="39"/>
      <c r="AB204" s="39"/>
      <c r="AC204" s="39"/>
      <c r="AD204" s="39"/>
      <c r="AE204" s="39"/>
      <c r="AT204" s="18" t="s">
        <v>232</v>
      </c>
      <c r="AU204" s="18" t="s">
        <v>88</v>
      </c>
    </row>
    <row r="205" s="13" customFormat="1">
      <c r="A205" s="13"/>
      <c r="B205" s="274"/>
      <c r="C205" s="275"/>
      <c r="D205" s="266" t="s">
        <v>446</v>
      </c>
      <c r="E205" s="276" t="s">
        <v>1</v>
      </c>
      <c r="F205" s="277" t="s">
        <v>497</v>
      </c>
      <c r="G205" s="275"/>
      <c r="H205" s="278">
        <v>734.70000000000005</v>
      </c>
      <c r="I205" s="279"/>
      <c r="J205" s="279"/>
      <c r="K205" s="275"/>
      <c r="L205" s="275"/>
      <c r="M205" s="280"/>
      <c r="N205" s="281"/>
      <c r="O205" s="282"/>
      <c r="P205" s="282"/>
      <c r="Q205" s="282"/>
      <c r="R205" s="282"/>
      <c r="S205" s="282"/>
      <c r="T205" s="282"/>
      <c r="U205" s="282"/>
      <c r="V205" s="282"/>
      <c r="W205" s="282"/>
      <c r="X205" s="283"/>
      <c r="Y205" s="13"/>
      <c r="Z205" s="13"/>
      <c r="AA205" s="13"/>
      <c r="AB205" s="13"/>
      <c r="AC205" s="13"/>
      <c r="AD205" s="13"/>
      <c r="AE205" s="13"/>
      <c r="AT205" s="284" t="s">
        <v>446</v>
      </c>
      <c r="AU205" s="284" t="s">
        <v>88</v>
      </c>
      <c r="AV205" s="13" t="s">
        <v>88</v>
      </c>
      <c r="AW205" s="13" t="s">
        <v>5</v>
      </c>
      <c r="AX205" s="13" t="s">
        <v>86</v>
      </c>
      <c r="AY205" s="284" t="s">
        <v>223</v>
      </c>
    </row>
    <row r="206" s="2" customFormat="1" ht="21.75" customHeight="1">
      <c r="A206" s="39"/>
      <c r="B206" s="40"/>
      <c r="C206" s="252" t="s">
        <v>298</v>
      </c>
      <c r="D206" s="252" t="s">
        <v>226</v>
      </c>
      <c r="E206" s="253" t="s">
        <v>552</v>
      </c>
      <c r="F206" s="254" t="s">
        <v>553</v>
      </c>
      <c r="G206" s="255" t="s">
        <v>320</v>
      </c>
      <c r="H206" s="256">
        <v>4</v>
      </c>
      <c r="I206" s="257"/>
      <c r="J206" s="257"/>
      <c r="K206" s="258">
        <f>ROUND(P206*H206,2)</f>
        <v>0</v>
      </c>
      <c r="L206" s="254" t="s">
        <v>404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0.01281</v>
      </c>
      <c r="V206" s="262">
        <f>U206*H206</f>
        <v>0.051240000000000001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88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554</v>
      </c>
    </row>
    <row r="207" s="2" customFormat="1">
      <c r="A207" s="39"/>
      <c r="B207" s="40"/>
      <c r="C207" s="41"/>
      <c r="D207" s="266" t="s">
        <v>232</v>
      </c>
      <c r="E207" s="41"/>
      <c r="F207" s="267" t="s">
        <v>555</v>
      </c>
      <c r="G207" s="41"/>
      <c r="H207" s="41"/>
      <c r="I207" s="158"/>
      <c r="J207" s="158"/>
      <c r="K207" s="41"/>
      <c r="L207" s="41"/>
      <c r="M207" s="45"/>
      <c r="N207" s="268"/>
      <c r="O207" s="269"/>
      <c r="P207" s="92"/>
      <c r="Q207" s="92"/>
      <c r="R207" s="92"/>
      <c r="S207" s="92"/>
      <c r="T207" s="92"/>
      <c r="U207" s="92"/>
      <c r="V207" s="92"/>
      <c r="W207" s="92"/>
      <c r="X207" s="93"/>
      <c r="Y207" s="39"/>
      <c r="Z207" s="39"/>
      <c r="AA207" s="39"/>
      <c r="AB207" s="39"/>
      <c r="AC207" s="39"/>
      <c r="AD207" s="39"/>
      <c r="AE207" s="39"/>
      <c r="AT207" s="18" t="s">
        <v>232</v>
      </c>
      <c r="AU207" s="18" t="s">
        <v>88</v>
      </c>
    </row>
    <row r="208" s="2" customFormat="1" ht="21.75" customHeight="1">
      <c r="A208" s="39"/>
      <c r="B208" s="40"/>
      <c r="C208" s="252" t="s">
        <v>307</v>
      </c>
      <c r="D208" s="252" t="s">
        <v>226</v>
      </c>
      <c r="E208" s="253" t="s">
        <v>556</v>
      </c>
      <c r="F208" s="254" t="s">
        <v>557</v>
      </c>
      <c r="G208" s="255" t="s">
        <v>320</v>
      </c>
      <c r="H208" s="256">
        <v>5</v>
      </c>
      <c r="I208" s="257"/>
      <c r="J208" s="257"/>
      <c r="K208" s="258">
        <f>ROUND(P208*H208,2)</f>
        <v>0</v>
      </c>
      <c r="L208" s="254" t="s">
        <v>404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0.021350000000000001</v>
      </c>
      <c r="V208" s="262">
        <f>U208*H208</f>
        <v>0.10675000000000001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558</v>
      </c>
    </row>
    <row r="209" s="2" customFormat="1">
      <c r="A209" s="39"/>
      <c r="B209" s="40"/>
      <c r="C209" s="41"/>
      <c r="D209" s="266" t="s">
        <v>232</v>
      </c>
      <c r="E209" s="41"/>
      <c r="F209" s="267" t="s">
        <v>559</v>
      </c>
      <c r="G209" s="41"/>
      <c r="H209" s="41"/>
      <c r="I209" s="158"/>
      <c r="J209" s="158"/>
      <c r="K209" s="41"/>
      <c r="L209" s="41"/>
      <c r="M209" s="45"/>
      <c r="N209" s="268"/>
      <c r="O209" s="269"/>
      <c r="P209" s="92"/>
      <c r="Q209" s="92"/>
      <c r="R209" s="92"/>
      <c r="S209" s="92"/>
      <c r="T209" s="92"/>
      <c r="U209" s="92"/>
      <c r="V209" s="92"/>
      <c r="W209" s="92"/>
      <c r="X209" s="93"/>
      <c r="Y209" s="39"/>
      <c r="Z209" s="39"/>
      <c r="AA209" s="39"/>
      <c r="AB209" s="39"/>
      <c r="AC209" s="39"/>
      <c r="AD209" s="39"/>
      <c r="AE209" s="39"/>
      <c r="AT209" s="18" t="s">
        <v>232</v>
      </c>
      <c r="AU209" s="18" t="s">
        <v>88</v>
      </c>
    </row>
    <row r="210" s="2" customFormat="1" ht="21.75" customHeight="1">
      <c r="A210" s="39"/>
      <c r="B210" s="40"/>
      <c r="C210" s="252" t="s">
        <v>284</v>
      </c>
      <c r="D210" s="252" t="s">
        <v>226</v>
      </c>
      <c r="E210" s="253" t="s">
        <v>560</v>
      </c>
      <c r="F210" s="254" t="s">
        <v>561</v>
      </c>
      <c r="G210" s="255" t="s">
        <v>320</v>
      </c>
      <c r="H210" s="256">
        <v>1</v>
      </c>
      <c r="I210" s="257"/>
      <c r="J210" s="257"/>
      <c r="K210" s="258">
        <f>ROUND(P210*H210,2)</f>
        <v>0</v>
      </c>
      <c r="L210" s="254" t="s">
        <v>404</v>
      </c>
      <c r="M210" s="45"/>
      <c r="N210" s="259" t="s">
        <v>1</v>
      </c>
      <c r="O210" s="260" t="s">
        <v>41</v>
      </c>
      <c r="P210" s="261">
        <f>I210+J210</f>
        <v>0</v>
      </c>
      <c r="Q210" s="261">
        <f>ROUND(I210*H210,2)</f>
        <v>0</v>
      </c>
      <c r="R210" s="261">
        <f>ROUND(J210*H210,2)</f>
        <v>0</v>
      </c>
      <c r="S210" s="92"/>
      <c r="T210" s="262">
        <f>S210*H210</f>
        <v>0</v>
      </c>
      <c r="U210" s="262">
        <v>0.02989</v>
      </c>
      <c r="V210" s="262">
        <f>U210*H210</f>
        <v>0.02989</v>
      </c>
      <c r="W210" s="262">
        <v>0</v>
      </c>
      <c r="X210" s="263">
        <f>W210*H210</f>
        <v>0</v>
      </c>
      <c r="Y210" s="39"/>
      <c r="Z210" s="39"/>
      <c r="AA210" s="39"/>
      <c r="AB210" s="39"/>
      <c r="AC210" s="39"/>
      <c r="AD210" s="39"/>
      <c r="AE210" s="39"/>
      <c r="AR210" s="264" t="s">
        <v>239</v>
      </c>
      <c r="AT210" s="264" t="s">
        <v>226</v>
      </c>
      <c r="AU210" s="264" t="s">
        <v>88</v>
      </c>
      <c r="AY210" s="18" t="s">
        <v>223</v>
      </c>
      <c r="BE210" s="265">
        <f>IF(O210="základní",K210,0)</f>
        <v>0</v>
      </c>
      <c r="BF210" s="265">
        <f>IF(O210="snížená",K210,0)</f>
        <v>0</v>
      </c>
      <c r="BG210" s="265">
        <f>IF(O210="zákl. přenesená",K210,0)</f>
        <v>0</v>
      </c>
      <c r="BH210" s="265">
        <f>IF(O210="sníž. přenesená",K210,0)</f>
        <v>0</v>
      </c>
      <c r="BI210" s="265">
        <f>IF(O210="nulová",K210,0)</f>
        <v>0</v>
      </c>
      <c r="BJ210" s="18" t="s">
        <v>86</v>
      </c>
      <c r="BK210" s="265">
        <f>ROUND(P210*H210,2)</f>
        <v>0</v>
      </c>
      <c r="BL210" s="18" t="s">
        <v>239</v>
      </c>
      <c r="BM210" s="264" t="s">
        <v>562</v>
      </c>
    </row>
    <row r="211" s="2" customFormat="1">
      <c r="A211" s="39"/>
      <c r="B211" s="40"/>
      <c r="C211" s="41"/>
      <c r="D211" s="266" t="s">
        <v>232</v>
      </c>
      <c r="E211" s="41"/>
      <c r="F211" s="267" t="s">
        <v>563</v>
      </c>
      <c r="G211" s="41"/>
      <c r="H211" s="41"/>
      <c r="I211" s="158"/>
      <c r="J211" s="158"/>
      <c r="K211" s="41"/>
      <c r="L211" s="41"/>
      <c r="M211" s="45"/>
      <c r="N211" s="268"/>
      <c r="O211" s="269"/>
      <c r="P211" s="92"/>
      <c r="Q211" s="92"/>
      <c r="R211" s="92"/>
      <c r="S211" s="92"/>
      <c r="T211" s="92"/>
      <c r="U211" s="92"/>
      <c r="V211" s="92"/>
      <c r="W211" s="92"/>
      <c r="X211" s="93"/>
      <c r="Y211" s="39"/>
      <c r="Z211" s="39"/>
      <c r="AA211" s="39"/>
      <c r="AB211" s="39"/>
      <c r="AC211" s="39"/>
      <c r="AD211" s="39"/>
      <c r="AE211" s="39"/>
      <c r="AT211" s="18" t="s">
        <v>232</v>
      </c>
      <c r="AU211" s="18" t="s">
        <v>88</v>
      </c>
    </row>
    <row r="212" s="2" customFormat="1" ht="21.75" customHeight="1">
      <c r="A212" s="39"/>
      <c r="B212" s="40"/>
      <c r="C212" s="252" t="s">
        <v>327</v>
      </c>
      <c r="D212" s="252" t="s">
        <v>226</v>
      </c>
      <c r="E212" s="253" t="s">
        <v>564</v>
      </c>
      <c r="F212" s="254" t="s">
        <v>565</v>
      </c>
      <c r="G212" s="255" t="s">
        <v>320</v>
      </c>
      <c r="H212" s="256">
        <v>1</v>
      </c>
      <c r="I212" s="257"/>
      <c r="J212" s="257"/>
      <c r="K212" s="258">
        <f>ROUND(P212*H212,2)</f>
        <v>0</v>
      </c>
      <c r="L212" s="254" t="s">
        <v>404</v>
      </c>
      <c r="M212" s="45"/>
      <c r="N212" s="259" t="s">
        <v>1</v>
      </c>
      <c r="O212" s="260" t="s">
        <v>41</v>
      </c>
      <c r="P212" s="261">
        <f>I212+J212</f>
        <v>0</v>
      </c>
      <c r="Q212" s="261">
        <f>ROUND(I212*H212,2)</f>
        <v>0</v>
      </c>
      <c r="R212" s="261">
        <f>ROUND(J212*H212,2)</f>
        <v>0</v>
      </c>
      <c r="S212" s="92"/>
      <c r="T212" s="262">
        <f>S212*H212</f>
        <v>0</v>
      </c>
      <c r="U212" s="262">
        <v>0.038429999999999999</v>
      </c>
      <c r="V212" s="262">
        <f>U212*H212</f>
        <v>0.038429999999999999</v>
      </c>
      <c r="W212" s="262">
        <v>0</v>
      </c>
      <c r="X212" s="263">
        <f>W212*H212</f>
        <v>0</v>
      </c>
      <c r="Y212" s="39"/>
      <c r="Z212" s="39"/>
      <c r="AA212" s="39"/>
      <c r="AB212" s="39"/>
      <c r="AC212" s="39"/>
      <c r="AD212" s="39"/>
      <c r="AE212" s="39"/>
      <c r="AR212" s="264" t="s">
        <v>239</v>
      </c>
      <c r="AT212" s="264" t="s">
        <v>226</v>
      </c>
      <c r="AU212" s="264" t="s">
        <v>88</v>
      </c>
      <c r="AY212" s="18" t="s">
        <v>223</v>
      </c>
      <c r="BE212" s="265">
        <f>IF(O212="základní",K212,0)</f>
        <v>0</v>
      </c>
      <c r="BF212" s="265">
        <f>IF(O212="snížená",K212,0)</f>
        <v>0</v>
      </c>
      <c r="BG212" s="265">
        <f>IF(O212="zákl. přenesená",K212,0)</f>
        <v>0</v>
      </c>
      <c r="BH212" s="265">
        <f>IF(O212="sníž. přenesená",K212,0)</f>
        <v>0</v>
      </c>
      <c r="BI212" s="265">
        <f>IF(O212="nulová",K212,0)</f>
        <v>0</v>
      </c>
      <c r="BJ212" s="18" t="s">
        <v>86</v>
      </c>
      <c r="BK212" s="265">
        <f>ROUND(P212*H212,2)</f>
        <v>0</v>
      </c>
      <c r="BL212" s="18" t="s">
        <v>239</v>
      </c>
      <c r="BM212" s="264" t="s">
        <v>566</v>
      </c>
    </row>
    <row r="213" s="2" customFormat="1">
      <c r="A213" s="39"/>
      <c r="B213" s="40"/>
      <c r="C213" s="41"/>
      <c r="D213" s="266" t="s">
        <v>232</v>
      </c>
      <c r="E213" s="41"/>
      <c r="F213" s="267" t="s">
        <v>567</v>
      </c>
      <c r="G213" s="41"/>
      <c r="H213" s="41"/>
      <c r="I213" s="158"/>
      <c r="J213" s="158"/>
      <c r="K213" s="41"/>
      <c r="L213" s="41"/>
      <c r="M213" s="45"/>
      <c r="N213" s="268"/>
      <c r="O213" s="269"/>
      <c r="P213" s="92"/>
      <c r="Q213" s="92"/>
      <c r="R213" s="92"/>
      <c r="S213" s="92"/>
      <c r="T213" s="92"/>
      <c r="U213" s="92"/>
      <c r="V213" s="92"/>
      <c r="W213" s="92"/>
      <c r="X213" s="93"/>
      <c r="Y213" s="39"/>
      <c r="Z213" s="39"/>
      <c r="AA213" s="39"/>
      <c r="AB213" s="39"/>
      <c r="AC213" s="39"/>
      <c r="AD213" s="39"/>
      <c r="AE213" s="39"/>
      <c r="AT213" s="18" t="s">
        <v>232</v>
      </c>
      <c r="AU213" s="18" t="s">
        <v>88</v>
      </c>
    </row>
    <row r="214" s="12" customFormat="1" ht="22.8" customHeight="1">
      <c r="A214" s="12"/>
      <c r="B214" s="235"/>
      <c r="C214" s="236"/>
      <c r="D214" s="237" t="s">
        <v>77</v>
      </c>
      <c r="E214" s="250" t="s">
        <v>88</v>
      </c>
      <c r="F214" s="250" t="s">
        <v>568</v>
      </c>
      <c r="G214" s="236"/>
      <c r="H214" s="236"/>
      <c r="I214" s="239"/>
      <c r="J214" s="239"/>
      <c r="K214" s="251">
        <f>BK214</f>
        <v>0</v>
      </c>
      <c r="L214" s="236"/>
      <c r="M214" s="241"/>
      <c r="N214" s="242"/>
      <c r="O214" s="243"/>
      <c r="P214" s="243"/>
      <c r="Q214" s="244">
        <f>SUM(Q215:Q222)</f>
        <v>0</v>
      </c>
      <c r="R214" s="244">
        <f>SUM(R215:R222)</f>
        <v>0</v>
      </c>
      <c r="S214" s="243"/>
      <c r="T214" s="245">
        <f>SUM(T215:T222)</f>
        <v>0</v>
      </c>
      <c r="U214" s="243"/>
      <c r="V214" s="245">
        <f>SUM(V215:V222)</f>
        <v>4.6603632399999988</v>
      </c>
      <c r="W214" s="243"/>
      <c r="X214" s="246">
        <f>SUM(X215:X222)</f>
        <v>0</v>
      </c>
      <c r="Y214" s="12"/>
      <c r="Z214" s="12"/>
      <c r="AA214" s="12"/>
      <c r="AB214" s="12"/>
      <c r="AC214" s="12"/>
      <c r="AD214" s="12"/>
      <c r="AE214" s="12"/>
      <c r="AR214" s="247" t="s">
        <v>86</v>
      </c>
      <c r="AT214" s="248" t="s">
        <v>77</v>
      </c>
      <c r="AU214" s="248" t="s">
        <v>86</v>
      </c>
      <c r="AY214" s="247" t="s">
        <v>223</v>
      </c>
      <c r="BK214" s="249">
        <f>SUM(BK215:BK222)</f>
        <v>0</v>
      </c>
    </row>
    <row r="215" s="2" customFormat="1" ht="21.75" customHeight="1">
      <c r="A215" s="39"/>
      <c r="B215" s="40"/>
      <c r="C215" s="252" t="s">
        <v>569</v>
      </c>
      <c r="D215" s="252" t="s">
        <v>226</v>
      </c>
      <c r="E215" s="253" t="s">
        <v>570</v>
      </c>
      <c r="F215" s="254" t="s">
        <v>571</v>
      </c>
      <c r="G215" s="255" t="s">
        <v>409</v>
      </c>
      <c r="H215" s="256">
        <v>1.8899999999999999</v>
      </c>
      <c r="I215" s="257"/>
      <c r="J215" s="257"/>
      <c r="K215" s="258">
        <f>ROUND(P215*H215,2)</f>
        <v>0</v>
      </c>
      <c r="L215" s="254" t="s">
        <v>404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2.45329</v>
      </c>
      <c r="V215" s="262">
        <f>U215*H215</f>
        <v>4.6367180999999995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88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572</v>
      </c>
    </row>
    <row r="216" s="2" customFormat="1">
      <c r="A216" s="39"/>
      <c r="B216" s="40"/>
      <c r="C216" s="41"/>
      <c r="D216" s="266" t="s">
        <v>232</v>
      </c>
      <c r="E216" s="41"/>
      <c r="F216" s="267" t="s">
        <v>573</v>
      </c>
      <c r="G216" s="41"/>
      <c r="H216" s="41"/>
      <c r="I216" s="158"/>
      <c r="J216" s="158"/>
      <c r="K216" s="41"/>
      <c r="L216" s="41"/>
      <c r="M216" s="45"/>
      <c r="N216" s="268"/>
      <c r="O216" s="269"/>
      <c r="P216" s="92"/>
      <c r="Q216" s="92"/>
      <c r="R216" s="92"/>
      <c r="S216" s="92"/>
      <c r="T216" s="92"/>
      <c r="U216" s="92"/>
      <c r="V216" s="92"/>
      <c r="W216" s="92"/>
      <c r="X216" s="93"/>
      <c r="Y216" s="39"/>
      <c r="Z216" s="39"/>
      <c r="AA216" s="39"/>
      <c r="AB216" s="39"/>
      <c r="AC216" s="39"/>
      <c r="AD216" s="39"/>
      <c r="AE216" s="39"/>
      <c r="AT216" s="18" t="s">
        <v>232</v>
      </c>
      <c r="AU216" s="18" t="s">
        <v>88</v>
      </c>
    </row>
    <row r="217" s="13" customFormat="1">
      <c r="A217" s="13"/>
      <c r="B217" s="274"/>
      <c r="C217" s="275"/>
      <c r="D217" s="266" t="s">
        <v>446</v>
      </c>
      <c r="E217" s="276" t="s">
        <v>1</v>
      </c>
      <c r="F217" s="277" t="s">
        <v>574</v>
      </c>
      <c r="G217" s="275"/>
      <c r="H217" s="278">
        <v>1.8899999999999999</v>
      </c>
      <c r="I217" s="279"/>
      <c r="J217" s="279"/>
      <c r="K217" s="275"/>
      <c r="L217" s="275"/>
      <c r="M217" s="280"/>
      <c r="N217" s="281"/>
      <c r="O217" s="282"/>
      <c r="P217" s="282"/>
      <c r="Q217" s="282"/>
      <c r="R217" s="282"/>
      <c r="S217" s="282"/>
      <c r="T217" s="282"/>
      <c r="U217" s="282"/>
      <c r="V217" s="282"/>
      <c r="W217" s="282"/>
      <c r="X217" s="283"/>
      <c r="Y217" s="13"/>
      <c r="Z217" s="13"/>
      <c r="AA217" s="13"/>
      <c r="AB217" s="13"/>
      <c r="AC217" s="13"/>
      <c r="AD217" s="13"/>
      <c r="AE217" s="13"/>
      <c r="AT217" s="284" t="s">
        <v>446</v>
      </c>
      <c r="AU217" s="284" t="s">
        <v>88</v>
      </c>
      <c r="AV217" s="13" t="s">
        <v>88</v>
      </c>
      <c r="AW217" s="13" t="s">
        <v>5</v>
      </c>
      <c r="AX217" s="13" t="s">
        <v>86</v>
      </c>
      <c r="AY217" s="284" t="s">
        <v>223</v>
      </c>
    </row>
    <row r="218" s="2" customFormat="1" ht="21.75" customHeight="1">
      <c r="A218" s="39"/>
      <c r="B218" s="40"/>
      <c r="C218" s="252" t="s">
        <v>575</v>
      </c>
      <c r="D218" s="252" t="s">
        <v>226</v>
      </c>
      <c r="E218" s="253" t="s">
        <v>576</v>
      </c>
      <c r="F218" s="254" t="s">
        <v>577</v>
      </c>
      <c r="G218" s="255" t="s">
        <v>403</v>
      </c>
      <c r="H218" s="256">
        <v>8.0999999999999996</v>
      </c>
      <c r="I218" s="257"/>
      <c r="J218" s="257"/>
      <c r="K218" s="258">
        <f>ROUND(P218*H218,2)</f>
        <v>0</v>
      </c>
      <c r="L218" s="254" t="s">
        <v>404</v>
      </c>
      <c r="M218" s="45"/>
      <c r="N218" s="259" t="s">
        <v>1</v>
      </c>
      <c r="O218" s="260" t="s">
        <v>41</v>
      </c>
      <c r="P218" s="261">
        <f>I218+J218</f>
        <v>0</v>
      </c>
      <c r="Q218" s="261">
        <f>ROUND(I218*H218,2)</f>
        <v>0</v>
      </c>
      <c r="R218" s="261">
        <f>ROUND(J218*H218,2)</f>
        <v>0</v>
      </c>
      <c r="S218" s="92"/>
      <c r="T218" s="262">
        <f>S218*H218</f>
        <v>0</v>
      </c>
      <c r="U218" s="262">
        <v>0.0014400000000000001</v>
      </c>
      <c r="V218" s="262">
        <f>U218*H218</f>
        <v>0.011664000000000001</v>
      </c>
      <c r="W218" s="262">
        <v>0</v>
      </c>
      <c r="X218" s="263">
        <f>W218*H218</f>
        <v>0</v>
      </c>
      <c r="Y218" s="39"/>
      <c r="Z218" s="39"/>
      <c r="AA218" s="39"/>
      <c r="AB218" s="39"/>
      <c r="AC218" s="39"/>
      <c r="AD218" s="39"/>
      <c r="AE218" s="39"/>
      <c r="AR218" s="264" t="s">
        <v>239</v>
      </c>
      <c r="AT218" s="264" t="s">
        <v>226</v>
      </c>
      <c r="AU218" s="264" t="s">
        <v>88</v>
      </c>
      <c r="AY218" s="18" t="s">
        <v>223</v>
      </c>
      <c r="BE218" s="265">
        <f>IF(O218="základní",K218,0)</f>
        <v>0</v>
      </c>
      <c r="BF218" s="265">
        <f>IF(O218="snížená",K218,0)</f>
        <v>0</v>
      </c>
      <c r="BG218" s="265">
        <f>IF(O218="zákl. přenesená",K218,0)</f>
        <v>0</v>
      </c>
      <c r="BH218" s="265">
        <f>IF(O218="sníž. přenesená",K218,0)</f>
        <v>0</v>
      </c>
      <c r="BI218" s="265">
        <f>IF(O218="nulová",K218,0)</f>
        <v>0</v>
      </c>
      <c r="BJ218" s="18" t="s">
        <v>86</v>
      </c>
      <c r="BK218" s="265">
        <f>ROUND(P218*H218,2)</f>
        <v>0</v>
      </c>
      <c r="BL218" s="18" t="s">
        <v>239</v>
      </c>
      <c r="BM218" s="264" t="s">
        <v>578</v>
      </c>
    </row>
    <row r="219" s="13" customFormat="1">
      <c r="A219" s="13"/>
      <c r="B219" s="274"/>
      <c r="C219" s="275"/>
      <c r="D219" s="266" t="s">
        <v>446</v>
      </c>
      <c r="E219" s="276" t="s">
        <v>1</v>
      </c>
      <c r="F219" s="277" t="s">
        <v>579</v>
      </c>
      <c r="G219" s="275"/>
      <c r="H219" s="278">
        <v>8.0999999999999996</v>
      </c>
      <c r="I219" s="279"/>
      <c r="J219" s="279"/>
      <c r="K219" s="275"/>
      <c r="L219" s="275"/>
      <c r="M219" s="280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3"/>
      <c r="Y219" s="13"/>
      <c r="Z219" s="13"/>
      <c r="AA219" s="13"/>
      <c r="AB219" s="13"/>
      <c r="AC219" s="13"/>
      <c r="AD219" s="13"/>
      <c r="AE219" s="13"/>
      <c r="AT219" s="284" t="s">
        <v>446</v>
      </c>
      <c r="AU219" s="284" t="s">
        <v>88</v>
      </c>
      <c r="AV219" s="13" t="s">
        <v>88</v>
      </c>
      <c r="AW219" s="13" t="s">
        <v>5</v>
      </c>
      <c r="AX219" s="13" t="s">
        <v>86</v>
      </c>
      <c r="AY219" s="284" t="s">
        <v>223</v>
      </c>
    </row>
    <row r="220" s="2" customFormat="1" ht="21.75" customHeight="1">
      <c r="A220" s="39"/>
      <c r="B220" s="40"/>
      <c r="C220" s="252" t="s">
        <v>580</v>
      </c>
      <c r="D220" s="252" t="s">
        <v>226</v>
      </c>
      <c r="E220" s="253" t="s">
        <v>581</v>
      </c>
      <c r="F220" s="254" t="s">
        <v>582</v>
      </c>
      <c r="G220" s="255" t="s">
        <v>403</v>
      </c>
      <c r="H220" s="256">
        <v>8.0999999999999996</v>
      </c>
      <c r="I220" s="257"/>
      <c r="J220" s="257"/>
      <c r="K220" s="258">
        <f>ROUND(P220*H220,2)</f>
        <v>0</v>
      </c>
      <c r="L220" s="254" t="s">
        <v>404</v>
      </c>
      <c r="M220" s="45"/>
      <c r="N220" s="259" t="s">
        <v>1</v>
      </c>
      <c r="O220" s="260" t="s">
        <v>41</v>
      </c>
      <c r="P220" s="261">
        <f>I220+J220</f>
        <v>0</v>
      </c>
      <c r="Q220" s="261">
        <f>ROUND(I220*H220,2)</f>
        <v>0</v>
      </c>
      <c r="R220" s="261">
        <f>ROUND(J220*H220,2)</f>
        <v>0</v>
      </c>
      <c r="S220" s="92"/>
      <c r="T220" s="262">
        <f>S220*H220</f>
        <v>0</v>
      </c>
      <c r="U220" s="262">
        <v>4.0000000000000003E-05</v>
      </c>
      <c r="V220" s="262">
        <f>U220*H220</f>
        <v>0.00032400000000000001</v>
      </c>
      <c r="W220" s="262">
        <v>0</v>
      </c>
      <c r="X220" s="263">
        <f>W220*H220</f>
        <v>0</v>
      </c>
      <c r="Y220" s="39"/>
      <c r="Z220" s="39"/>
      <c r="AA220" s="39"/>
      <c r="AB220" s="39"/>
      <c r="AC220" s="39"/>
      <c r="AD220" s="39"/>
      <c r="AE220" s="39"/>
      <c r="AR220" s="264" t="s">
        <v>239</v>
      </c>
      <c r="AT220" s="264" t="s">
        <v>226</v>
      </c>
      <c r="AU220" s="264" t="s">
        <v>88</v>
      </c>
      <c r="AY220" s="18" t="s">
        <v>223</v>
      </c>
      <c r="BE220" s="265">
        <f>IF(O220="základní",K220,0)</f>
        <v>0</v>
      </c>
      <c r="BF220" s="265">
        <f>IF(O220="snížená",K220,0)</f>
        <v>0</v>
      </c>
      <c r="BG220" s="265">
        <f>IF(O220="zákl. přenesená",K220,0)</f>
        <v>0</v>
      </c>
      <c r="BH220" s="265">
        <f>IF(O220="sníž. přenesená",K220,0)</f>
        <v>0</v>
      </c>
      <c r="BI220" s="265">
        <f>IF(O220="nulová",K220,0)</f>
        <v>0</v>
      </c>
      <c r="BJ220" s="18" t="s">
        <v>86</v>
      </c>
      <c r="BK220" s="265">
        <f>ROUND(P220*H220,2)</f>
        <v>0</v>
      </c>
      <c r="BL220" s="18" t="s">
        <v>239</v>
      </c>
      <c r="BM220" s="264" t="s">
        <v>583</v>
      </c>
    </row>
    <row r="221" s="2" customFormat="1" ht="21.75" customHeight="1">
      <c r="A221" s="39"/>
      <c r="B221" s="40"/>
      <c r="C221" s="252" t="s">
        <v>584</v>
      </c>
      <c r="D221" s="252" t="s">
        <v>226</v>
      </c>
      <c r="E221" s="253" t="s">
        <v>585</v>
      </c>
      <c r="F221" s="254" t="s">
        <v>586</v>
      </c>
      <c r="G221" s="255" t="s">
        <v>501</v>
      </c>
      <c r="H221" s="256">
        <v>0.010999999999999999</v>
      </c>
      <c r="I221" s="257"/>
      <c r="J221" s="257"/>
      <c r="K221" s="258">
        <f>ROUND(P221*H221,2)</f>
        <v>0</v>
      </c>
      <c r="L221" s="254" t="s">
        <v>404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1.0597399999999999</v>
      </c>
      <c r="V221" s="262">
        <f>U221*H221</f>
        <v>0.011657139999999998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587</v>
      </c>
    </row>
    <row r="222" s="13" customFormat="1">
      <c r="A222" s="13"/>
      <c r="B222" s="274"/>
      <c r="C222" s="275"/>
      <c r="D222" s="266" t="s">
        <v>446</v>
      </c>
      <c r="E222" s="276" t="s">
        <v>1</v>
      </c>
      <c r="F222" s="277" t="s">
        <v>588</v>
      </c>
      <c r="G222" s="275"/>
      <c r="H222" s="278">
        <v>0.010999999999999999</v>
      </c>
      <c r="I222" s="279"/>
      <c r="J222" s="279"/>
      <c r="K222" s="275"/>
      <c r="L222" s="275"/>
      <c r="M222" s="280"/>
      <c r="N222" s="281"/>
      <c r="O222" s="282"/>
      <c r="P222" s="282"/>
      <c r="Q222" s="282"/>
      <c r="R222" s="282"/>
      <c r="S222" s="282"/>
      <c r="T222" s="282"/>
      <c r="U222" s="282"/>
      <c r="V222" s="282"/>
      <c r="W222" s="282"/>
      <c r="X222" s="283"/>
      <c r="Y222" s="13"/>
      <c r="Z222" s="13"/>
      <c r="AA222" s="13"/>
      <c r="AB222" s="13"/>
      <c r="AC222" s="13"/>
      <c r="AD222" s="13"/>
      <c r="AE222" s="13"/>
      <c r="AT222" s="284" t="s">
        <v>446</v>
      </c>
      <c r="AU222" s="284" t="s">
        <v>88</v>
      </c>
      <c r="AV222" s="13" t="s">
        <v>88</v>
      </c>
      <c r="AW222" s="13" t="s">
        <v>5</v>
      </c>
      <c r="AX222" s="13" t="s">
        <v>86</v>
      </c>
      <c r="AY222" s="284" t="s">
        <v>223</v>
      </c>
    </row>
    <row r="223" s="12" customFormat="1" ht="22.8" customHeight="1">
      <c r="A223" s="12"/>
      <c r="B223" s="235"/>
      <c r="C223" s="236"/>
      <c r="D223" s="237" t="s">
        <v>77</v>
      </c>
      <c r="E223" s="250" t="s">
        <v>258</v>
      </c>
      <c r="F223" s="250" t="s">
        <v>589</v>
      </c>
      <c r="G223" s="236"/>
      <c r="H223" s="236"/>
      <c r="I223" s="239"/>
      <c r="J223" s="239"/>
      <c r="K223" s="251">
        <f>BK223</f>
        <v>0</v>
      </c>
      <c r="L223" s="236"/>
      <c r="M223" s="241"/>
      <c r="N223" s="242"/>
      <c r="O223" s="243"/>
      <c r="P223" s="243"/>
      <c r="Q223" s="244">
        <f>SUM(Q224:Q256)</f>
        <v>0</v>
      </c>
      <c r="R223" s="244">
        <f>SUM(R224:R256)</f>
        <v>0</v>
      </c>
      <c r="S223" s="243"/>
      <c r="T223" s="245">
        <f>SUM(T224:T256)</f>
        <v>0</v>
      </c>
      <c r="U223" s="243"/>
      <c r="V223" s="245">
        <f>SUM(V224:V256)</f>
        <v>0</v>
      </c>
      <c r="W223" s="243"/>
      <c r="X223" s="246">
        <f>SUM(X224:X256)</f>
        <v>1348.9834000000001</v>
      </c>
      <c r="Y223" s="12"/>
      <c r="Z223" s="12"/>
      <c r="AA223" s="12"/>
      <c r="AB223" s="12"/>
      <c r="AC223" s="12"/>
      <c r="AD223" s="12"/>
      <c r="AE223" s="12"/>
      <c r="AR223" s="247" t="s">
        <v>86</v>
      </c>
      <c r="AT223" s="248" t="s">
        <v>77</v>
      </c>
      <c r="AU223" s="248" t="s">
        <v>86</v>
      </c>
      <c r="AY223" s="247" t="s">
        <v>223</v>
      </c>
      <c r="BK223" s="249">
        <f>SUM(BK224:BK256)</f>
        <v>0</v>
      </c>
    </row>
    <row r="224" s="2" customFormat="1" ht="21.75" customHeight="1">
      <c r="A224" s="39"/>
      <c r="B224" s="40"/>
      <c r="C224" s="252" t="s">
        <v>590</v>
      </c>
      <c r="D224" s="252" t="s">
        <v>226</v>
      </c>
      <c r="E224" s="253" t="s">
        <v>591</v>
      </c>
      <c r="F224" s="254" t="s">
        <v>592</v>
      </c>
      <c r="G224" s="255" t="s">
        <v>481</v>
      </c>
      <c r="H224" s="256">
        <v>136</v>
      </c>
      <c r="I224" s="257"/>
      <c r="J224" s="257"/>
      <c r="K224" s="258">
        <f>ROUND(P224*H224,2)</f>
        <v>0</v>
      </c>
      <c r="L224" s="254" t="s">
        <v>404</v>
      </c>
      <c r="M224" s="45"/>
      <c r="N224" s="259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</v>
      </c>
      <c r="V224" s="262">
        <f>U224*H224</f>
        <v>0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239</v>
      </c>
      <c r="AT224" s="264" t="s">
        <v>226</v>
      </c>
      <c r="AU224" s="264" t="s">
        <v>88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593</v>
      </c>
    </row>
    <row r="225" s="2" customFormat="1">
      <c r="A225" s="39"/>
      <c r="B225" s="40"/>
      <c r="C225" s="41"/>
      <c r="D225" s="266" t="s">
        <v>232</v>
      </c>
      <c r="E225" s="41"/>
      <c r="F225" s="267" t="s">
        <v>594</v>
      </c>
      <c r="G225" s="41"/>
      <c r="H225" s="41"/>
      <c r="I225" s="158"/>
      <c r="J225" s="158"/>
      <c r="K225" s="41"/>
      <c r="L225" s="41"/>
      <c r="M225" s="45"/>
      <c r="N225" s="268"/>
      <c r="O225" s="269"/>
      <c r="P225" s="92"/>
      <c r="Q225" s="92"/>
      <c r="R225" s="92"/>
      <c r="S225" s="92"/>
      <c r="T225" s="92"/>
      <c r="U225" s="92"/>
      <c r="V225" s="92"/>
      <c r="W225" s="92"/>
      <c r="X225" s="93"/>
      <c r="Y225" s="39"/>
      <c r="Z225" s="39"/>
      <c r="AA225" s="39"/>
      <c r="AB225" s="39"/>
      <c r="AC225" s="39"/>
      <c r="AD225" s="39"/>
      <c r="AE225" s="39"/>
      <c r="AT225" s="18" t="s">
        <v>232</v>
      </c>
      <c r="AU225" s="18" t="s">
        <v>88</v>
      </c>
    </row>
    <row r="226" s="2" customFormat="1" ht="21.75" customHeight="1">
      <c r="A226" s="39"/>
      <c r="B226" s="40"/>
      <c r="C226" s="252" t="s">
        <v>595</v>
      </c>
      <c r="D226" s="252" t="s">
        <v>226</v>
      </c>
      <c r="E226" s="253" t="s">
        <v>596</v>
      </c>
      <c r="F226" s="254" t="s">
        <v>597</v>
      </c>
      <c r="G226" s="255" t="s">
        <v>409</v>
      </c>
      <c r="H226" s="256">
        <v>15.359999999999999</v>
      </c>
      <c r="I226" s="257"/>
      <c r="J226" s="257"/>
      <c r="K226" s="258">
        <f>ROUND(P226*H226,2)</f>
        <v>0</v>
      </c>
      <c r="L226" s="254" t="s">
        <v>404</v>
      </c>
      <c r="M226" s="45"/>
      <c r="N226" s="259" t="s">
        <v>1</v>
      </c>
      <c r="O226" s="260" t="s">
        <v>41</v>
      </c>
      <c r="P226" s="261">
        <f>I226+J226</f>
        <v>0</v>
      </c>
      <c r="Q226" s="261">
        <f>ROUND(I226*H226,2)</f>
        <v>0</v>
      </c>
      <c r="R226" s="261">
        <f>ROUND(J226*H226,2)</f>
        <v>0</v>
      </c>
      <c r="S226" s="92"/>
      <c r="T226" s="262">
        <f>S226*H226</f>
        <v>0</v>
      </c>
      <c r="U226" s="262">
        <v>0</v>
      </c>
      <c r="V226" s="262">
        <f>U226*H226</f>
        <v>0</v>
      </c>
      <c r="W226" s="262">
        <v>2.2000000000000002</v>
      </c>
      <c r="X226" s="263">
        <f>W226*H226</f>
        <v>33.792000000000002</v>
      </c>
      <c r="Y226" s="39"/>
      <c r="Z226" s="39"/>
      <c r="AA226" s="39"/>
      <c r="AB226" s="39"/>
      <c r="AC226" s="39"/>
      <c r="AD226" s="39"/>
      <c r="AE226" s="39"/>
      <c r="AR226" s="264" t="s">
        <v>239</v>
      </c>
      <c r="AT226" s="264" t="s">
        <v>226</v>
      </c>
      <c r="AU226" s="264" t="s">
        <v>88</v>
      </c>
      <c r="AY226" s="18" t="s">
        <v>223</v>
      </c>
      <c r="BE226" s="265">
        <f>IF(O226="základní",K226,0)</f>
        <v>0</v>
      </c>
      <c r="BF226" s="265">
        <f>IF(O226="snížená",K226,0)</f>
        <v>0</v>
      </c>
      <c r="BG226" s="265">
        <f>IF(O226="zákl. přenesená",K226,0)</f>
        <v>0</v>
      </c>
      <c r="BH226" s="265">
        <f>IF(O226="sníž. přenesená",K226,0)</f>
        <v>0</v>
      </c>
      <c r="BI226" s="265">
        <f>IF(O226="nulová",K226,0)</f>
        <v>0</v>
      </c>
      <c r="BJ226" s="18" t="s">
        <v>86</v>
      </c>
      <c r="BK226" s="265">
        <f>ROUND(P226*H226,2)</f>
        <v>0</v>
      </c>
      <c r="BL226" s="18" t="s">
        <v>239</v>
      </c>
      <c r="BM226" s="264" t="s">
        <v>598</v>
      </c>
    </row>
    <row r="227" s="2" customFormat="1">
      <c r="A227" s="39"/>
      <c r="B227" s="40"/>
      <c r="C227" s="41"/>
      <c r="D227" s="266" t="s">
        <v>232</v>
      </c>
      <c r="E227" s="41"/>
      <c r="F227" s="267" t="s">
        <v>599</v>
      </c>
      <c r="G227" s="41"/>
      <c r="H227" s="41"/>
      <c r="I227" s="158"/>
      <c r="J227" s="158"/>
      <c r="K227" s="41"/>
      <c r="L227" s="41"/>
      <c r="M227" s="45"/>
      <c r="N227" s="268"/>
      <c r="O227" s="269"/>
      <c r="P227" s="92"/>
      <c r="Q227" s="92"/>
      <c r="R227" s="92"/>
      <c r="S227" s="92"/>
      <c r="T227" s="92"/>
      <c r="U227" s="92"/>
      <c r="V227" s="92"/>
      <c r="W227" s="92"/>
      <c r="X227" s="93"/>
      <c r="Y227" s="39"/>
      <c r="Z227" s="39"/>
      <c r="AA227" s="39"/>
      <c r="AB227" s="39"/>
      <c r="AC227" s="39"/>
      <c r="AD227" s="39"/>
      <c r="AE227" s="39"/>
      <c r="AT227" s="18" t="s">
        <v>232</v>
      </c>
      <c r="AU227" s="18" t="s">
        <v>88</v>
      </c>
    </row>
    <row r="228" s="13" customFormat="1">
      <c r="A228" s="13"/>
      <c r="B228" s="274"/>
      <c r="C228" s="275"/>
      <c r="D228" s="266" t="s">
        <v>446</v>
      </c>
      <c r="E228" s="276" t="s">
        <v>1</v>
      </c>
      <c r="F228" s="277" t="s">
        <v>600</v>
      </c>
      <c r="G228" s="275"/>
      <c r="H228" s="278">
        <v>15.359999999999999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3"/>
      <c r="Z228" s="13"/>
      <c r="AA228" s="13"/>
      <c r="AB228" s="13"/>
      <c r="AC228" s="13"/>
      <c r="AD228" s="13"/>
      <c r="AE228" s="13"/>
      <c r="AT228" s="284" t="s">
        <v>446</v>
      </c>
      <c r="AU228" s="284" t="s">
        <v>88</v>
      </c>
      <c r="AV228" s="13" t="s">
        <v>88</v>
      </c>
      <c r="AW228" s="13" t="s">
        <v>5</v>
      </c>
      <c r="AX228" s="13" t="s">
        <v>78</v>
      </c>
      <c r="AY228" s="284" t="s">
        <v>223</v>
      </c>
    </row>
    <row r="229" s="14" customFormat="1">
      <c r="A229" s="14"/>
      <c r="B229" s="285"/>
      <c r="C229" s="286"/>
      <c r="D229" s="266" t="s">
        <v>446</v>
      </c>
      <c r="E229" s="287" t="s">
        <v>1</v>
      </c>
      <c r="F229" s="288" t="s">
        <v>463</v>
      </c>
      <c r="G229" s="286"/>
      <c r="H229" s="289">
        <v>15.359999999999999</v>
      </c>
      <c r="I229" s="290"/>
      <c r="J229" s="290"/>
      <c r="K229" s="286"/>
      <c r="L229" s="286"/>
      <c r="M229" s="291"/>
      <c r="N229" s="292"/>
      <c r="O229" s="293"/>
      <c r="P229" s="293"/>
      <c r="Q229" s="293"/>
      <c r="R229" s="293"/>
      <c r="S229" s="293"/>
      <c r="T229" s="293"/>
      <c r="U229" s="293"/>
      <c r="V229" s="293"/>
      <c r="W229" s="293"/>
      <c r="X229" s="294"/>
      <c r="Y229" s="14"/>
      <c r="Z229" s="14"/>
      <c r="AA229" s="14"/>
      <c r="AB229" s="14"/>
      <c r="AC229" s="14"/>
      <c r="AD229" s="14"/>
      <c r="AE229" s="14"/>
      <c r="AT229" s="295" t="s">
        <v>446</v>
      </c>
      <c r="AU229" s="295" t="s">
        <v>88</v>
      </c>
      <c r="AV229" s="14" t="s">
        <v>239</v>
      </c>
      <c r="AW229" s="14" t="s">
        <v>5</v>
      </c>
      <c r="AX229" s="14" t="s">
        <v>86</v>
      </c>
      <c r="AY229" s="295" t="s">
        <v>223</v>
      </c>
    </row>
    <row r="230" s="2" customFormat="1" ht="21.75" customHeight="1">
      <c r="A230" s="39"/>
      <c r="B230" s="40"/>
      <c r="C230" s="252" t="s">
        <v>601</v>
      </c>
      <c r="D230" s="252" t="s">
        <v>226</v>
      </c>
      <c r="E230" s="253" t="s">
        <v>602</v>
      </c>
      <c r="F230" s="254" t="s">
        <v>603</v>
      </c>
      <c r="G230" s="255" t="s">
        <v>409</v>
      </c>
      <c r="H230" s="256">
        <v>503.01100000000002</v>
      </c>
      <c r="I230" s="257"/>
      <c r="J230" s="257"/>
      <c r="K230" s="258">
        <f>ROUND(P230*H230,2)</f>
        <v>0</v>
      </c>
      <c r="L230" s="254" t="s">
        <v>404</v>
      </c>
      <c r="M230" s="45"/>
      <c r="N230" s="259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0</v>
      </c>
      <c r="V230" s="262">
        <f>U230*H230</f>
        <v>0</v>
      </c>
      <c r="W230" s="262">
        <v>2.3999999999999999</v>
      </c>
      <c r="X230" s="263">
        <f>W230*H230</f>
        <v>1207.2264</v>
      </c>
      <c r="Y230" s="39"/>
      <c r="Z230" s="39"/>
      <c r="AA230" s="39"/>
      <c r="AB230" s="39"/>
      <c r="AC230" s="39"/>
      <c r="AD230" s="39"/>
      <c r="AE230" s="39"/>
      <c r="AR230" s="264" t="s">
        <v>239</v>
      </c>
      <c r="AT230" s="264" t="s">
        <v>226</v>
      </c>
      <c r="AU230" s="264" t="s">
        <v>88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604</v>
      </c>
    </row>
    <row r="231" s="2" customFormat="1">
      <c r="A231" s="39"/>
      <c r="B231" s="40"/>
      <c r="C231" s="41"/>
      <c r="D231" s="266" t="s">
        <v>232</v>
      </c>
      <c r="E231" s="41"/>
      <c r="F231" s="267" t="s">
        <v>599</v>
      </c>
      <c r="G231" s="41"/>
      <c r="H231" s="41"/>
      <c r="I231" s="158"/>
      <c r="J231" s="158"/>
      <c r="K231" s="41"/>
      <c r="L231" s="41"/>
      <c r="M231" s="45"/>
      <c r="N231" s="268"/>
      <c r="O231" s="269"/>
      <c r="P231" s="92"/>
      <c r="Q231" s="92"/>
      <c r="R231" s="92"/>
      <c r="S231" s="92"/>
      <c r="T231" s="92"/>
      <c r="U231" s="92"/>
      <c r="V231" s="92"/>
      <c r="W231" s="92"/>
      <c r="X231" s="93"/>
      <c r="Y231" s="39"/>
      <c r="Z231" s="39"/>
      <c r="AA231" s="39"/>
      <c r="AB231" s="39"/>
      <c r="AC231" s="39"/>
      <c r="AD231" s="39"/>
      <c r="AE231" s="39"/>
      <c r="AT231" s="18" t="s">
        <v>232</v>
      </c>
      <c r="AU231" s="18" t="s">
        <v>88</v>
      </c>
    </row>
    <row r="232" s="13" customFormat="1">
      <c r="A232" s="13"/>
      <c r="B232" s="274"/>
      <c r="C232" s="275"/>
      <c r="D232" s="266" t="s">
        <v>446</v>
      </c>
      <c r="E232" s="276" t="s">
        <v>1</v>
      </c>
      <c r="F232" s="277" t="s">
        <v>605</v>
      </c>
      <c r="G232" s="275"/>
      <c r="H232" s="278">
        <v>166.80000000000001</v>
      </c>
      <c r="I232" s="279"/>
      <c r="J232" s="279"/>
      <c r="K232" s="275"/>
      <c r="L232" s="275"/>
      <c r="M232" s="280"/>
      <c r="N232" s="281"/>
      <c r="O232" s="282"/>
      <c r="P232" s="282"/>
      <c r="Q232" s="282"/>
      <c r="R232" s="282"/>
      <c r="S232" s="282"/>
      <c r="T232" s="282"/>
      <c r="U232" s="282"/>
      <c r="V232" s="282"/>
      <c r="W232" s="282"/>
      <c r="X232" s="283"/>
      <c r="Y232" s="13"/>
      <c r="Z232" s="13"/>
      <c r="AA232" s="13"/>
      <c r="AB232" s="13"/>
      <c r="AC232" s="13"/>
      <c r="AD232" s="13"/>
      <c r="AE232" s="13"/>
      <c r="AT232" s="284" t="s">
        <v>446</v>
      </c>
      <c r="AU232" s="284" t="s">
        <v>88</v>
      </c>
      <c r="AV232" s="13" t="s">
        <v>88</v>
      </c>
      <c r="AW232" s="13" t="s">
        <v>5</v>
      </c>
      <c r="AX232" s="13" t="s">
        <v>78</v>
      </c>
      <c r="AY232" s="284" t="s">
        <v>223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606</v>
      </c>
      <c r="G233" s="275"/>
      <c r="H233" s="278">
        <v>20.800000000000001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88</v>
      </c>
      <c r="AV233" s="13" t="s">
        <v>88</v>
      </c>
      <c r="AW233" s="13" t="s">
        <v>5</v>
      </c>
      <c r="AX233" s="13" t="s">
        <v>78</v>
      </c>
      <c r="AY233" s="284" t="s">
        <v>223</v>
      </c>
    </row>
    <row r="234" s="13" customFormat="1">
      <c r="A234" s="13"/>
      <c r="B234" s="274"/>
      <c r="C234" s="275"/>
      <c r="D234" s="266" t="s">
        <v>446</v>
      </c>
      <c r="E234" s="276" t="s">
        <v>1</v>
      </c>
      <c r="F234" s="277" t="s">
        <v>607</v>
      </c>
      <c r="G234" s="275"/>
      <c r="H234" s="278">
        <v>129</v>
      </c>
      <c r="I234" s="279"/>
      <c r="J234" s="279"/>
      <c r="K234" s="275"/>
      <c r="L234" s="275"/>
      <c r="M234" s="280"/>
      <c r="N234" s="281"/>
      <c r="O234" s="282"/>
      <c r="P234" s="282"/>
      <c r="Q234" s="282"/>
      <c r="R234" s="282"/>
      <c r="S234" s="282"/>
      <c r="T234" s="282"/>
      <c r="U234" s="282"/>
      <c r="V234" s="282"/>
      <c r="W234" s="282"/>
      <c r="X234" s="283"/>
      <c r="Y234" s="13"/>
      <c r="Z234" s="13"/>
      <c r="AA234" s="13"/>
      <c r="AB234" s="13"/>
      <c r="AC234" s="13"/>
      <c r="AD234" s="13"/>
      <c r="AE234" s="13"/>
      <c r="AT234" s="284" t="s">
        <v>446</v>
      </c>
      <c r="AU234" s="284" t="s">
        <v>88</v>
      </c>
      <c r="AV234" s="13" t="s">
        <v>88</v>
      </c>
      <c r="AW234" s="13" t="s">
        <v>5</v>
      </c>
      <c r="AX234" s="13" t="s">
        <v>78</v>
      </c>
      <c r="AY234" s="284" t="s">
        <v>223</v>
      </c>
    </row>
    <row r="235" s="13" customFormat="1">
      <c r="A235" s="13"/>
      <c r="B235" s="274"/>
      <c r="C235" s="275"/>
      <c r="D235" s="266" t="s">
        <v>446</v>
      </c>
      <c r="E235" s="276" t="s">
        <v>1</v>
      </c>
      <c r="F235" s="277" t="s">
        <v>608</v>
      </c>
      <c r="G235" s="275"/>
      <c r="H235" s="278">
        <v>3.375</v>
      </c>
      <c r="I235" s="279"/>
      <c r="J235" s="279"/>
      <c r="K235" s="275"/>
      <c r="L235" s="275"/>
      <c r="M235" s="280"/>
      <c r="N235" s="281"/>
      <c r="O235" s="282"/>
      <c r="P235" s="282"/>
      <c r="Q235" s="282"/>
      <c r="R235" s="282"/>
      <c r="S235" s="282"/>
      <c r="T235" s="282"/>
      <c r="U235" s="282"/>
      <c r="V235" s="282"/>
      <c r="W235" s="282"/>
      <c r="X235" s="283"/>
      <c r="Y235" s="13"/>
      <c r="Z235" s="13"/>
      <c r="AA235" s="13"/>
      <c r="AB235" s="13"/>
      <c r="AC235" s="13"/>
      <c r="AD235" s="13"/>
      <c r="AE235" s="13"/>
      <c r="AT235" s="284" t="s">
        <v>446</v>
      </c>
      <c r="AU235" s="284" t="s">
        <v>88</v>
      </c>
      <c r="AV235" s="13" t="s">
        <v>88</v>
      </c>
      <c r="AW235" s="13" t="s">
        <v>5</v>
      </c>
      <c r="AX235" s="13" t="s">
        <v>78</v>
      </c>
      <c r="AY235" s="284" t="s">
        <v>223</v>
      </c>
    </row>
    <row r="236" s="13" customFormat="1">
      <c r="A236" s="13"/>
      <c r="B236" s="274"/>
      <c r="C236" s="275"/>
      <c r="D236" s="266" t="s">
        <v>446</v>
      </c>
      <c r="E236" s="276" t="s">
        <v>1</v>
      </c>
      <c r="F236" s="277" t="s">
        <v>609</v>
      </c>
      <c r="G236" s="275"/>
      <c r="H236" s="278">
        <v>165.90000000000001</v>
      </c>
      <c r="I236" s="279"/>
      <c r="J236" s="279"/>
      <c r="K236" s="275"/>
      <c r="L236" s="275"/>
      <c r="M236" s="280"/>
      <c r="N236" s="281"/>
      <c r="O236" s="282"/>
      <c r="P236" s="282"/>
      <c r="Q236" s="282"/>
      <c r="R236" s="282"/>
      <c r="S236" s="282"/>
      <c r="T236" s="282"/>
      <c r="U236" s="282"/>
      <c r="V236" s="282"/>
      <c r="W236" s="282"/>
      <c r="X236" s="283"/>
      <c r="Y236" s="13"/>
      <c r="Z236" s="13"/>
      <c r="AA236" s="13"/>
      <c r="AB236" s="13"/>
      <c r="AC236" s="13"/>
      <c r="AD236" s="13"/>
      <c r="AE236" s="13"/>
      <c r="AT236" s="284" t="s">
        <v>446</v>
      </c>
      <c r="AU236" s="284" t="s">
        <v>88</v>
      </c>
      <c r="AV236" s="13" t="s">
        <v>88</v>
      </c>
      <c r="AW236" s="13" t="s">
        <v>5</v>
      </c>
      <c r="AX236" s="13" t="s">
        <v>78</v>
      </c>
      <c r="AY236" s="284" t="s">
        <v>223</v>
      </c>
    </row>
    <row r="237" s="13" customFormat="1">
      <c r="A237" s="13"/>
      <c r="B237" s="274"/>
      <c r="C237" s="275"/>
      <c r="D237" s="266" t="s">
        <v>446</v>
      </c>
      <c r="E237" s="276" t="s">
        <v>1</v>
      </c>
      <c r="F237" s="277" t="s">
        <v>610</v>
      </c>
      <c r="G237" s="275"/>
      <c r="H237" s="278">
        <v>17.135999999999999</v>
      </c>
      <c r="I237" s="279"/>
      <c r="J237" s="279"/>
      <c r="K237" s="275"/>
      <c r="L237" s="275"/>
      <c r="M237" s="280"/>
      <c r="N237" s="281"/>
      <c r="O237" s="282"/>
      <c r="P237" s="282"/>
      <c r="Q237" s="282"/>
      <c r="R237" s="282"/>
      <c r="S237" s="282"/>
      <c r="T237" s="282"/>
      <c r="U237" s="282"/>
      <c r="V237" s="282"/>
      <c r="W237" s="282"/>
      <c r="X237" s="283"/>
      <c r="Y237" s="13"/>
      <c r="Z237" s="13"/>
      <c r="AA237" s="13"/>
      <c r="AB237" s="13"/>
      <c r="AC237" s="13"/>
      <c r="AD237" s="13"/>
      <c r="AE237" s="13"/>
      <c r="AT237" s="284" t="s">
        <v>446</v>
      </c>
      <c r="AU237" s="284" t="s">
        <v>88</v>
      </c>
      <c r="AV237" s="13" t="s">
        <v>88</v>
      </c>
      <c r="AW237" s="13" t="s">
        <v>5</v>
      </c>
      <c r="AX237" s="13" t="s">
        <v>78</v>
      </c>
      <c r="AY237" s="284" t="s">
        <v>223</v>
      </c>
    </row>
    <row r="238" s="14" customFormat="1">
      <c r="A238" s="14"/>
      <c r="B238" s="285"/>
      <c r="C238" s="286"/>
      <c r="D238" s="266" t="s">
        <v>446</v>
      </c>
      <c r="E238" s="287" t="s">
        <v>1</v>
      </c>
      <c r="F238" s="288" t="s">
        <v>463</v>
      </c>
      <c r="G238" s="286"/>
      <c r="H238" s="289">
        <v>503.01100000000002</v>
      </c>
      <c r="I238" s="290"/>
      <c r="J238" s="290"/>
      <c r="K238" s="286"/>
      <c r="L238" s="286"/>
      <c r="M238" s="291"/>
      <c r="N238" s="292"/>
      <c r="O238" s="293"/>
      <c r="P238" s="293"/>
      <c r="Q238" s="293"/>
      <c r="R238" s="293"/>
      <c r="S238" s="293"/>
      <c r="T238" s="293"/>
      <c r="U238" s="293"/>
      <c r="V238" s="293"/>
      <c r="W238" s="293"/>
      <c r="X238" s="294"/>
      <c r="Y238" s="14"/>
      <c r="Z238" s="14"/>
      <c r="AA238" s="14"/>
      <c r="AB238" s="14"/>
      <c r="AC238" s="14"/>
      <c r="AD238" s="14"/>
      <c r="AE238" s="14"/>
      <c r="AT238" s="295" t="s">
        <v>446</v>
      </c>
      <c r="AU238" s="295" t="s">
        <v>88</v>
      </c>
      <c r="AV238" s="14" t="s">
        <v>239</v>
      </c>
      <c r="AW238" s="14" t="s">
        <v>5</v>
      </c>
      <c r="AX238" s="14" t="s">
        <v>86</v>
      </c>
      <c r="AY238" s="295" t="s">
        <v>223</v>
      </c>
    </row>
    <row r="239" s="2" customFormat="1" ht="21.75" customHeight="1">
      <c r="A239" s="39"/>
      <c r="B239" s="40"/>
      <c r="C239" s="252" t="s">
        <v>611</v>
      </c>
      <c r="D239" s="252" t="s">
        <v>226</v>
      </c>
      <c r="E239" s="253" t="s">
        <v>612</v>
      </c>
      <c r="F239" s="254" t="s">
        <v>613</v>
      </c>
      <c r="G239" s="255" t="s">
        <v>320</v>
      </c>
      <c r="H239" s="256">
        <v>45</v>
      </c>
      <c r="I239" s="257"/>
      <c r="J239" s="257"/>
      <c r="K239" s="258">
        <f>ROUND(P239*H239,2)</f>
        <v>0</v>
      </c>
      <c r="L239" s="254" t="s">
        <v>404</v>
      </c>
      <c r="M239" s="45"/>
      <c r="N239" s="259" t="s">
        <v>1</v>
      </c>
      <c r="O239" s="260" t="s">
        <v>41</v>
      </c>
      <c r="P239" s="261">
        <f>I239+J239</f>
        <v>0</v>
      </c>
      <c r="Q239" s="261">
        <f>ROUND(I239*H239,2)</f>
        <v>0</v>
      </c>
      <c r="R239" s="261">
        <f>ROUND(J239*H239,2)</f>
        <v>0</v>
      </c>
      <c r="S239" s="92"/>
      <c r="T239" s="262">
        <f>S239*H239</f>
        <v>0</v>
      </c>
      <c r="U239" s="262">
        <v>0</v>
      </c>
      <c r="V239" s="262">
        <f>U239*H239</f>
        <v>0</v>
      </c>
      <c r="W239" s="262">
        <v>0.074999999999999997</v>
      </c>
      <c r="X239" s="263">
        <f>W239*H239</f>
        <v>3.375</v>
      </c>
      <c r="Y239" s="39"/>
      <c r="Z239" s="39"/>
      <c r="AA239" s="39"/>
      <c r="AB239" s="39"/>
      <c r="AC239" s="39"/>
      <c r="AD239" s="39"/>
      <c r="AE239" s="39"/>
      <c r="AR239" s="264" t="s">
        <v>239</v>
      </c>
      <c r="AT239" s="264" t="s">
        <v>226</v>
      </c>
      <c r="AU239" s="264" t="s">
        <v>88</v>
      </c>
      <c r="AY239" s="18" t="s">
        <v>223</v>
      </c>
      <c r="BE239" s="265">
        <f>IF(O239="základní",K239,0)</f>
        <v>0</v>
      </c>
      <c r="BF239" s="265">
        <f>IF(O239="snížená",K239,0)</f>
        <v>0</v>
      </c>
      <c r="BG239" s="265">
        <f>IF(O239="zákl. přenesená",K239,0)</f>
        <v>0</v>
      </c>
      <c r="BH239" s="265">
        <f>IF(O239="sníž. přenesená",K239,0)</f>
        <v>0</v>
      </c>
      <c r="BI239" s="265">
        <f>IF(O239="nulová",K239,0)</f>
        <v>0</v>
      </c>
      <c r="BJ239" s="18" t="s">
        <v>86</v>
      </c>
      <c r="BK239" s="265">
        <f>ROUND(P239*H239,2)</f>
        <v>0</v>
      </c>
      <c r="BL239" s="18" t="s">
        <v>239</v>
      </c>
      <c r="BM239" s="264" t="s">
        <v>614</v>
      </c>
    </row>
    <row r="240" s="2" customFormat="1">
      <c r="A240" s="39"/>
      <c r="B240" s="40"/>
      <c r="C240" s="41"/>
      <c r="D240" s="266" t="s">
        <v>232</v>
      </c>
      <c r="E240" s="41"/>
      <c r="F240" s="267" t="s">
        <v>615</v>
      </c>
      <c r="G240" s="41"/>
      <c r="H240" s="41"/>
      <c r="I240" s="158"/>
      <c r="J240" s="158"/>
      <c r="K240" s="41"/>
      <c r="L240" s="41"/>
      <c r="M240" s="45"/>
      <c r="N240" s="268"/>
      <c r="O240" s="269"/>
      <c r="P240" s="92"/>
      <c r="Q240" s="92"/>
      <c r="R240" s="92"/>
      <c r="S240" s="92"/>
      <c r="T240" s="92"/>
      <c r="U240" s="92"/>
      <c r="V240" s="92"/>
      <c r="W240" s="92"/>
      <c r="X240" s="93"/>
      <c r="Y240" s="39"/>
      <c r="Z240" s="39"/>
      <c r="AA240" s="39"/>
      <c r="AB240" s="39"/>
      <c r="AC240" s="39"/>
      <c r="AD240" s="39"/>
      <c r="AE240" s="39"/>
      <c r="AT240" s="18" t="s">
        <v>232</v>
      </c>
      <c r="AU240" s="18" t="s">
        <v>88</v>
      </c>
    </row>
    <row r="241" s="2" customFormat="1" ht="21.75" customHeight="1">
      <c r="A241" s="39"/>
      <c r="B241" s="40"/>
      <c r="C241" s="252" t="s">
        <v>616</v>
      </c>
      <c r="D241" s="252" t="s">
        <v>226</v>
      </c>
      <c r="E241" s="253" t="s">
        <v>617</v>
      </c>
      <c r="F241" s="254" t="s">
        <v>618</v>
      </c>
      <c r="G241" s="255" t="s">
        <v>320</v>
      </c>
      <c r="H241" s="256">
        <v>8</v>
      </c>
      <c r="I241" s="257"/>
      <c r="J241" s="257"/>
      <c r="K241" s="258">
        <f>ROUND(P241*H241,2)</f>
        <v>0</v>
      </c>
      <c r="L241" s="254" t="s">
        <v>404</v>
      </c>
      <c r="M241" s="45"/>
      <c r="N241" s="259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</v>
      </c>
      <c r="V241" s="262">
        <f>U241*H241</f>
        <v>0</v>
      </c>
      <c r="W241" s="262">
        <v>0.014</v>
      </c>
      <c r="X241" s="263">
        <f>W241*H241</f>
        <v>0.112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88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619</v>
      </c>
    </row>
    <row r="242" s="2" customFormat="1">
      <c r="A242" s="39"/>
      <c r="B242" s="40"/>
      <c r="C242" s="41"/>
      <c r="D242" s="266" t="s">
        <v>232</v>
      </c>
      <c r="E242" s="41"/>
      <c r="F242" s="267" t="s">
        <v>620</v>
      </c>
      <c r="G242" s="41"/>
      <c r="H242" s="41"/>
      <c r="I242" s="158"/>
      <c r="J242" s="158"/>
      <c r="K242" s="41"/>
      <c r="L242" s="41"/>
      <c r="M242" s="45"/>
      <c r="N242" s="268"/>
      <c r="O242" s="269"/>
      <c r="P242" s="92"/>
      <c r="Q242" s="92"/>
      <c r="R242" s="92"/>
      <c r="S242" s="92"/>
      <c r="T242" s="92"/>
      <c r="U242" s="92"/>
      <c r="V242" s="92"/>
      <c r="W242" s="92"/>
      <c r="X242" s="93"/>
      <c r="Y242" s="39"/>
      <c r="Z242" s="39"/>
      <c r="AA242" s="39"/>
      <c r="AB242" s="39"/>
      <c r="AC242" s="39"/>
      <c r="AD242" s="39"/>
      <c r="AE242" s="39"/>
      <c r="AT242" s="18" t="s">
        <v>232</v>
      </c>
      <c r="AU242" s="18" t="s">
        <v>88</v>
      </c>
    </row>
    <row r="243" s="2" customFormat="1" ht="21.75" customHeight="1">
      <c r="A243" s="39"/>
      <c r="B243" s="40"/>
      <c r="C243" s="252" t="s">
        <v>621</v>
      </c>
      <c r="D243" s="252" t="s">
        <v>226</v>
      </c>
      <c r="E243" s="253" t="s">
        <v>622</v>
      </c>
      <c r="F243" s="254" t="s">
        <v>623</v>
      </c>
      <c r="G243" s="255" t="s">
        <v>320</v>
      </c>
      <c r="H243" s="256">
        <v>8</v>
      </c>
      <c r="I243" s="257"/>
      <c r="J243" s="257"/>
      <c r="K243" s="258">
        <f>ROUND(P243*H243,2)</f>
        <v>0</v>
      </c>
      <c r="L243" s="254" t="s">
        <v>404</v>
      </c>
      <c r="M243" s="45"/>
      <c r="N243" s="259" t="s">
        <v>1</v>
      </c>
      <c r="O243" s="260" t="s">
        <v>41</v>
      </c>
      <c r="P243" s="261">
        <f>I243+J243</f>
        <v>0</v>
      </c>
      <c r="Q243" s="261">
        <f>ROUND(I243*H243,2)</f>
        <v>0</v>
      </c>
      <c r="R243" s="261">
        <f>ROUND(J243*H243,2)</f>
        <v>0</v>
      </c>
      <c r="S243" s="92"/>
      <c r="T243" s="262">
        <f>S243*H243</f>
        <v>0</v>
      </c>
      <c r="U243" s="262">
        <v>0</v>
      </c>
      <c r="V243" s="262">
        <f>U243*H243</f>
        <v>0</v>
      </c>
      <c r="W243" s="262">
        <v>0.025000000000000001</v>
      </c>
      <c r="X243" s="263">
        <f>W243*H243</f>
        <v>0.20000000000000001</v>
      </c>
      <c r="Y243" s="39"/>
      <c r="Z243" s="39"/>
      <c r="AA243" s="39"/>
      <c r="AB243" s="39"/>
      <c r="AC243" s="39"/>
      <c r="AD243" s="39"/>
      <c r="AE243" s="39"/>
      <c r="AR243" s="264" t="s">
        <v>239</v>
      </c>
      <c r="AT243" s="264" t="s">
        <v>226</v>
      </c>
      <c r="AU243" s="264" t="s">
        <v>88</v>
      </c>
      <c r="AY243" s="18" t="s">
        <v>223</v>
      </c>
      <c r="BE243" s="265">
        <f>IF(O243="základní",K243,0)</f>
        <v>0</v>
      </c>
      <c r="BF243" s="265">
        <f>IF(O243="snížená",K243,0)</f>
        <v>0</v>
      </c>
      <c r="BG243" s="265">
        <f>IF(O243="zákl. přenesená",K243,0)</f>
        <v>0</v>
      </c>
      <c r="BH243" s="265">
        <f>IF(O243="sníž. přenesená",K243,0)</f>
        <v>0</v>
      </c>
      <c r="BI243" s="265">
        <f>IF(O243="nulová",K243,0)</f>
        <v>0</v>
      </c>
      <c r="BJ243" s="18" t="s">
        <v>86</v>
      </c>
      <c r="BK243" s="265">
        <f>ROUND(P243*H243,2)</f>
        <v>0</v>
      </c>
      <c r="BL243" s="18" t="s">
        <v>239</v>
      </c>
      <c r="BM243" s="264" t="s">
        <v>624</v>
      </c>
    </row>
    <row r="244" s="2" customFormat="1">
      <c r="A244" s="39"/>
      <c r="B244" s="40"/>
      <c r="C244" s="41"/>
      <c r="D244" s="266" t="s">
        <v>232</v>
      </c>
      <c r="E244" s="41"/>
      <c r="F244" s="267" t="s">
        <v>620</v>
      </c>
      <c r="G244" s="41"/>
      <c r="H244" s="41"/>
      <c r="I244" s="158"/>
      <c r="J244" s="158"/>
      <c r="K244" s="41"/>
      <c r="L244" s="41"/>
      <c r="M244" s="45"/>
      <c r="N244" s="268"/>
      <c r="O244" s="269"/>
      <c r="P244" s="92"/>
      <c r="Q244" s="92"/>
      <c r="R244" s="92"/>
      <c r="S244" s="92"/>
      <c r="T244" s="92"/>
      <c r="U244" s="92"/>
      <c r="V244" s="92"/>
      <c r="W244" s="92"/>
      <c r="X244" s="93"/>
      <c r="Y244" s="39"/>
      <c r="Z244" s="39"/>
      <c r="AA244" s="39"/>
      <c r="AB244" s="39"/>
      <c r="AC244" s="39"/>
      <c r="AD244" s="39"/>
      <c r="AE244" s="39"/>
      <c r="AT244" s="18" t="s">
        <v>232</v>
      </c>
      <c r="AU244" s="18" t="s">
        <v>88</v>
      </c>
    </row>
    <row r="245" s="2" customFormat="1" ht="21.75" customHeight="1">
      <c r="A245" s="39"/>
      <c r="B245" s="40"/>
      <c r="C245" s="252" t="s">
        <v>625</v>
      </c>
      <c r="D245" s="252" t="s">
        <v>226</v>
      </c>
      <c r="E245" s="253" t="s">
        <v>626</v>
      </c>
      <c r="F245" s="254" t="s">
        <v>627</v>
      </c>
      <c r="G245" s="255" t="s">
        <v>481</v>
      </c>
      <c r="H245" s="256">
        <v>82</v>
      </c>
      <c r="I245" s="257"/>
      <c r="J245" s="257"/>
      <c r="K245" s="258">
        <f>ROUND(P245*H245,2)</f>
        <v>0</v>
      </c>
      <c r="L245" s="254" t="s">
        <v>404</v>
      </c>
      <c r="M245" s="45"/>
      <c r="N245" s="259" t="s">
        <v>1</v>
      </c>
      <c r="O245" s="260" t="s">
        <v>41</v>
      </c>
      <c r="P245" s="261">
        <f>I245+J245</f>
        <v>0</v>
      </c>
      <c r="Q245" s="261">
        <f>ROUND(I245*H245,2)</f>
        <v>0</v>
      </c>
      <c r="R245" s="261">
        <f>ROUND(J245*H245,2)</f>
        <v>0</v>
      </c>
      <c r="S245" s="92"/>
      <c r="T245" s="262">
        <f>S245*H245</f>
        <v>0</v>
      </c>
      <c r="U245" s="262">
        <v>0</v>
      </c>
      <c r="V245" s="262">
        <f>U245*H245</f>
        <v>0</v>
      </c>
      <c r="W245" s="262">
        <v>0.035000000000000003</v>
      </c>
      <c r="X245" s="263">
        <f>W245*H245</f>
        <v>2.8700000000000001</v>
      </c>
      <c r="Y245" s="39"/>
      <c r="Z245" s="39"/>
      <c r="AA245" s="39"/>
      <c r="AB245" s="39"/>
      <c r="AC245" s="39"/>
      <c r="AD245" s="39"/>
      <c r="AE245" s="39"/>
      <c r="AR245" s="264" t="s">
        <v>239</v>
      </c>
      <c r="AT245" s="264" t="s">
        <v>226</v>
      </c>
      <c r="AU245" s="264" t="s">
        <v>88</v>
      </c>
      <c r="AY245" s="18" t="s">
        <v>223</v>
      </c>
      <c r="BE245" s="265">
        <f>IF(O245="základní",K245,0)</f>
        <v>0</v>
      </c>
      <c r="BF245" s="265">
        <f>IF(O245="snížená",K245,0)</f>
        <v>0</v>
      </c>
      <c r="BG245" s="265">
        <f>IF(O245="zákl. přenesená",K245,0)</f>
        <v>0</v>
      </c>
      <c r="BH245" s="265">
        <f>IF(O245="sníž. přenesená",K245,0)</f>
        <v>0</v>
      </c>
      <c r="BI245" s="265">
        <f>IF(O245="nulová",K245,0)</f>
        <v>0</v>
      </c>
      <c r="BJ245" s="18" t="s">
        <v>86</v>
      </c>
      <c r="BK245" s="265">
        <f>ROUND(P245*H245,2)</f>
        <v>0</v>
      </c>
      <c r="BL245" s="18" t="s">
        <v>239</v>
      </c>
      <c r="BM245" s="264" t="s">
        <v>628</v>
      </c>
    </row>
    <row r="246" s="2" customFormat="1">
      <c r="A246" s="39"/>
      <c r="B246" s="40"/>
      <c r="C246" s="41"/>
      <c r="D246" s="266" t="s">
        <v>232</v>
      </c>
      <c r="E246" s="41"/>
      <c r="F246" s="267" t="s">
        <v>629</v>
      </c>
      <c r="G246" s="41"/>
      <c r="H246" s="41"/>
      <c r="I246" s="158"/>
      <c r="J246" s="158"/>
      <c r="K246" s="41"/>
      <c r="L246" s="41"/>
      <c r="M246" s="45"/>
      <c r="N246" s="268"/>
      <c r="O246" s="269"/>
      <c r="P246" s="92"/>
      <c r="Q246" s="92"/>
      <c r="R246" s="92"/>
      <c r="S246" s="92"/>
      <c r="T246" s="92"/>
      <c r="U246" s="92"/>
      <c r="V246" s="92"/>
      <c r="W246" s="92"/>
      <c r="X246" s="93"/>
      <c r="Y246" s="39"/>
      <c r="Z246" s="39"/>
      <c r="AA246" s="39"/>
      <c r="AB246" s="39"/>
      <c r="AC246" s="39"/>
      <c r="AD246" s="39"/>
      <c r="AE246" s="39"/>
      <c r="AT246" s="18" t="s">
        <v>232</v>
      </c>
      <c r="AU246" s="18" t="s">
        <v>88</v>
      </c>
    </row>
    <row r="247" s="2" customFormat="1" ht="21.75" customHeight="1">
      <c r="A247" s="39"/>
      <c r="B247" s="40"/>
      <c r="C247" s="252" t="s">
        <v>630</v>
      </c>
      <c r="D247" s="252" t="s">
        <v>226</v>
      </c>
      <c r="E247" s="253" t="s">
        <v>631</v>
      </c>
      <c r="F247" s="254" t="s">
        <v>632</v>
      </c>
      <c r="G247" s="255" t="s">
        <v>320</v>
      </c>
      <c r="H247" s="256">
        <v>7</v>
      </c>
      <c r="I247" s="257"/>
      <c r="J247" s="257"/>
      <c r="K247" s="258">
        <f>ROUND(P247*H247,2)</f>
        <v>0</v>
      </c>
      <c r="L247" s="254" t="s">
        <v>404</v>
      </c>
      <c r="M247" s="45"/>
      <c r="N247" s="259" t="s">
        <v>1</v>
      </c>
      <c r="O247" s="260" t="s">
        <v>41</v>
      </c>
      <c r="P247" s="261">
        <f>I247+J247</f>
        <v>0</v>
      </c>
      <c r="Q247" s="261">
        <f>ROUND(I247*H247,2)</f>
        <v>0</v>
      </c>
      <c r="R247" s="261">
        <f>ROUND(J247*H247,2)</f>
        <v>0</v>
      </c>
      <c r="S247" s="92"/>
      <c r="T247" s="262">
        <f>S247*H247</f>
        <v>0</v>
      </c>
      <c r="U247" s="262">
        <v>0</v>
      </c>
      <c r="V247" s="262">
        <f>U247*H247</f>
        <v>0</v>
      </c>
      <c r="W247" s="262">
        <v>0.082000000000000003</v>
      </c>
      <c r="X247" s="263">
        <f>W247*H247</f>
        <v>0.57400000000000007</v>
      </c>
      <c r="Y247" s="39"/>
      <c r="Z247" s="39"/>
      <c r="AA247" s="39"/>
      <c r="AB247" s="39"/>
      <c r="AC247" s="39"/>
      <c r="AD247" s="39"/>
      <c r="AE247" s="39"/>
      <c r="AR247" s="264" t="s">
        <v>239</v>
      </c>
      <c r="AT247" s="264" t="s">
        <v>226</v>
      </c>
      <c r="AU247" s="264" t="s">
        <v>88</v>
      </c>
      <c r="AY247" s="18" t="s">
        <v>223</v>
      </c>
      <c r="BE247" s="265">
        <f>IF(O247="základní",K247,0)</f>
        <v>0</v>
      </c>
      <c r="BF247" s="265">
        <f>IF(O247="snížená",K247,0)</f>
        <v>0</v>
      </c>
      <c r="BG247" s="265">
        <f>IF(O247="zákl. přenesená",K247,0)</f>
        <v>0</v>
      </c>
      <c r="BH247" s="265">
        <f>IF(O247="sníž. přenesená",K247,0)</f>
        <v>0</v>
      </c>
      <c r="BI247" s="265">
        <f>IF(O247="nulová",K247,0)</f>
        <v>0</v>
      </c>
      <c r="BJ247" s="18" t="s">
        <v>86</v>
      </c>
      <c r="BK247" s="265">
        <f>ROUND(P247*H247,2)</f>
        <v>0</v>
      </c>
      <c r="BL247" s="18" t="s">
        <v>239</v>
      </c>
      <c r="BM247" s="264" t="s">
        <v>633</v>
      </c>
    </row>
    <row r="248" s="2" customFormat="1">
      <c r="A248" s="39"/>
      <c r="B248" s="40"/>
      <c r="C248" s="41"/>
      <c r="D248" s="266" t="s">
        <v>232</v>
      </c>
      <c r="E248" s="41"/>
      <c r="F248" s="267" t="s">
        <v>634</v>
      </c>
      <c r="G248" s="41"/>
      <c r="H248" s="41"/>
      <c r="I248" s="158"/>
      <c r="J248" s="158"/>
      <c r="K248" s="41"/>
      <c r="L248" s="41"/>
      <c r="M248" s="45"/>
      <c r="N248" s="268"/>
      <c r="O248" s="269"/>
      <c r="P248" s="92"/>
      <c r="Q248" s="92"/>
      <c r="R248" s="92"/>
      <c r="S248" s="92"/>
      <c r="T248" s="92"/>
      <c r="U248" s="92"/>
      <c r="V248" s="92"/>
      <c r="W248" s="92"/>
      <c r="X248" s="93"/>
      <c r="Y248" s="39"/>
      <c r="Z248" s="39"/>
      <c r="AA248" s="39"/>
      <c r="AB248" s="39"/>
      <c r="AC248" s="39"/>
      <c r="AD248" s="39"/>
      <c r="AE248" s="39"/>
      <c r="AT248" s="18" t="s">
        <v>232</v>
      </c>
      <c r="AU248" s="18" t="s">
        <v>88</v>
      </c>
    </row>
    <row r="249" s="2" customFormat="1" ht="16.5" customHeight="1">
      <c r="A249" s="39"/>
      <c r="B249" s="40"/>
      <c r="C249" s="252" t="s">
        <v>635</v>
      </c>
      <c r="D249" s="252" t="s">
        <v>226</v>
      </c>
      <c r="E249" s="253" t="s">
        <v>636</v>
      </c>
      <c r="F249" s="254" t="s">
        <v>637</v>
      </c>
      <c r="G249" s="255" t="s">
        <v>320</v>
      </c>
      <c r="H249" s="256">
        <v>1</v>
      </c>
      <c r="I249" s="257"/>
      <c r="J249" s="257"/>
      <c r="K249" s="258">
        <f>ROUND(P249*H249,2)</f>
        <v>0</v>
      </c>
      <c r="L249" s="254" t="s">
        <v>1</v>
      </c>
      <c r="M249" s="45"/>
      <c r="N249" s="259" t="s">
        <v>1</v>
      </c>
      <c r="O249" s="260" t="s">
        <v>41</v>
      </c>
      <c r="P249" s="261">
        <f>I249+J249</f>
        <v>0</v>
      </c>
      <c r="Q249" s="261">
        <f>ROUND(I249*H249,2)</f>
        <v>0</v>
      </c>
      <c r="R249" s="261">
        <f>ROUND(J249*H249,2)</f>
        <v>0</v>
      </c>
      <c r="S249" s="92"/>
      <c r="T249" s="262">
        <f>S249*H249</f>
        <v>0</v>
      </c>
      <c r="U249" s="262">
        <v>0</v>
      </c>
      <c r="V249" s="262">
        <f>U249*H249</f>
        <v>0</v>
      </c>
      <c r="W249" s="262">
        <v>0.187</v>
      </c>
      <c r="X249" s="263">
        <f>W249*H249</f>
        <v>0.187</v>
      </c>
      <c r="Y249" s="39"/>
      <c r="Z249" s="39"/>
      <c r="AA249" s="39"/>
      <c r="AB249" s="39"/>
      <c r="AC249" s="39"/>
      <c r="AD249" s="39"/>
      <c r="AE249" s="39"/>
      <c r="AR249" s="264" t="s">
        <v>239</v>
      </c>
      <c r="AT249" s="264" t="s">
        <v>226</v>
      </c>
      <c r="AU249" s="264" t="s">
        <v>88</v>
      </c>
      <c r="AY249" s="18" t="s">
        <v>223</v>
      </c>
      <c r="BE249" s="265">
        <f>IF(O249="základní",K249,0)</f>
        <v>0</v>
      </c>
      <c r="BF249" s="265">
        <f>IF(O249="snížená",K249,0)</f>
        <v>0</v>
      </c>
      <c r="BG249" s="265">
        <f>IF(O249="zákl. přenesená",K249,0)</f>
        <v>0</v>
      </c>
      <c r="BH249" s="265">
        <f>IF(O249="sníž. přenesená",K249,0)</f>
        <v>0</v>
      </c>
      <c r="BI249" s="265">
        <f>IF(O249="nulová",K249,0)</f>
        <v>0</v>
      </c>
      <c r="BJ249" s="18" t="s">
        <v>86</v>
      </c>
      <c r="BK249" s="265">
        <f>ROUND(P249*H249,2)</f>
        <v>0</v>
      </c>
      <c r="BL249" s="18" t="s">
        <v>239</v>
      </c>
      <c r="BM249" s="264" t="s">
        <v>638</v>
      </c>
    </row>
    <row r="250" s="2" customFormat="1">
      <c r="A250" s="39"/>
      <c r="B250" s="40"/>
      <c r="C250" s="41"/>
      <c r="D250" s="266" t="s">
        <v>232</v>
      </c>
      <c r="E250" s="41"/>
      <c r="F250" s="267" t="s">
        <v>639</v>
      </c>
      <c r="G250" s="41"/>
      <c r="H250" s="41"/>
      <c r="I250" s="158"/>
      <c r="J250" s="158"/>
      <c r="K250" s="41"/>
      <c r="L250" s="41"/>
      <c r="M250" s="45"/>
      <c r="N250" s="268"/>
      <c r="O250" s="269"/>
      <c r="P250" s="92"/>
      <c r="Q250" s="92"/>
      <c r="R250" s="92"/>
      <c r="S250" s="92"/>
      <c r="T250" s="92"/>
      <c r="U250" s="92"/>
      <c r="V250" s="92"/>
      <c r="W250" s="92"/>
      <c r="X250" s="93"/>
      <c r="Y250" s="39"/>
      <c r="Z250" s="39"/>
      <c r="AA250" s="39"/>
      <c r="AB250" s="39"/>
      <c r="AC250" s="39"/>
      <c r="AD250" s="39"/>
      <c r="AE250" s="39"/>
      <c r="AT250" s="18" t="s">
        <v>232</v>
      </c>
      <c r="AU250" s="18" t="s">
        <v>88</v>
      </c>
    </row>
    <row r="251" s="2" customFormat="1" ht="21.75" customHeight="1">
      <c r="A251" s="39"/>
      <c r="B251" s="40"/>
      <c r="C251" s="252" t="s">
        <v>640</v>
      </c>
      <c r="D251" s="252" t="s">
        <v>226</v>
      </c>
      <c r="E251" s="253" t="s">
        <v>641</v>
      </c>
      <c r="F251" s="254" t="s">
        <v>642</v>
      </c>
      <c r="G251" s="255" t="s">
        <v>481</v>
      </c>
      <c r="H251" s="256">
        <v>41</v>
      </c>
      <c r="I251" s="257"/>
      <c r="J251" s="257"/>
      <c r="K251" s="258">
        <f>ROUND(P251*H251,2)</f>
        <v>0</v>
      </c>
      <c r="L251" s="254" t="s">
        <v>404</v>
      </c>
      <c r="M251" s="45"/>
      <c r="N251" s="259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</v>
      </c>
      <c r="V251" s="262">
        <f>U251*H251</f>
        <v>0</v>
      </c>
      <c r="W251" s="262">
        <v>2.1000000000000001</v>
      </c>
      <c r="X251" s="263">
        <f>W251*H251</f>
        <v>86.100000000000009</v>
      </c>
      <c r="Y251" s="39"/>
      <c r="Z251" s="39"/>
      <c r="AA251" s="39"/>
      <c r="AB251" s="39"/>
      <c r="AC251" s="39"/>
      <c r="AD251" s="39"/>
      <c r="AE251" s="39"/>
      <c r="AR251" s="264" t="s">
        <v>239</v>
      </c>
      <c r="AT251" s="264" t="s">
        <v>226</v>
      </c>
      <c r="AU251" s="264" t="s">
        <v>88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643</v>
      </c>
    </row>
    <row r="252" s="2" customFormat="1">
      <c r="A252" s="39"/>
      <c r="B252" s="40"/>
      <c r="C252" s="41"/>
      <c r="D252" s="266" t="s">
        <v>232</v>
      </c>
      <c r="E252" s="41"/>
      <c r="F252" s="267" t="s">
        <v>644</v>
      </c>
      <c r="G252" s="41"/>
      <c r="H252" s="41"/>
      <c r="I252" s="158"/>
      <c r="J252" s="158"/>
      <c r="K252" s="41"/>
      <c r="L252" s="41"/>
      <c r="M252" s="45"/>
      <c r="N252" s="268"/>
      <c r="O252" s="269"/>
      <c r="P252" s="92"/>
      <c r="Q252" s="92"/>
      <c r="R252" s="92"/>
      <c r="S252" s="92"/>
      <c r="T252" s="92"/>
      <c r="U252" s="92"/>
      <c r="V252" s="92"/>
      <c r="W252" s="92"/>
      <c r="X252" s="93"/>
      <c r="Y252" s="39"/>
      <c r="Z252" s="39"/>
      <c r="AA252" s="39"/>
      <c r="AB252" s="39"/>
      <c r="AC252" s="39"/>
      <c r="AD252" s="39"/>
      <c r="AE252" s="39"/>
      <c r="AT252" s="18" t="s">
        <v>232</v>
      </c>
      <c r="AU252" s="18" t="s">
        <v>88</v>
      </c>
    </row>
    <row r="253" s="2" customFormat="1" ht="21.75" customHeight="1">
      <c r="A253" s="39"/>
      <c r="B253" s="40"/>
      <c r="C253" s="252" t="s">
        <v>645</v>
      </c>
      <c r="D253" s="252" t="s">
        <v>226</v>
      </c>
      <c r="E253" s="253" t="s">
        <v>646</v>
      </c>
      <c r="F253" s="254" t="s">
        <v>647</v>
      </c>
      <c r="G253" s="255" t="s">
        <v>409</v>
      </c>
      <c r="H253" s="256">
        <v>353</v>
      </c>
      <c r="I253" s="257"/>
      <c r="J253" s="257"/>
      <c r="K253" s="258">
        <f>ROUND(P253*H253,2)</f>
        <v>0</v>
      </c>
      <c r="L253" s="254" t="s">
        <v>404</v>
      </c>
      <c r="M253" s="45"/>
      <c r="N253" s="259" t="s">
        <v>1</v>
      </c>
      <c r="O253" s="260" t="s">
        <v>41</v>
      </c>
      <c r="P253" s="261">
        <f>I253+J253</f>
        <v>0</v>
      </c>
      <c r="Q253" s="261">
        <f>ROUND(I253*H253,2)</f>
        <v>0</v>
      </c>
      <c r="R253" s="261">
        <f>ROUND(J253*H253,2)</f>
        <v>0</v>
      </c>
      <c r="S253" s="92"/>
      <c r="T253" s="262">
        <f>S253*H253</f>
        <v>0</v>
      </c>
      <c r="U253" s="262">
        <v>0</v>
      </c>
      <c r="V253" s="262">
        <f>U253*H253</f>
        <v>0</v>
      </c>
      <c r="W253" s="262">
        <v>0.039</v>
      </c>
      <c r="X253" s="263">
        <f>W253*H253</f>
        <v>13.767</v>
      </c>
      <c r="Y253" s="39"/>
      <c r="Z253" s="39"/>
      <c r="AA253" s="39"/>
      <c r="AB253" s="39"/>
      <c r="AC253" s="39"/>
      <c r="AD253" s="39"/>
      <c r="AE253" s="39"/>
      <c r="AR253" s="264" t="s">
        <v>239</v>
      </c>
      <c r="AT253" s="264" t="s">
        <v>226</v>
      </c>
      <c r="AU253" s="264" t="s">
        <v>88</v>
      </c>
      <c r="AY253" s="18" t="s">
        <v>223</v>
      </c>
      <c r="BE253" s="265">
        <f>IF(O253="základní",K253,0)</f>
        <v>0</v>
      </c>
      <c r="BF253" s="265">
        <f>IF(O253="snížená",K253,0)</f>
        <v>0</v>
      </c>
      <c r="BG253" s="265">
        <f>IF(O253="zákl. přenesená",K253,0)</f>
        <v>0</v>
      </c>
      <c r="BH253" s="265">
        <f>IF(O253="sníž. přenesená",K253,0)</f>
        <v>0</v>
      </c>
      <c r="BI253" s="265">
        <f>IF(O253="nulová",K253,0)</f>
        <v>0</v>
      </c>
      <c r="BJ253" s="18" t="s">
        <v>86</v>
      </c>
      <c r="BK253" s="265">
        <f>ROUND(P253*H253,2)</f>
        <v>0</v>
      </c>
      <c r="BL253" s="18" t="s">
        <v>239</v>
      </c>
      <c r="BM253" s="264" t="s">
        <v>648</v>
      </c>
    </row>
    <row r="254" s="2" customFormat="1">
      <c r="A254" s="39"/>
      <c r="B254" s="40"/>
      <c r="C254" s="41"/>
      <c r="D254" s="266" t="s">
        <v>232</v>
      </c>
      <c r="E254" s="41"/>
      <c r="F254" s="267" t="s">
        <v>649</v>
      </c>
      <c r="G254" s="41"/>
      <c r="H254" s="41"/>
      <c r="I254" s="158"/>
      <c r="J254" s="158"/>
      <c r="K254" s="41"/>
      <c r="L254" s="41"/>
      <c r="M254" s="45"/>
      <c r="N254" s="268"/>
      <c r="O254" s="269"/>
      <c r="P254" s="92"/>
      <c r="Q254" s="92"/>
      <c r="R254" s="92"/>
      <c r="S254" s="92"/>
      <c r="T254" s="92"/>
      <c r="U254" s="92"/>
      <c r="V254" s="92"/>
      <c r="W254" s="92"/>
      <c r="X254" s="93"/>
      <c r="Y254" s="39"/>
      <c r="Z254" s="39"/>
      <c r="AA254" s="39"/>
      <c r="AB254" s="39"/>
      <c r="AC254" s="39"/>
      <c r="AD254" s="39"/>
      <c r="AE254" s="39"/>
      <c r="AT254" s="18" t="s">
        <v>232</v>
      </c>
      <c r="AU254" s="18" t="s">
        <v>88</v>
      </c>
    </row>
    <row r="255" s="2" customFormat="1" ht="21.75" customHeight="1">
      <c r="A255" s="39"/>
      <c r="B255" s="40"/>
      <c r="C255" s="252" t="s">
        <v>650</v>
      </c>
      <c r="D255" s="252" t="s">
        <v>226</v>
      </c>
      <c r="E255" s="253" t="s">
        <v>651</v>
      </c>
      <c r="F255" s="254" t="s">
        <v>652</v>
      </c>
      <c r="G255" s="255" t="s">
        <v>653</v>
      </c>
      <c r="H255" s="256">
        <v>1</v>
      </c>
      <c r="I255" s="257"/>
      <c r="J255" s="257"/>
      <c r="K255" s="258">
        <f>ROUND(P255*H255,2)</f>
        <v>0</v>
      </c>
      <c r="L255" s="254" t="s">
        <v>1</v>
      </c>
      <c r="M255" s="45"/>
      <c r="N255" s="259" t="s">
        <v>1</v>
      </c>
      <c r="O255" s="260" t="s">
        <v>41</v>
      </c>
      <c r="P255" s="261">
        <f>I255+J255</f>
        <v>0</v>
      </c>
      <c r="Q255" s="261">
        <f>ROUND(I255*H255,2)</f>
        <v>0</v>
      </c>
      <c r="R255" s="261">
        <f>ROUND(J255*H255,2)</f>
        <v>0</v>
      </c>
      <c r="S255" s="92"/>
      <c r="T255" s="262">
        <f>S255*H255</f>
        <v>0</v>
      </c>
      <c r="U255" s="262">
        <v>0</v>
      </c>
      <c r="V255" s="262">
        <f>U255*H255</f>
        <v>0</v>
      </c>
      <c r="W255" s="262">
        <v>0.78000000000000003</v>
      </c>
      <c r="X255" s="263">
        <f>W255*H255</f>
        <v>0.78000000000000003</v>
      </c>
      <c r="Y255" s="39"/>
      <c r="Z255" s="39"/>
      <c r="AA255" s="39"/>
      <c r="AB255" s="39"/>
      <c r="AC255" s="39"/>
      <c r="AD255" s="39"/>
      <c r="AE255" s="39"/>
      <c r="AR255" s="264" t="s">
        <v>239</v>
      </c>
      <c r="AT255" s="264" t="s">
        <v>226</v>
      </c>
      <c r="AU255" s="264" t="s">
        <v>88</v>
      </c>
      <c r="AY255" s="18" t="s">
        <v>223</v>
      </c>
      <c r="BE255" s="265">
        <f>IF(O255="základní",K255,0)</f>
        <v>0</v>
      </c>
      <c r="BF255" s="265">
        <f>IF(O255="snížená",K255,0)</f>
        <v>0</v>
      </c>
      <c r="BG255" s="265">
        <f>IF(O255="zákl. přenesená",K255,0)</f>
        <v>0</v>
      </c>
      <c r="BH255" s="265">
        <f>IF(O255="sníž. přenesená",K255,0)</f>
        <v>0</v>
      </c>
      <c r="BI255" s="265">
        <f>IF(O255="nulová",K255,0)</f>
        <v>0</v>
      </c>
      <c r="BJ255" s="18" t="s">
        <v>86</v>
      </c>
      <c r="BK255" s="265">
        <f>ROUND(P255*H255,2)</f>
        <v>0</v>
      </c>
      <c r="BL255" s="18" t="s">
        <v>239</v>
      </c>
      <c r="BM255" s="264" t="s">
        <v>654</v>
      </c>
    </row>
    <row r="256" s="2" customFormat="1">
      <c r="A256" s="39"/>
      <c r="B256" s="40"/>
      <c r="C256" s="41"/>
      <c r="D256" s="266" t="s">
        <v>232</v>
      </c>
      <c r="E256" s="41"/>
      <c r="F256" s="267" t="s">
        <v>655</v>
      </c>
      <c r="G256" s="41"/>
      <c r="H256" s="41"/>
      <c r="I256" s="158"/>
      <c r="J256" s="158"/>
      <c r="K256" s="41"/>
      <c r="L256" s="41"/>
      <c r="M256" s="45"/>
      <c r="N256" s="268"/>
      <c r="O256" s="269"/>
      <c r="P256" s="92"/>
      <c r="Q256" s="92"/>
      <c r="R256" s="92"/>
      <c r="S256" s="92"/>
      <c r="T256" s="92"/>
      <c r="U256" s="92"/>
      <c r="V256" s="92"/>
      <c r="W256" s="92"/>
      <c r="X256" s="93"/>
      <c r="Y256" s="39"/>
      <c r="Z256" s="39"/>
      <c r="AA256" s="39"/>
      <c r="AB256" s="39"/>
      <c r="AC256" s="39"/>
      <c r="AD256" s="39"/>
      <c r="AE256" s="39"/>
      <c r="AT256" s="18" t="s">
        <v>232</v>
      </c>
      <c r="AU256" s="18" t="s">
        <v>88</v>
      </c>
    </row>
    <row r="257" s="12" customFormat="1" ht="22.8" customHeight="1">
      <c r="A257" s="12"/>
      <c r="B257" s="235"/>
      <c r="C257" s="236"/>
      <c r="D257" s="237" t="s">
        <v>77</v>
      </c>
      <c r="E257" s="250" t="s">
        <v>656</v>
      </c>
      <c r="F257" s="250" t="s">
        <v>657</v>
      </c>
      <c r="G257" s="236"/>
      <c r="H257" s="236"/>
      <c r="I257" s="239"/>
      <c r="J257" s="239"/>
      <c r="K257" s="251">
        <f>BK257</f>
        <v>0</v>
      </c>
      <c r="L257" s="236"/>
      <c r="M257" s="241"/>
      <c r="N257" s="242"/>
      <c r="O257" s="243"/>
      <c r="P257" s="243"/>
      <c r="Q257" s="244">
        <f>SUM(Q258:Q308)</f>
        <v>0</v>
      </c>
      <c r="R257" s="244">
        <f>SUM(R258:R308)</f>
        <v>0</v>
      </c>
      <c r="S257" s="243"/>
      <c r="T257" s="245">
        <f>SUM(T258:T308)</f>
        <v>0</v>
      </c>
      <c r="U257" s="243"/>
      <c r="V257" s="245">
        <f>SUM(V258:V308)</f>
        <v>0</v>
      </c>
      <c r="W257" s="243"/>
      <c r="X257" s="246">
        <f>SUM(X258:X308)</f>
        <v>0</v>
      </c>
      <c r="Y257" s="12"/>
      <c r="Z257" s="12"/>
      <c r="AA257" s="12"/>
      <c r="AB257" s="12"/>
      <c r="AC257" s="12"/>
      <c r="AD257" s="12"/>
      <c r="AE257" s="12"/>
      <c r="AR257" s="247" t="s">
        <v>86</v>
      </c>
      <c r="AT257" s="248" t="s">
        <v>77</v>
      </c>
      <c r="AU257" s="248" t="s">
        <v>86</v>
      </c>
      <c r="AY257" s="247" t="s">
        <v>223</v>
      </c>
      <c r="BK257" s="249">
        <f>SUM(BK258:BK308)</f>
        <v>0</v>
      </c>
    </row>
    <row r="258" s="2" customFormat="1" ht="21.75" customHeight="1">
      <c r="A258" s="39"/>
      <c r="B258" s="40"/>
      <c r="C258" s="252" t="s">
        <v>658</v>
      </c>
      <c r="D258" s="252" t="s">
        <v>226</v>
      </c>
      <c r="E258" s="253" t="s">
        <v>659</v>
      </c>
      <c r="F258" s="254" t="s">
        <v>660</v>
      </c>
      <c r="G258" s="255" t="s">
        <v>501</v>
      </c>
      <c r="H258" s="256">
        <v>6415.9669999999996</v>
      </c>
      <c r="I258" s="257"/>
      <c r="J258" s="257"/>
      <c r="K258" s="258">
        <f>ROUND(P258*H258,2)</f>
        <v>0</v>
      </c>
      <c r="L258" s="254" t="s">
        <v>404</v>
      </c>
      <c r="M258" s="45"/>
      <c r="N258" s="259" t="s">
        <v>1</v>
      </c>
      <c r="O258" s="260" t="s">
        <v>41</v>
      </c>
      <c r="P258" s="261">
        <f>I258+J258</f>
        <v>0</v>
      </c>
      <c r="Q258" s="261">
        <f>ROUND(I258*H258,2)</f>
        <v>0</v>
      </c>
      <c r="R258" s="261">
        <f>ROUND(J258*H258,2)</f>
        <v>0</v>
      </c>
      <c r="S258" s="92"/>
      <c r="T258" s="262">
        <f>S258*H258</f>
        <v>0</v>
      </c>
      <c r="U258" s="262">
        <v>0</v>
      </c>
      <c r="V258" s="262">
        <f>U258*H258</f>
        <v>0</v>
      </c>
      <c r="W258" s="262">
        <v>0</v>
      </c>
      <c r="X258" s="263">
        <f>W258*H258</f>
        <v>0</v>
      </c>
      <c r="Y258" s="39"/>
      <c r="Z258" s="39"/>
      <c r="AA258" s="39"/>
      <c r="AB258" s="39"/>
      <c r="AC258" s="39"/>
      <c r="AD258" s="39"/>
      <c r="AE258" s="39"/>
      <c r="AR258" s="264" t="s">
        <v>239</v>
      </c>
      <c r="AT258" s="264" t="s">
        <v>226</v>
      </c>
      <c r="AU258" s="264" t="s">
        <v>88</v>
      </c>
      <c r="AY258" s="18" t="s">
        <v>223</v>
      </c>
      <c r="BE258" s="265">
        <f>IF(O258="základní",K258,0)</f>
        <v>0</v>
      </c>
      <c r="BF258" s="265">
        <f>IF(O258="snížená",K258,0)</f>
        <v>0</v>
      </c>
      <c r="BG258" s="265">
        <f>IF(O258="zákl. přenesená",K258,0)</f>
        <v>0</v>
      </c>
      <c r="BH258" s="265">
        <f>IF(O258="sníž. přenesená",K258,0)</f>
        <v>0</v>
      </c>
      <c r="BI258" s="265">
        <f>IF(O258="nulová",K258,0)</f>
        <v>0</v>
      </c>
      <c r="BJ258" s="18" t="s">
        <v>86</v>
      </c>
      <c r="BK258" s="265">
        <f>ROUND(P258*H258,2)</f>
        <v>0</v>
      </c>
      <c r="BL258" s="18" t="s">
        <v>239</v>
      </c>
      <c r="BM258" s="264" t="s">
        <v>661</v>
      </c>
    </row>
    <row r="259" s="2" customFormat="1">
      <c r="A259" s="39"/>
      <c r="B259" s="40"/>
      <c r="C259" s="41"/>
      <c r="D259" s="266" t="s">
        <v>232</v>
      </c>
      <c r="E259" s="41"/>
      <c r="F259" s="267" t="s">
        <v>662</v>
      </c>
      <c r="G259" s="41"/>
      <c r="H259" s="41"/>
      <c r="I259" s="158"/>
      <c r="J259" s="158"/>
      <c r="K259" s="41"/>
      <c r="L259" s="41"/>
      <c r="M259" s="45"/>
      <c r="N259" s="268"/>
      <c r="O259" s="269"/>
      <c r="P259" s="92"/>
      <c r="Q259" s="92"/>
      <c r="R259" s="92"/>
      <c r="S259" s="92"/>
      <c r="T259" s="92"/>
      <c r="U259" s="92"/>
      <c r="V259" s="92"/>
      <c r="W259" s="92"/>
      <c r="X259" s="93"/>
      <c r="Y259" s="39"/>
      <c r="Z259" s="39"/>
      <c r="AA259" s="39"/>
      <c r="AB259" s="39"/>
      <c r="AC259" s="39"/>
      <c r="AD259" s="39"/>
      <c r="AE259" s="39"/>
      <c r="AT259" s="18" t="s">
        <v>232</v>
      </c>
      <c r="AU259" s="18" t="s">
        <v>88</v>
      </c>
    </row>
    <row r="260" s="13" customFormat="1">
      <c r="A260" s="13"/>
      <c r="B260" s="274"/>
      <c r="C260" s="275"/>
      <c r="D260" s="266" t="s">
        <v>446</v>
      </c>
      <c r="E260" s="276" t="s">
        <v>1</v>
      </c>
      <c r="F260" s="277" t="s">
        <v>663</v>
      </c>
      <c r="G260" s="275"/>
      <c r="H260" s="278">
        <v>3585.29</v>
      </c>
      <c r="I260" s="279"/>
      <c r="J260" s="279"/>
      <c r="K260" s="275"/>
      <c r="L260" s="275"/>
      <c r="M260" s="280"/>
      <c r="N260" s="281"/>
      <c r="O260" s="282"/>
      <c r="P260" s="282"/>
      <c r="Q260" s="282"/>
      <c r="R260" s="282"/>
      <c r="S260" s="282"/>
      <c r="T260" s="282"/>
      <c r="U260" s="282"/>
      <c r="V260" s="282"/>
      <c r="W260" s="282"/>
      <c r="X260" s="283"/>
      <c r="Y260" s="13"/>
      <c r="Z260" s="13"/>
      <c r="AA260" s="13"/>
      <c r="AB260" s="13"/>
      <c r="AC260" s="13"/>
      <c r="AD260" s="13"/>
      <c r="AE260" s="13"/>
      <c r="AT260" s="284" t="s">
        <v>446</v>
      </c>
      <c r="AU260" s="284" t="s">
        <v>88</v>
      </c>
      <c r="AV260" s="13" t="s">
        <v>88</v>
      </c>
      <c r="AW260" s="13" t="s">
        <v>5</v>
      </c>
      <c r="AX260" s="13" t="s">
        <v>78</v>
      </c>
      <c r="AY260" s="284" t="s">
        <v>223</v>
      </c>
    </row>
    <row r="261" s="13" customFormat="1">
      <c r="A261" s="13"/>
      <c r="B261" s="274"/>
      <c r="C261" s="275"/>
      <c r="D261" s="266" t="s">
        <v>446</v>
      </c>
      <c r="E261" s="276" t="s">
        <v>1</v>
      </c>
      <c r="F261" s="277" t="s">
        <v>664</v>
      </c>
      <c r="G261" s="275"/>
      <c r="H261" s="278">
        <v>1555.8150000000001</v>
      </c>
      <c r="I261" s="279"/>
      <c r="J261" s="279"/>
      <c r="K261" s="275"/>
      <c r="L261" s="275"/>
      <c r="M261" s="280"/>
      <c r="N261" s="281"/>
      <c r="O261" s="282"/>
      <c r="P261" s="282"/>
      <c r="Q261" s="282"/>
      <c r="R261" s="282"/>
      <c r="S261" s="282"/>
      <c r="T261" s="282"/>
      <c r="U261" s="282"/>
      <c r="V261" s="282"/>
      <c r="W261" s="282"/>
      <c r="X261" s="283"/>
      <c r="Y261" s="13"/>
      <c r="Z261" s="13"/>
      <c r="AA261" s="13"/>
      <c r="AB261" s="13"/>
      <c r="AC261" s="13"/>
      <c r="AD261" s="13"/>
      <c r="AE261" s="13"/>
      <c r="AT261" s="284" t="s">
        <v>446</v>
      </c>
      <c r="AU261" s="284" t="s">
        <v>88</v>
      </c>
      <c r="AV261" s="13" t="s">
        <v>88</v>
      </c>
      <c r="AW261" s="13" t="s">
        <v>5</v>
      </c>
      <c r="AX261" s="13" t="s">
        <v>78</v>
      </c>
      <c r="AY261" s="284" t="s">
        <v>223</v>
      </c>
    </row>
    <row r="262" s="13" customFormat="1">
      <c r="A262" s="13"/>
      <c r="B262" s="274"/>
      <c r="C262" s="275"/>
      <c r="D262" s="266" t="s">
        <v>446</v>
      </c>
      <c r="E262" s="276" t="s">
        <v>1</v>
      </c>
      <c r="F262" s="277" t="s">
        <v>665</v>
      </c>
      <c r="G262" s="275"/>
      <c r="H262" s="278">
        <v>33.792000000000002</v>
      </c>
      <c r="I262" s="279"/>
      <c r="J262" s="279"/>
      <c r="K262" s="275"/>
      <c r="L262" s="275"/>
      <c r="M262" s="280"/>
      <c r="N262" s="281"/>
      <c r="O262" s="282"/>
      <c r="P262" s="282"/>
      <c r="Q262" s="282"/>
      <c r="R262" s="282"/>
      <c r="S262" s="282"/>
      <c r="T262" s="282"/>
      <c r="U262" s="282"/>
      <c r="V262" s="282"/>
      <c r="W262" s="282"/>
      <c r="X262" s="283"/>
      <c r="Y262" s="13"/>
      <c r="Z262" s="13"/>
      <c r="AA262" s="13"/>
      <c r="AB262" s="13"/>
      <c r="AC262" s="13"/>
      <c r="AD262" s="13"/>
      <c r="AE262" s="13"/>
      <c r="AT262" s="284" t="s">
        <v>446</v>
      </c>
      <c r="AU262" s="284" t="s">
        <v>88</v>
      </c>
      <c r="AV262" s="13" t="s">
        <v>88</v>
      </c>
      <c r="AW262" s="13" t="s">
        <v>5</v>
      </c>
      <c r="AX262" s="13" t="s">
        <v>78</v>
      </c>
      <c r="AY262" s="284" t="s">
        <v>223</v>
      </c>
    </row>
    <row r="263" s="13" customFormat="1">
      <c r="A263" s="13"/>
      <c r="B263" s="274"/>
      <c r="C263" s="275"/>
      <c r="D263" s="266" t="s">
        <v>446</v>
      </c>
      <c r="E263" s="276" t="s">
        <v>1</v>
      </c>
      <c r="F263" s="277" t="s">
        <v>666</v>
      </c>
      <c r="G263" s="275"/>
      <c r="H263" s="278">
        <v>33.840000000000003</v>
      </c>
      <c r="I263" s="279"/>
      <c r="J263" s="279"/>
      <c r="K263" s="275"/>
      <c r="L263" s="275"/>
      <c r="M263" s="280"/>
      <c r="N263" s="281"/>
      <c r="O263" s="282"/>
      <c r="P263" s="282"/>
      <c r="Q263" s="282"/>
      <c r="R263" s="282"/>
      <c r="S263" s="282"/>
      <c r="T263" s="282"/>
      <c r="U263" s="282"/>
      <c r="V263" s="282"/>
      <c r="W263" s="282"/>
      <c r="X263" s="283"/>
      <c r="Y263" s="13"/>
      <c r="Z263" s="13"/>
      <c r="AA263" s="13"/>
      <c r="AB263" s="13"/>
      <c r="AC263" s="13"/>
      <c r="AD263" s="13"/>
      <c r="AE263" s="13"/>
      <c r="AT263" s="284" t="s">
        <v>446</v>
      </c>
      <c r="AU263" s="284" t="s">
        <v>88</v>
      </c>
      <c r="AV263" s="13" t="s">
        <v>88</v>
      </c>
      <c r="AW263" s="13" t="s">
        <v>5</v>
      </c>
      <c r="AX263" s="13" t="s">
        <v>78</v>
      </c>
      <c r="AY263" s="284" t="s">
        <v>223</v>
      </c>
    </row>
    <row r="264" s="13" customFormat="1">
      <c r="A264" s="13"/>
      <c r="B264" s="274"/>
      <c r="C264" s="275"/>
      <c r="D264" s="266" t="s">
        <v>446</v>
      </c>
      <c r="E264" s="276" t="s">
        <v>1</v>
      </c>
      <c r="F264" s="277" t="s">
        <v>667</v>
      </c>
      <c r="G264" s="275"/>
      <c r="H264" s="278">
        <v>1207.23</v>
      </c>
      <c r="I264" s="279"/>
      <c r="J264" s="279"/>
      <c r="K264" s="275"/>
      <c r="L264" s="275"/>
      <c r="M264" s="280"/>
      <c r="N264" s="281"/>
      <c r="O264" s="282"/>
      <c r="P264" s="282"/>
      <c r="Q264" s="282"/>
      <c r="R264" s="282"/>
      <c r="S264" s="282"/>
      <c r="T264" s="282"/>
      <c r="U264" s="282"/>
      <c r="V264" s="282"/>
      <c r="W264" s="282"/>
      <c r="X264" s="283"/>
      <c r="Y264" s="13"/>
      <c r="Z264" s="13"/>
      <c r="AA264" s="13"/>
      <c r="AB264" s="13"/>
      <c r="AC264" s="13"/>
      <c r="AD264" s="13"/>
      <c r="AE264" s="13"/>
      <c r="AT264" s="284" t="s">
        <v>446</v>
      </c>
      <c r="AU264" s="284" t="s">
        <v>88</v>
      </c>
      <c r="AV264" s="13" t="s">
        <v>88</v>
      </c>
      <c r="AW264" s="13" t="s">
        <v>5</v>
      </c>
      <c r="AX264" s="13" t="s">
        <v>78</v>
      </c>
      <c r="AY264" s="284" t="s">
        <v>223</v>
      </c>
    </row>
    <row r="265" s="14" customFormat="1">
      <c r="A265" s="14"/>
      <c r="B265" s="285"/>
      <c r="C265" s="286"/>
      <c r="D265" s="266" t="s">
        <v>446</v>
      </c>
      <c r="E265" s="287" t="s">
        <v>1</v>
      </c>
      <c r="F265" s="288" t="s">
        <v>463</v>
      </c>
      <c r="G265" s="286"/>
      <c r="H265" s="289">
        <v>6415.9670000000006</v>
      </c>
      <c r="I265" s="290"/>
      <c r="J265" s="290"/>
      <c r="K265" s="286"/>
      <c r="L265" s="286"/>
      <c r="M265" s="291"/>
      <c r="N265" s="292"/>
      <c r="O265" s="293"/>
      <c r="P265" s="293"/>
      <c r="Q265" s="293"/>
      <c r="R265" s="293"/>
      <c r="S265" s="293"/>
      <c r="T265" s="293"/>
      <c r="U265" s="293"/>
      <c r="V265" s="293"/>
      <c r="W265" s="293"/>
      <c r="X265" s="294"/>
      <c r="Y265" s="14"/>
      <c r="Z265" s="14"/>
      <c r="AA265" s="14"/>
      <c r="AB265" s="14"/>
      <c r="AC265" s="14"/>
      <c r="AD265" s="14"/>
      <c r="AE265" s="14"/>
      <c r="AT265" s="295" t="s">
        <v>446</v>
      </c>
      <c r="AU265" s="295" t="s">
        <v>88</v>
      </c>
      <c r="AV265" s="14" t="s">
        <v>239</v>
      </c>
      <c r="AW265" s="14" t="s">
        <v>5</v>
      </c>
      <c r="AX265" s="14" t="s">
        <v>86</v>
      </c>
      <c r="AY265" s="295" t="s">
        <v>223</v>
      </c>
    </row>
    <row r="266" s="2" customFormat="1" ht="21.75" customHeight="1">
      <c r="A266" s="39"/>
      <c r="B266" s="40"/>
      <c r="C266" s="252" t="s">
        <v>668</v>
      </c>
      <c r="D266" s="252" t="s">
        <v>226</v>
      </c>
      <c r="E266" s="253" t="s">
        <v>669</v>
      </c>
      <c r="F266" s="254" t="s">
        <v>670</v>
      </c>
      <c r="G266" s="255" t="s">
        <v>501</v>
      </c>
      <c r="H266" s="256">
        <v>25663.867999999999</v>
      </c>
      <c r="I266" s="257"/>
      <c r="J266" s="257"/>
      <c r="K266" s="258">
        <f>ROUND(P266*H266,2)</f>
        <v>0</v>
      </c>
      <c r="L266" s="254" t="s">
        <v>404</v>
      </c>
      <c r="M266" s="45"/>
      <c r="N266" s="259" t="s">
        <v>1</v>
      </c>
      <c r="O266" s="260" t="s">
        <v>41</v>
      </c>
      <c r="P266" s="261">
        <f>I266+J266</f>
        <v>0</v>
      </c>
      <c r="Q266" s="261">
        <f>ROUND(I266*H266,2)</f>
        <v>0</v>
      </c>
      <c r="R266" s="261">
        <f>ROUND(J266*H266,2)</f>
        <v>0</v>
      </c>
      <c r="S266" s="92"/>
      <c r="T266" s="262">
        <f>S266*H266</f>
        <v>0</v>
      </c>
      <c r="U266" s="262">
        <v>0</v>
      </c>
      <c r="V266" s="262">
        <f>U266*H266</f>
        <v>0</v>
      </c>
      <c r="W266" s="262">
        <v>0</v>
      </c>
      <c r="X266" s="263">
        <f>W266*H266</f>
        <v>0</v>
      </c>
      <c r="Y266" s="39"/>
      <c r="Z266" s="39"/>
      <c r="AA266" s="39"/>
      <c r="AB266" s="39"/>
      <c r="AC266" s="39"/>
      <c r="AD266" s="39"/>
      <c r="AE266" s="39"/>
      <c r="AR266" s="264" t="s">
        <v>239</v>
      </c>
      <c r="AT266" s="264" t="s">
        <v>226</v>
      </c>
      <c r="AU266" s="264" t="s">
        <v>88</v>
      </c>
      <c r="AY266" s="18" t="s">
        <v>223</v>
      </c>
      <c r="BE266" s="265">
        <f>IF(O266="základní",K266,0)</f>
        <v>0</v>
      </c>
      <c r="BF266" s="265">
        <f>IF(O266="snížená",K266,0)</f>
        <v>0</v>
      </c>
      <c r="BG266" s="265">
        <f>IF(O266="zákl. přenesená",K266,0)</f>
        <v>0</v>
      </c>
      <c r="BH266" s="265">
        <f>IF(O266="sníž. přenesená",K266,0)</f>
        <v>0</v>
      </c>
      <c r="BI266" s="265">
        <f>IF(O266="nulová",K266,0)</f>
        <v>0</v>
      </c>
      <c r="BJ266" s="18" t="s">
        <v>86</v>
      </c>
      <c r="BK266" s="265">
        <f>ROUND(P266*H266,2)</f>
        <v>0</v>
      </c>
      <c r="BL266" s="18" t="s">
        <v>239</v>
      </c>
      <c r="BM266" s="264" t="s">
        <v>671</v>
      </c>
    </row>
    <row r="267" s="2" customFormat="1">
      <c r="A267" s="39"/>
      <c r="B267" s="40"/>
      <c r="C267" s="41"/>
      <c r="D267" s="266" t="s">
        <v>232</v>
      </c>
      <c r="E267" s="41"/>
      <c r="F267" s="267" t="s">
        <v>672</v>
      </c>
      <c r="G267" s="41"/>
      <c r="H267" s="41"/>
      <c r="I267" s="158"/>
      <c r="J267" s="158"/>
      <c r="K267" s="41"/>
      <c r="L267" s="41"/>
      <c r="M267" s="45"/>
      <c r="N267" s="268"/>
      <c r="O267" s="269"/>
      <c r="P267" s="92"/>
      <c r="Q267" s="92"/>
      <c r="R267" s="92"/>
      <c r="S267" s="92"/>
      <c r="T267" s="92"/>
      <c r="U267" s="92"/>
      <c r="V267" s="92"/>
      <c r="W267" s="92"/>
      <c r="X267" s="93"/>
      <c r="Y267" s="39"/>
      <c r="Z267" s="39"/>
      <c r="AA267" s="39"/>
      <c r="AB267" s="39"/>
      <c r="AC267" s="39"/>
      <c r="AD267" s="39"/>
      <c r="AE267" s="39"/>
      <c r="AT267" s="18" t="s">
        <v>232</v>
      </c>
      <c r="AU267" s="18" t="s">
        <v>88</v>
      </c>
    </row>
    <row r="268" s="13" customFormat="1">
      <c r="A268" s="13"/>
      <c r="B268" s="274"/>
      <c r="C268" s="275"/>
      <c r="D268" s="266" t="s">
        <v>446</v>
      </c>
      <c r="E268" s="276" t="s">
        <v>1</v>
      </c>
      <c r="F268" s="277" t="s">
        <v>673</v>
      </c>
      <c r="G268" s="275"/>
      <c r="H268" s="278">
        <v>25663.867999999999</v>
      </c>
      <c r="I268" s="279"/>
      <c r="J268" s="279"/>
      <c r="K268" s="275"/>
      <c r="L268" s="275"/>
      <c r="M268" s="280"/>
      <c r="N268" s="281"/>
      <c r="O268" s="282"/>
      <c r="P268" s="282"/>
      <c r="Q268" s="282"/>
      <c r="R268" s="282"/>
      <c r="S268" s="282"/>
      <c r="T268" s="282"/>
      <c r="U268" s="282"/>
      <c r="V268" s="282"/>
      <c r="W268" s="282"/>
      <c r="X268" s="283"/>
      <c r="Y268" s="13"/>
      <c r="Z268" s="13"/>
      <c r="AA268" s="13"/>
      <c r="AB268" s="13"/>
      <c r="AC268" s="13"/>
      <c r="AD268" s="13"/>
      <c r="AE268" s="13"/>
      <c r="AT268" s="284" t="s">
        <v>446</v>
      </c>
      <c r="AU268" s="284" t="s">
        <v>88</v>
      </c>
      <c r="AV268" s="13" t="s">
        <v>88</v>
      </c>
      <c r="AW268" s="13" t="s">
        <v>5</v>
      </c>
      <c r="AX268" s="13" t="s">
        <v>78</v>
      </c>
      <c r="AY268" s="284" t="s">
        <v>223</v>
      </c>
    </row>
    <row r="269" s="14" customFormat="1">
      <c r="A269" s="14"/>
      <c r="B269" s="285"/>
      <c r="C269" s="286"/>
      <c r="D269" s="266" t="s">
        <v>446</v>
      </c>
      <c r="E269" s="287" t="s">
        <v>1</v>
      </c>
      <c r="F269" s="288" t="s">
        <v>463</v>
      </c>
      <c r="G269" s="286"/>
      <c r="H269" s="289">
        <v>25663.867999999999</v>
      </c>
      <c r="I269" s="290"/>
      <c r="J269" s="290"/>
      <c r="K269" s="286"/>
      <c r="L269" s="286"/>
      <c r="M269" s="291"/>
      <c r="N269" s="292"/>
      <c r="O269" s="293"/>
      <c r="P269" s="293"/>
      <c r="Q269" s="293"/>
      <c r="R269" s="293"/>
      <c r="S269" s="293"/>
      <c r="T269" s="293"/>
      <c r="U269" s="293"/>
      <c r="V269" s="293"/>
      <c r="W269" s="293"/>
      <c r="X269" s="294"/>
      <c r="Y269" s="14"/>
      <c r="Z269" s="14"/>
      <c r="AA269" s="14"/>
      <c r="AB269" s="14"/>
      <c r="AC269" s="14"/>
      <c r="AD269" s="14"/>
      <c r="AE269" s="14"/>
      <c r="AT269" s="295" t="s">
        <v>446</v>
      </c>
      <c r="AU269" s="295" t="s">
        <v>88</v>
      </c>
      <c r="AV269" s="14" t="s">
        <v>239</v>
      </c>
      <c r="AW269" s="14" t="s">
        <v>5</v>
      </c>
      <c r="AX269" s="14" t="s">
        <v>86</v>
      </c>
      <c r="AY269" s="295" t="s">
        <v>223</v>
      </c>
    </row>
    <row r="270" s="2" customFormat="1" ht="21.75" customHeight="1">
      <c r="A270" s="39"/>
      <c r="B270" s="40"/>
      <c r="C270" s="252" t="s">
        <v>674</v>
      </c>
      <c r="D270" s="252" t="s">
        <v>226</v>
      </c>
      <c r="E270" s="253" t="s">
        <v>675</v>
      </c>
      <c r="F270" s="254" t="s">
        <v>676</v>
      </c>
      <c r="G270" s="255" t="s">
        <v>501</v>
      </c>
      <c r="H270" s="256">
        <v>4299.6300000000001</v>
      </c>
      <c r="I270" s="257"/>
      <c r="J270" s="257"/>
      <c r="K270" s="258">
        <f>ROUND(P270*H270,2)</f>
        <v>0</v>
      </c>
      <c r="L270" s="254" t="s">
        <v>404</v>
      </c>
      <c r="M270" s="45"/>
      <c r="N270" s="259" t="s">
        <v>1</v>
      </c>
      <c r="O270" s="260" t="s">
        <v>41</v>
      </c>
      <c r="P270" s="261">
        <f>I270+J270</f>
        <v>0</v>
      </c>
      <c r="Q270" s="261">
        <f>ROUND(I270*H270,2)</f>
        <v>0</v>
      </c>
      <c r="R270" s="261">
        <f>ROUND(J270*H270,2)</f>
        <v>0</v>
      </c>
      <c r="S270" s="92"/>
      <c r="T270" s="262">
        <f>S270*H270</f>
        <v>0</v>
      </c>
      <c r="U270" s="262">
        <v>0</v>
      </c>
      <c r="V270" s="262">
        <f>U270*H270</f>
        <v>0</v>
      </c>
      <c r="W270" s="262">
        <v>0</v>
      </c>
      <c r="X270" s="263">
        <f>W270*H270</f>
        <v>0</v>
      </c>
      <c r="Y270" s="39"/>
      <c r="Z270" s="39"/>
      <c r="AA270" s="39"/>
      <c r="AB270" s="39"/>
      <c r="AC270" s="39"/>
      <c r="AD270" s="39"/>
      <c r="AE270" s="39"/>
      <c r="AR270" s="264" t="s">
        <v>239</v>
      </c>
      <c r="AT270" s="264" t="s">
        <v>226</v>
      </c>
      <c r="AU270" s="264" t="s">
        <v>88</v>
      </c>
      <c r="AY270" s="18" t="s">
        <v>223</v>
      </c>
      <c r="BE270" s="265">
        <f>IF(O270="základní",K270,0)</f>
        <v>0</v>
      </c>
      <c r="BF270" s="265">
        <f>IF(O270="snížená",K270,0)</f>
        <v>0</v>
      </c>
      <c r="BG270" s="265">
        <f>IF(O270="zákl. přenesená",K270,0)</f>
        <v>0</v>
      </c>
      <c r="BH270" s="265">
        <f>IF(O270="sníž. přenesená",K270,0)</f>
        <v>0</v>
      </c>
      <c r="BI270" s="265">
        <f>IF(O270="nulová",K270,0)</f>
        <v>0</v>
      </c>
      <c r="BJ270" s="18" t="s">
        <v>86</v>
      </c>
      <c r="BK270" s="265">
        <f>ROUND(P270*H270,2)</f>
        <v>0</v>
      </c>
      <c r="BL270" s="18" t="s">
        <v>239</v>
      </c>
      <c r="BM270" s="264" t="s">
        <v>677</v>
      </c>
    </row>
    <row r="271" s="2" customFormat="1">
      <c r="A271" s="39"/>
      <c r="B271" s="40"/>
      <c r="C271" s="41"/>
      <c r="D271" s="266" t="s">
        <v>232</v>
      </c>
      <c r="E271" s="41"/>
      <c r="F271" s="267" t="s">
        <v>662</v>
      </c>
      <c r="G271" s="41"/>
      <c r="H271" s="41"/>
      <c r="I271" s="158"/>
      <c r="J271" s="158"/>
      <c r="K271" s="41"/>
      <c r="L271" s="41"/>
      <c r="M271" s="45"/>
      <c r="N271" s="268"/>
      <c r="O271" s="269"/>
      <c r="P271" s="92"/>
      <c r="Q271" s="92"/>
      <c r="R271" s="92"/>
      <c r="S271" s="92"/>
      <c r="T271" s="92"/>
      <c r="U271" s="92"/>
      <c r="V271" s="92"/>
      <c r="W271" s="92"/>
      <c r="X271" s="93"/>
      <c r="Y271" s="39"/>
      <c r="Z271" s="39"/>
      <c r="AA271" s="39"/>
      <c r="AB271" s="39"/>
      <c r="AC271" s="39"/>
      <c r="AD271" s="39"/>
      <c r="AE271" s="39"/>
      <c r="AT271" s="18" t="s">
        <v>232</v>
      </c>
      <c r="AU271" s="18" t="s">
        <v>88</v>
      </c>
    </row>
    <row r="272" s="13" customFormat="1">
      <c r="A272" s="13"/>
      <c r="B272" s="274"/>
      <c r="C272" s="275"/>
      <c r="D272" s="266" t="s">
        <v>446</v>
      </c>
      <c r="E272" s="276" t="s">
        <v>1</v>
      </c>
      <c r="F272" s="277" t="s">
        <v>678</v>
      </c>
      <c r="G272" s="275"/>
      <c r="H272" s="278">
        <v>18.75</v>
      </c>
      <c r="I272" s="279"/>
      <c r="J272" s="279"/>
      <c r="K272" s="275"/>
      <c r="L272" s="275"/>
      <c r="M272" s="280"/>
      <c r="N272" s="281"/>
      <c r="O272" s="282"/>
      <c r="P272" s="282"/>
      <c r="Q272" s="282"/>
      <c r="R272" s="282"/>
      <c r="S272" s="282"/>
      <c r="T272" s="282"/>
      <c r="U272" s="282"/>
      <c r="V272" s="282"/>
      <c r="W272" s="282"/>
      <c r="X272" s="283"/>
      <c r="Y272" s="13"/>
      <c r="Z272" s="13"/>
      <c r="AA272" s="13"/>
      <c r="AB272" s="13"/>
      <c r="AC272" s="13"/>
      <c r="AD272" s="13"/>
      <c r="AE272" s="13"/>
      <c r="AT272" s="284" t="s">
        <v>446</v>
      </c>
      <c r="AU272" s="284" t="s">
        <v>88</v>
      </c>
      <c r="AV272" s="13" t="s">
        <v>88</v>
      </c>
      <c r="AW272" s="13" t="s">
        <v>5</v>
      </c>
      <c r="AX272" s="13" t="s">
        <v>78</v>
      </c>
      <c r="AY272" s="284" t="s">
        <v>223</v>
      </c>
    </row>
    <row r="273" s="13" customFormat="1">
      <c r="A273" s="13"/>
      <c r="B273" s="274"/>
      <c r="C273" s="275"/>
      <c r="D273" s="266" t="s">
        <v>446</v>
      </c>
      <c r="E273" s="276" t="s">
        <v>1</v>
      </c>
      <c r="F273" s="277" t="s">
        <v>679</v>
      </c>
      <c r="G273" s="275"/>
      <c r="H273" s="278">
        <v>3569.4949999999999</v>
      </c>
      <c r="I273" s="279"/>
      <c r="J273" s="279"/>
      <c r="K273" s="275"/>
      <c r="L273" s="275"/>
      <c r="M273" s="280"/>
      <c r="N273" s="281"/>
      <c r="O273" s="282"/>
      <c r="P273" s="282"/>
      <c r="Q273" s="282"/>
      <c r="R273" s="282"/>
      <c r="S273" s="282"/>
      <c r="T273" s="282"/>
      <c r="U273" s="282"/>
      <c r="V273" s="282"/>
      <c r="W273" s="282"/>
      <c r="X273" s="283"/>
      <c r="Y273" s="13"/>
      <c r="Z273" s="13"/>
      <c r="AA273" s="13"/>
      <c r="AB273" s="13"/>
      <c r="AC273" s="13"/>
      <c r="AD273" s="13"/>
      <c r="AE273" s="13"/>
      <c r="AT273" s="284" t="s">
        <v>446</v>
      </c>
      <c r="AU273" s="284" t="s">
        <v>88</v>
      </c>
      <c r="AV273" s="13" t="s">
        <v>88</v>
      </c>
      <c r="AW273" s="13" t="s">
        <v>5</v>
      </c>
      <c r="AX273" s="13" t="s">
        <v>78</v>
      </c>
      <c r="AY273" s="284" t="s">
        <v>223</v>
      </c>
    </row>
    <row r="274" s="13" customFormat="1">
      <c r="A274" s="13"/>
      <c r="B274" s="274"/>
      <c r="C274" s="275"/>
      <c r="D274" s="266" t="s">
        <v>446</v>
      </c>
      <c r="E274" s="276" t="s">
        <v>1</v>
      </c>
      <c r="F274" s="277" t="s">
        <v>680</v>
      </c>
      <c r="G274" s="275"/>
      <c r="H274" s="278">
        <v>291.71499999999997</v>
      </c>
      <c r="I274" s="279"/>
      <c r="J274" s="279"/>
      <c r="K274" s="275"/>
      <c r="L274" s="275"/>
      <c r="M274" s="280"/>
      <c r="N274" s="281"/>
      <c r="O274" s="282"/>
      <c r="P274" s="282"/>
      <c r="Q274" s="282"/>
      <c r="R274" s="282"/>
      <c r="S274" s="282"/>
      <c r="T274" s="282"/>
      <c r="U274" s="282"/>
      <c r="V274" s="282"/>
      <c r="W274" s="282"/>
      <c r="X274" s="283"/>
      <c r="Y274" s="13"/>
      <c r="Z274" s="13"/>
      <c r="AA274" s="13"/>
      <c r="AB274" s="13"/>
      <c r="AC274" s="13"/>
      <c r="AD274" s="13"/>
      <c r="AE274" s="13"/>
      <c r="AT274" s="284" t="s">
        <v>446</v>
      </c>
      <c r="AU274" s="284" t="s">
        <v>88</v>
      </c>
      <c r="AV274" s="13" t="s">
        <v>88</v>
      </c>
      <c r="AW274" s="13" t="s">
        <v>5</v>
      </c>
      <c r="AX274" s="13" t="s">
        <v>78</v>
      </c>
      <c r="AY274" s="284" t="s">
        <v>223</v>
      </c>
    </row>
    <row r="275" s="13" customFormat="1">
      <c r="A275" s="13"/>
      <c r="B275" s="274"/>
      <c r="C275" s="275"/>
      <c r="D275" s="266" t="s">
        <v>446</v>
      </c>
      <c r="E275" s="276" t="s">
        <v>1</v>
      </c>
      <c r="F275" s="277" t="s">
        <v>681</v>
      </c>
      <c r="G275" s="275"/>
      <c r="H275" s="278">
        <v>86.099999999999994</v>
      </c>
      <c r="I275" s="279"/>
      <c r="J275" s="279"/>
      <c r="K275" s="275"/>
      <c r="L275" s="275"/>
      <c r="M275" s="280"/>
      <c r="N275" s="281"/>
      <c r="O275" s="282"/>
      <c r="P275" s="282"/>
      <c r="Q275" s="282"/>
      <c r="R275" s="282"/>
      <c r="S275" s="282"/>
      <c r="T275" s="282"/>
      <c r="U275" s="282"/>
      <c r="V275" s="282"/>
      <c r="W275" s="282"/>
      <c r="X275" s="283"/>
      <c r="Y275" s="13"/>
      <c r="Z275" s="13"/>
      <c r="AA275" s="13"/>
      <c r="AB275" s="13"/>
      <c r="AC275" s="13"/>
      <c r="AD275" s="13"/>
      <c r="AE275" s="13"/>
      <c r="AT275" s="284" t="s">
        <v>446</v>
      </c>
      <c r="AU275" s="284" t="s">
        <v>88</v>
      </c>
      <c r="AV275" s="13" t="s">
        <v>88</v>
      </c>
      <c r="AW275" s="13" t="s">
        <v>5</v>
      </c>
      <c r="AX275" s="13" t="s">
        <v>78</v>
      </c>
      <c r="AY275" s="284" t="s">
        <v>223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682</v>
      </c>
      <c r="G276" s="275"/>
      <c r="H276" s="278">
        <v>333.56999999999999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88</v>
      </c>
      <c r="AV276" s="13" t="s">
        <v>88</v>
      </c>
      <c r="AW276" s="13" t="s">
        <v>5</v>
      </c>
      <c r="AX276" s="13" t="s">
        <v>78</v>
      </c>
      <c r="AY276" s="284" t="s">
        <v>223</v>
      </c>
    </row>
    <row r="277" s="14" customFormat="1">
      <c r="A277" s="14"/>
      <c r="B277" s="285"/>
      <c r="C277" s="286"/>
      <c r="D277" s="266" t="s">
        <v>446</v>
      </c>
      <c r="E277" s="287" t="s">
        <v>1</v>
      </c>
      <c r="F277" s="288" t="s">
        <v>463</v>
      </c>
      <c r="G277" s="286"/>
      <c r="H277" s="289">
        <v>4299.6300000000001</v>
      </c>
      <c r="I277" s="290"/>
      <c r="J277" s="290"/>
      <c r="K277" s="286"/>
      <c r="L277" s="286"/>
      <c r="M277" s="291"/>
      <c r="N277" s="292"/>
      <c r="O277" s="293"/>
      <c r="P277" s="293"/>
      <c r="Q277" s="293"/>
      <c r="R277" s="293"/>
      <c r="S277" s="293"/>
      <c r="T277" s="293"/>
      <c r="U277" s="293"/>
      <c r="V277" s="293"/>
      <c r="W277" s="293"/>
      <c r="X277" s="294"/>
      <c r="Y277" s="14"/>
      <c r="Z277" s="14"/>
      <c r="AA277" s="14"/>
      <c r="AB277" s="14"/>
      <c r="AC277" s="14"/>
      <c r="AD277" s="14"/>
      <c r="AE277" s="14"/>
      <c r="AT277" s="295" t="s">
        <v>446</v>
      </c>
      <c r="AU277" s="295" t="s">
        <v>88</v>
      </c>
      <c r="AV277" s="14" t="s">
        <v>239</v>
      </c>
      <c r="AW277" s="14" t="s">
        <v>5</v>
      </c>
      <c r="AX277" s="14" t="s">
        <v>86</v>
      </c>
      <c r="AY277" s="295" t="s">
        <v>223</v>
      </c>
    </row>
    <row r="278" s="2" customFormat="1" ht="21.75" customHeight="1">
      <c r="A278" s="39"/>
      <c r="B278" s="40"/>
      <c r="C278" s="252" t="s">
        <v>683</v>
      </c>
      <c r="D278" s="252" t="s">
        <v>226</v>
      </c>
      <c r="E278" s="253" t="s">
        <v>684</v>
      </c>
      <c r="F278" s="254" t="s">
        <v>685</v>
      </c>
      <c r="G278" s="255" t="s">
        <v>501</v>
      </c>
      <c r="H278" s="256">
        <v>17198.52</v>
      </c>
      <c r="I278" s="257"/>
      <c r="J278" s="257"/>
      <c r="K278" s="258">
        <f>ROUND(P278*H278,2)</f>
        <v>0</v>
      </c>
      <c r="L278" s="254" t="s">
        <v>404</v>
      </c>
      <c r="M278" s="45"/>
      <c r="N278" s="259" t="s">
        <v>1</v>
      </c>
      <c r="O278" s="260" t="s">
        <v>41</v>
      </c>
      <c r="P278" s="261">
        <f>I278+J278</f>
        <v>0</v>
      </c>
      <c r="Q278" s="261">
        <f>ROUND(I278*H278,2)</f>
        <v>0</v>
      </c>
      <c r="R278" s="261">
        <f>ROUND(J278*H278,2)</f>
        <v>0</v>
      </c>
      <c r="S278" s="92"/>
      <c r="T278" s="262">
        <f>S278*H278</f>
        <v>0</v>
      </c>
      <c r="U278" s="262">
        <v>0</v>
      </c>
      <c r="V278" s="262">
        <f>U278*H278</f>
        <v>0</v>
      </c>
      <c r="W278" s="262">
        <v>0</v>
      </c>
      <c r="X278" s="263">
        <f>W278*H278</f>
        <v>0</v>
      </c>
      <c r="Y278" s="39"/>
      <c r="Z278" s="39"/>
      <c r="AA278" s="39"/>
      <c r="AB278" s="39"/>
      <c r="AC278" s="39"/>
      <c r="AD278" s="39"/>
      <c r="AE278" s="39"/>
      <c r="AR278" s="264" t="s">
        <v>239</v>
      </c>
      <c r="AT278" s="264" t="s">
        <v>226</v>
      </c>
      <c r="AU278" s="264" t="s">
        <v>88</v>
      </c>
      <c r="AY278" s="18" t="s">
        <v>223</v>
      </c>
      <c r="BE278" s="265">
        <f>IF(O278="základní",K278,0)</f>
        <v>0</v>
      </c>
      <c r="BF278" s="265">
        <f>IF(O278="snížená",K278,0)</f>
        <v>0</v>
      </c>
      <c r="BG278" s="265">
        <f>IF(O278="zákl. přenesená",K278,0)</f>
        <v>0</v>
      </c>
      <c r="BH278" s="265">
        <f>IF(O278="sníž. přenesená",K278,0)</f>
        <v>0</v>
      </c>
      <c r="BI278" s="265">
        <f>IF(O278="nulová",K278,0)</f>
        <v>0</v>
      </c>
      <c r="BJ278" s="18" t="s">
        <v>86</v>
      </c>
      <c r="BK278" s="265">
        <f>ROUND(P278*H278,2)</f>
        <v>0</v>
      </c>
      <c r="BL278" s="18" t="s">
        <v>239</v>
      </c>
      <c r="BM278" s="264" t="s">
        <v>686</v>
      </c>
    </row>
    <row r="279" s="2" customFormat="1">
      <c r="A279" s="39"/>
      <c r="B279" s="40"/>
      <c r="C279" s="41"/>
      <c r="D279" s="266" t="s">
        <v>232</v>
      </c>
      <c r="E279" s="41"/>
      <c r="F279" s="267" t="s">
        <v>672</v>
      </c>
      <c r="G279" s="41"/>
      <c r="H279" s="41"/>
      <c r="I279" s="158"/>
      <c r="J279" s="158"/>
      <c r="K279" s="41"/>
      <c r="L279" s="41"/>
      <c r="M279" s="45"/>
      <c r="N279" s="268"/>
      <c r="O279" s="269"/>
      <c r="P279" s="92"/>
      <c r="Q279" s="92"/>
      <c r="R279" s="92"/>
      <c r="S279" s="92"/>
      <c r="T279" s="92"/>
      <c r="U279" s="92"/>
      <c r="V279" s="92"/>
      <c r="W279" s="92"/>
      <c r="X279" s="93"/>
      <c r="Y279" s="39"/>
      <c r="Z279" s="39"/>
      <c r="AA279" s="39"/>
      <c r="AB279" s="39"/>
      <c r="AC279" s="39"/>
      <c r="AD279" s="39"/>
      <c r="AE279" s="39"/>
      <c r="AT279" s="18" t="s">
        <v>232</v>
      </c>
      <c r="AU279" s="18" t="s">
        <v>88</v>
      </c>
    </row>
    <row r="280" s="13" customFormat="1">
      <c r="A280" s="13"/>
      <c r="B280" s="274"/>
      <c r="C280" s="275"/>
      <c r="D280" s="266" t="s">
        <v>446</v>
      </c>
      <c r="E280" s="276" t="s">
        <v>1</v>
      </c>
      <c r="F280" s="277" t="s">
        <v>687</v>
      </c>
      <c r="G280" s="275"/>
      <c r="H280" s="278">
        <v>17198.52</v>
      </c>
      <c r="I280" s="279"/>
      <c r="J280" s="279"/>
      <c r="K280" s="275"/>
      <c r="L280" s="275"/>
      <c r="M280" s="280"/>
      <c r="N280" s="281"/>
      <c r="O280" s="282"/>
      <c r="P280" s="282"/>
      <c r="Q280" s="282"/>
      <c r="R280" s="282"/>
      <c r="S280" s="282"/>
      <c r="T280" s="282"/>
      <c r="U280" s="282"/>
      <c r="V280" s="282"/>
      <c r="W280" s="282"/>
      <c r="X280" s="283"/>
      <c r="Y280" s="13"/>
      <c r="Z280" s="13"/>
      <c r="AA280" s="13"/>
      <c r="AB280" s="13"/>
      <c r="AC280" s="13"/>
      <c r="AD280" s="13"/>
      <c r="AE280" s="13"/>
      <c r="AT280" s="284" t="s">
        <v>446</v>
      </c>
      <c r="AU280" s="284" t="s">
        <v>88</v>
      </c>
      <c r="AV280" s="13" t="s">
        <v>88</v>
      </c>
      <c r="AW280" s="13" t="s">
        <v>5</v>
      </c>
      <c r="AX280" s="13" t="s">
        <v>78</v>
      </c>
      <c r="AY280" s="284" t="s">
        <v>223</v>
      </c>
    </row>
    <row r="281" s="14" customFormat="1">
      <c r="A281" s="14"/>
      <c r="B281" s="285"/>
      <c r="C281" s="286"/>
      <c r="D281" s="266" t="s">
        <v>446</v>
      </c>
      <c r="E281" s="287" t="s">
        <v>1</v>
      </c>
      <c r="F281" s="288" t="s">
        <v>463</v>
      </c>
      <c r="G281" s="286"/>
      <c r="H281" s="289">
        <v>17198.52</v>
      </c>
      <c r="I281" s="290"/>
      <c r="J281" s="290"/>
      <c r="K281" s="286"/>
      <c r="L281" s="286"/>
      <c r="M281" s="291"/>
      <c r="N281" s="292"/>
      <c r="O281" s="293"/>
      <c r="P281" s="293"/>
      <c r="Q281" s="293"/>
      <c r="R281" s="293"/>
      <c r="S281" s="293"/>
      <c r="T281" s="293"/>
      <c r="U281" s="293"/>
      <c r="V281" s="293"/>
      <c r="W281" s="293"/>
      <c r="X281" s="294"/>
      <c r="Y281" s="14"/>
      <c r="Z281" s="14"/>
      <c r="AA281" s="14"/>
      <c r="AB281" s="14"/>
      <c r="AC281" s="14"/>
      <c r="AD281" s="14"/>
      <c r="AE281" s="14"/>
      <c r="AT281" s="295" t="s">
        <v>446</v>
      </c>
      <c r="AU281" s="295" t="s">
        <v>88</v>
      </c>
      <c r="AV281" s="14" t="s">
        <v>239</v>
      </c>
      <c r="AW281" s="14" t="s">
        <v>5</v>
      </c>
      <c r="AX281" s="14" t="s">
        <v>86</v>
      </c>
      <c r="AY281" s="295" t="s">
        <v>223</v>
      </c>
    </row>
    <row r="282" s="2" customFormat="1" ht="21.75" customHeight="1">
      <c r="A282" s="39"/>
      <c r="B282" s="40"/>
      <c r="C282" s="252" t="s">
        <v>688</v>
      </c>
      <c r="D282" s="252" t="s">
        <v>226</v>
      </c>
      <c r="E282" s="253" t="s">
        <v>689</v>
      </c>
      <c r="F282" s="254" t="s">
        <v>690</v>
      </c>
      <c r="G282" s="255" t="s">
        <v>501</v>
      </c>
      <c r="H282" s="256">
        <v>5555.7420000000002</v>
      </c>
      <c r="I282" s="257"/>
      <c r="J282" s="257"/>
      <c r="K282" s="258">
        <f>ROUND(P282*H282,2)</f>
        <v>0</v>
      </c>
      <c r="L282" s="254" t="s">
        <v>404</v>
      </c>
      <c r="M282" s="45"/>
      <c r="N282" s="259" t="s">
        <v>1</v>
      </c>
      <c r="O282" s="260" t="s">
        <v>41</v>
      </c>
      <c r="P282" s="261">
        <f>I282+J282</f>
        <v>0</v>
      </c>
      <c r="Q282" s="261">
        <f>ROUND(I282*H282,2)</f>
        <v>0</v>
      </c>
      <c r="R282" s="261">
        <f>ROUND(J282*H282,2)</f>
        <v>0</v>
      </c>
      <c r="S282" s="92"/>
      <c r="T282" s="262">
        <f>S282*H282</f>
        <v>0</v>
      </c>
      <c r="U282" s="262">
        <v>0</v>
      </c>
      <c r="V282" s="262">
        <f>U282*H282</f>
        <v>0</v>
      </c>
      <c r="W282" s="262">
        <v>0</v>
      </c>
      <c r="X282" s="263">
        <f>W282*H282</f>
        <v>0</v>
      </c>
      <c r="Y282" s="39"/>
      <c r="Z282" s="39"/>
      <c r="AA282" s="39"/>
      <c r="AB282" s="39"/>
      <c r="AC282" s="39"/>
      <c r="AD282" s="39"/>
      <c r="AE282" s="39"/>
      <c r="AR282" s="264" t="s">
        <v>239</v>
      </c>
      <c r="AT282" s="264" t="s">
        <v>226</v>
      </c>
      <c r="AU282" s="264" t="s">
        <v>88</v>
      </c>
      <c r="AY282" s="18" t="s">
        <v>223</v>
      </c>
      <c r="BE282" s="265">
        <f>IF(O282="základní",K282,0)</f>
        <v>0</v>
      </c>
      <c r="BF282" s="265">
        <f>IF(O282="snížená",K282,0)</f>
        <v>0</v>
      </c>
      <c r="BG282" s="265">
        <f>IF(O282="zákl. přenesená",K282,0)</f>
        <v>0</v>
      </c>
      <c r="BH282" s="265">
        <f>IF(O282="sníž. přenesená",K282,0)</f>
        <v>0</v>
      </c>
      <c r="BI282" s="265">
        <f>IF(O282="nulová",K282,0)</f>
        <v>0</v>
      </c>
      <c r="BJ282" s="18" t="s">
        <v>86</v>
      </c>
      <c r="BK282" s="265">
        <f>ROUND(P282*H282,2)</f>
        <v>0</v>
      </c>
      <c r="BL282" s="18" t="s">
        <v>239</v>
      </c>
      <c r="BM282" s="264" t="s">
        <v>691</v>
      </c>
    </row>
    <row r="283" s="2" customFormat="1">
      <c r="A283" s="39"/>
      <c r="B283" s="40"/>
      <c r="C283" s="41"/>
      <c r="D283" s="266" t="s">
        <v>232</v>
      </c>
      <c r="E283" s="41"/>
      <c r="F283" s="267" t="s">
        <v>692</v>
      </c>
      <c r="G283" s="41"/>
      <c r="H283" s="41"/>
      <c r="I283" s="158"/>
      <c r="J283" s="158"/>
      <c r="K283" s="41"/>
      <c r="L283" s="41"/>
      <c r="M283" s="45"/>
      <c r="N283" s="268"/>
      <c r="O283" s="269"/>
      <c r="P283" s="92"/>
      <c r="Q283" s="92"/>
      <c r="R283" s="92"/>
      <c r="S283" s="92"/>
      <c r="T283" s="92"/>
      <c r="U283" s="92"/>
      <c r="V283" s="92"/>
      <c r="W283" s="92"/>
      <c r="X283" s="93"/>
      <c r="Y283" s="39"/>
      <c r="Z283" s="39"/>
      <c r="AA283" s="39"/>
      <c r="AB283" s="39"/>
      <c r="AC283" s="39"/>
      <c r="AD283" s="39"/>
      <c r="AE283" s="39"/>
      <c r="AT283" s="18" t="s">
        <v>232</v>
      </c>
      <c r="AU283" s="18" t="s">
        <v>88</v>
      </c>
    </row>
    <row r="284" s="13" customFormat="1">
      <c r="A284" s="13"/>
      <c r="B284" s="274"/>
      <c r="C284" s="275"/>
      <c r="D284" s="266" t="s">
        <v>446</v>
      </c>
      <c r="E284" s="276" t="s">
        <v>1</v>
      </c>
      <c r="F284" s="277" t="s">
        <v>679</v>
      </c>
      <c r="G284" s="275"/>
      <c r="H284" s="278">
        <v>3569.4949999999999</v>
      </c>
      <c r="I284" s="279"/>
      <c r="J284" s="279"/>
      <c r="K284" s="275"/>
      <c r="L284" s="275"/>
      <c r="M284" s="280"/>
      <c r="N284" s="281"/>
      <c r="O284" s="282"/>
      <c r="P284" s="282"/>
      <c r="Q284" s="282"/>
      <c r="R284" s="282"/>
      <c r="S284" s="282"/>
      <c r="T284" s="282"/>
      <c r="U284" s="282"/>
      <c r="V284" s="282"/>
      <c r="W284" s="282"/>
      <c r="X284" s="283"/>
      <c r="Y284" s="13"/>
      <c r="Z284" s="13"/>
      <c r="AA284" s="13"/>
      <c r="AB284" s="13"/>
      <c r="AC284" s="13"/>
      <c r="AD284" s="13"/>
      <c r="AE284" s="13"/>
      <c r="AT284" s="284" t="s">
        <v>446</v>
      </c>
      <c r="AU284" s="284" t="s">
        <v>88</v>
      </c>
      <c r="AV284" s="13" t="s">
        <v>88</v>
      </c>
      <c r="AW284" s="13" t="s">
        <v>5</v>
      </c>
      <c r="AX284" s="13" t="s">
        <v>78</v>
      </c>
      <c r="AY284" s="284" t="s">
        <v>223</v>
      </c>
    </row>
    <row r="285" s="13" customFormat="1">
      <c r="A285" s="13"/>
      <c r="B285" s="274"/>
      <c r="C285" s="275"/>
      <c r="D285" s="266" t="s">
        <v>446</v>
      </c>
      <c r="E285" s="276" t="s">
        <v>1</v>
      </c>
      <c r="F285" s="277" t="s">
        <v>680</v>
      </c>
      <c r="G285" s="275"/>
      <c r="H285" s="278">
        <v>291.71499999999997</v>
      </c>
      <c r="I285" s="279"/>
      <c r="J285" s="279"/>
      <c r="K285" s="275"/>
      <c r="L285" s="275"/>
      <c r="M285" s="280"/>
      <c r="N285" s="281"/>
      <c r="O285" s="282"/>
      <c r="P285" s="282"/>
      <c r="Q285" s="282"/>
      <c r="R285" s="282"/>
      <c r="S285" s="282"/>
      <c r="T285" s="282"/>
      <c r="U285" s="282"/>
      <c r="V285" s="282"/>
      <c r="W285" s="282"/>
      <c r="X285" s="283"/>
      <c r="Y285" s="13"/>
      <c r="Z285" s="13"/>
      <c r="AA285" s="13"/>
      <c r="AB285" s="13"/>
      <c r="AC285" s="13"/>
      <c r="AD285" s="13"/>
      <c r="AE285" s="13"/>
      <c r="AT285" s="284" t="s">
        <v>446</v>
      </c>
      <c r="AU285" s="284" t="s">
        <v>88</v>
      </c>
      <c r="AV285" s="13" t="s">
        <v>88</v>
      </c>
      <c r="AW285" s="13" t="s">
        <v>5</v>
      </c>
      <c r="AX285" s="13" t="s">
        <v>78</v>
      </c>
      <c r="AY285" s="284" t="s">
        <v>223</v>
      </c>
    </row>
    <row r="286" s="13" customFormat="1">
      <c r="A286" s="13"/>
      <c r="B286" s="274"/>
      <c r="C286" s="275"/>
      <c r="D286" s="266" t="s">
        <v>446</v>
      </c>
      <c r="E286" s="276" t="s">
        <v>1</v>
      </c>
      <c r="F286" s="277" t="s">
        <v>681</v>
      </c>
      <c r="G286" s="275"/>
      <c r="H286" s="278">
        <v>86.099999999999994</v>
      </c>
      <c r="I286" s="279"/>
      <c r="J286" s="279"/>
      <c r="K286" s="275"/>
      <c r="L286" s="275"/>
      <c r="M286" s="280"/>
      <c r="N286" s="281"/>
      <c r="O286" s="282"/>
      <c r="P286" s="282"/>
      <c r="Q286" s="282"/>
      <c r="R286" s="282"/>
      <c r="S286" s="282"/>
      <c r="T286" s="282"/>
      <c r="U286" s="282"/>
      <c r="V286" s="282"/>
      <c r="W286" s="282"/>
      <c r="X286" s="283"/>
      <c r="Y286" s="13"/>
      <c r="Z286" s="13"/>
      <c r="AA286" s="13"/>
      <c r="AB286" s="13"/>
      <c r="AC286" s="13"/>
      <c r="AD286" s="13"/>
      <c r="AE286" s="13"/>
      <c r="AT286" s="284" t="s">
        <v>446</v>
      </c>
      <c r="AU286" s="284" t="s">
        <v>88</v>
      </c>
      <c r="AV286" s="13" t="s">
        <v>88</v>
      </c>
      <c r="AW286" s="13" t="s">
        <v>5</v>
      </c>
      <c r="AX286" s="13" t="s">
        <v>78</v>
      </c>
      <c r="AY286" s="284" t="s">
        <v>223</v>
      </c>
    </row>
    <row r="287" s="13" customFormat="1">
      <c r="A287" s="13"/>
      <c r="B287" s="274"/>
      <c r="C287" s="275"/>
      <c r="D287" s="266" t="s">
        <v>446</v>
      </c>
      <c r="E287" s="276" t="s">
        <v>1</v>
      </c>
      <c r="F287" s="277" t="s">
        <v>665</v>
      </c>
      <c r="G287" s="275"/>
      <c r="H287" s="278">
        <v>33.792000000000002</v>
      </c>
      <c r="I287" s="279"/>
      <c r="J287" s="279"/>
      <c r="K287" s="275"/>
      <c r="L287" s="275"/>
      <c r="M287" s="280"/>
      <c r="N287" s="281"/>
      <c r="O287" s="282"/>
      <c r="P287" s="282"/>
      <c r="Q287" s="282"/>
      <c r="R287" s="282"/>
      <c r="S287" s="282"/>
      <c r="T287" s="282"/>
      <c r="U287" s="282"/>
      <c r="V287" s="282"/>
      <c r="W287" s="282"/>
      <c r="X287" s="283"/>
      <c r="Y287" s="13"/>
      <c r="Z287" s="13"/>
      <c r="AA287" s="13"/>
      <c r="AB287" s="13"/>
      <c r="AC287" s="13"/>
      <c r="AD287" s="13"/>
      <c r="AE287" s="13"/>
      <c r="AT287" s="284" t="s">
        <v>446</v>
      </c>
      <c r="AU287" s="284" t="s">
        <v>88</v>
      </c>
      <c r="AV287" s="13" t="s">
        <v>88</v>
      </c>
      <c r="AW287" s="13" t="s">
        <v>5</v>
      </c>
      <c r="AX287" s="13" t="s">
        <v>78</v>
      </c>
      <c r="AY287" s="284" t="s">
        <v>223</v>
      </c>
    </row>
    <row r="288" s="13" customFormat="1">
      <c r="A288" s="13"/>
      <c r="B288" s="274"/>
      <c r="C288" s="275"/>
      <c r="D288" s="266" t="s">
        <v>446</v>
      </c>
      <c r="E288" s="276" t="s">
        <v>1</v>
      </c>
      <c r="F288" s="277" t="s">
        <v>667</v>
      </c>
      <c r="G288" s="275"/>
      <c r="H288" s="278">
        <v>1207.23</v>
      </c>
      <c r="I288" s="279"/>
      <c r="J288" s="279"/>
      <c r="K288" s="275"/>
      <c r="L288" s="275"/>
      <c r="M288" s="280"/>
      <c r="N288" s="281"/>
      <c r="O288" s="282"/>
      <c r="P288" s="282"/>
      <c r="Q288" s="282"/>
      <c r="R288" s="282"/>
      <c r="S288" s="282"/>
      <c r="T288" s="282"/>
      <c r="U288" s="282"/>
      <c r="V288" s="282"/>
      <c r="W288" s="282"/>
      <c r="X288" s="283"/>
      <c r="Y288" s="13"/>
      <c r="Z288" s="13"/>
      <c r="AA288" s="13"/>
      <c r="AB288" s="13"/>
      <c r="AC288" s="13"/>
      <c r="AD288" s="13"/>
      <c r="AE288" s="13"/>
      <c r="AT288" s="284" t="s">
        <v>446</v>
      </c>
      <c r="AU288" s="284" t="s">
        <v>88</v>
      </c>
      <c r="AV288" s="13" t="s">
        <v>88</v>
      </c>
      <c r="AW288" s="13" t="s">
        <v>5</v>
      </c>
      <c r="AX288" s="13" t="s">
        <v>78</v>
      </c>
      <c r="AY288" s="284" t="s">
        <v>223</v>
      </c>
    </row>
    <row r="289" s="13" customFormat="1">
      <c r="A289" s="13"/>
      <c r="B289" s="274"/>
      <c r="C289" s="275"/>
      <c r="D289" s="266" t="s">
        <v>446</v>
      </c>
      <c r="E289" s="276" t="s">
        <v>1</v>
      </c>
      <c r="F289" s="277" t="s">
        <v>666</v>
      </c>
      <c r="G289" s="275"/>
      <c r="H289" s="278">
        <v>33.840000000000003</v>
      </c>
      <c r="I289" s="279"/>
      <c r="J289" s="279"/>
      <c r="K289" s="275"/>
      <c r="L289" s="275"/>
      <c r="M289" s="280"/>
      <c r="N289" s="281"/>
      <c r="O289" s="282"/>
      <c r="P289" s="282"/>
      <c r="Q289" s="282"/>
      <c r="R289" s="282"/>
      <c r="S289" s="282"/>
      <c r="T289" s="282"/>
      <c r="U289" s="282"/>
      <c r="V289" s="282"/>
      <c r="W289" s="282"/>
      <c r="X289" s="283"/>
      <c r="Y289" s="13"/>
      <c r="Z289" s="13"/>
      <c r="AA289" s="13"/>
      <c r="AB289" s="13"/>
      <c r="AC289" s="13"/>
      <c r="AD289" s="13"/>
      <c r="AE289" s="13"/>
      <c r="AT289" s="284" t="s">
        <v>446</v>
      </c>
      <c r="AU289" s="284" t="s">
        <v>88</v>
      </c>
      <c r="AV289" s="13" t="s">
        <v>88</v>
      </c>
      <c r="AW289" s="13" t="s">
        <v>5</v>
      </c>
      <c r="AX289" s="13" t="s">
        <v>78</v>
      </c>
      <c r="AY289" s="284" t="s">
        <v>223</v>
      </c>
    </row>
    <row r="290" s="13" customFormat="1">
      <c r="A290" s="13"/>
      <c r="B290" s="274"/>
      <c r="C290" s="275"/>
      <c r="D290" s="266" t="s">
        <v>446</v>
      </c>
      <c r="E290" s="276" t="s">
        <v>1</v>
      </c>
      <c r="F290" s="277" t="s">
        <v>682</v>
      </c>
      <c r="G290" s="275"/>
      <c r="H290" s="278">
        <v>333.56999999999999</v>
      </c>
      <c r="I290" s="279"/>
      <c r="J290" s="279"/>
      <c r="K290" s="275"/>
      <c r="L290" s="275"/>
      <c r="M290" s="280"/>
      <c r="N290" s="281"/>
      <c r="O290" s="282"/>
      <c r="P290" s="282"/>
      <c r="Q290" s="282"/>
      <c r="R290" s="282"/>
      <c r="S290" s="282"/>
      <c r="T290" s="282"/>
      <c r="U290" s="282"/>
      <c r="V290" s="282"/>
      <c r="W290" s="282"/>
      <c r="X290" s="283"/>
      <c r="Y290" s="13"/>
      <c r="Z290" s="13"/>
      <c r="AA290" s="13"/>
      <c r="AB290" s="13"/>
      <c r="AC290" s="13"/>
      <c r="AD290" s="13"/>
      <c r="AE290" s="13"/>
      <c r="AT290" s="284" t="s">
        <v>446</v>
      </c>
      <c r="AU290" s="284" t="s">
        <v>88</v>
      </c>
      <c r="AV290" s="13" t="s">
        <v>88</v>
      </c>
      <c r="AW290" s="13" t="s">
        <v>5</v>
      </c>
      <c r="AX290" s="13" t="s">
        <v>78</v>
      </c>
      <c r="AY290" s="284" t="s">
        <v>223</v>
      </c>
    </row>
    <row r="291" s="14" customFormat="1">
      <c r="A291" s="14"/>
      <c r="B291" s="285"/>
      <c r="C291" s="286"/>
      <c r="D291" s="266" t="s">
        <v>446</v>
      </c>
      <c r="E291" s="287" t="s">
        <v>1</v>
      </c>
      <c r="F291" s="288" t="s">
        <v>463</v>
      </c>
      <c r="G291" s="286"/>
      <c r="H291" s="289">
        <v>5555.7420000000002</v>
      </c>
      <c r="I291" s="290"/>
      <c r="J291" s="290"/>
      <c r="K291" s="286"/>
      <c r="L291" s="286"/>
      <c r="M291" s="291"/>
      <c r="N291" s="292"/>
      <c r="O291" s="293"/>
      <c r="P291" s="293"/>
      <c r="Q291" s="293"/>
      <c r="R291" s="293"/>
      <c r="S291" s="293"/>
      <c r="T291" s="293"/>
      <c r="U291" s="293"/>
      <c r="V291" s="293"/>
      <c r="W291" s="293"/>
      <c r="X291" s="294"/>
      <c r="Y291" s="14"/>
      <c r="Z291" s="14"/>
      <c r="AA291" s="14"/>
      <c r="AB291" s="14"/>
      <c r="AC291" s="14"/>
      <c r="AD291" s="14"/>
      <c r="AE291" s="14"/>
      <c r="AT291" s="295" t="s">
        <v>446</v>
      </c>
      <c r="AU291" s="295" t="s">
        <v>88</v>
      </c>
      <c r="AV291" s="14" t="s">
        <v>239</v>
      </c>
      <c r="AW291" s="14" t="s">
        <v>5</v>
      </c>
      <c r="AX291" s="14" t="s">
        <v>86</v>
      </c>
      <c r="AY291" s="295" t="s">
        <v>223</v>
      </c>
    </row>
    <row r="292" s="2" customFormat="1" ht="21.75" customHeight="1">
      <c r="A292" s="39"/>
      <c r="B292" s="40"/>
      <c r="C292" s="252" t="s">
        <v>693</v>
      </c>
      <c r="D292" s="252" t="s">
        <v>226</v>
      </c>
      <c r="E292" s="253" t="s">
        <v>694</v>
      </c>
      <c r="F292" s="254" t="s">
        <v>695</v>
      </c>
      <c r="G292" s="255" t="s">
        <v>501</v>
      </c>
      <c r="H292" s="256">
        <v>1555.8150000000001</v>
      </c>
      <c r="I292" s="257"/>
      <c r="J292" s="257"/>
      <c r="K292" s="258">
        <f>ROUND(P292*H292,2)</f>
        <v>0</v>
      </c>
      <c r="L292" s="254" t="s">
        <v>404</v>
      </c>
      <c r="M292" s="45"/>
      <c r="N292" s="259" t="s">
        <v>1</v>
      </c>
      <c r="O292" s="260" t="s">
        <v>41</v>
      </c>
      <c r="P292" s="261">
        <f>I292+J292</f>
        <v>0</v>
      </c>
      <c r="Q292" s="261">
        <f>ROUND(I292*H292,2)</f>
        <v>0</v>
      </c>
      <c r="R292" s="261">
        <f>ROUND(J292*H292,2)</f>
        <v>0</v>
      </c>
      <c r="S292" s="92"/>
      <c r="T292" s="262">
        <f>S292*H292</f>
        <v>0</v>
      </c>
      <c r="U292" s="262">
        <v>0</v>
      </c>
      <c r="V292" s="262">
        <f>U292*H292</f>
        <v>0</v>
      </c>
      <c r="W292" s="262">
        <v>0</v>
      </c>
      <c r="X292" s="263">
        <f>W292*H292</f>
        <v>0</v>
      </c>
      <c r="Y292" s="39"/>
      <c r="Z292" s="39"/>
      <c r="AA292" s="39"/>
      <c r="AB292" s="39"/>
      <c r="AC292" s="39"/>
      <c r="AD292" s="39"/>
      <c r="AE292" s="39"/>
      <c r="AR292" s="264" t="s">
        <v>239</v>
      </c>
      <c r="AT292" s="264" t="s">
        <v>226</v>
      </c>
      <c r="AU292" s="264" t="s">
        <v>88</v>
      </c>
      <c r="AY292" s="18" t="s">
        <v>223</v>
      </c>
      <c r="BE292" s="265">
        <f>IF(O292="základní",K292,0)</f>
        <v>0</v>
      </c>
      <c r="BF292" s="265">
        <f>IF(O292="snížená",K292,0)</f>
        <v>0</v>
      </c>
      <c r="BG292" s="265">
        <f>IF(O292="zákl. přenesená",K292,0)</f>
        <v>0</v>
      </c>
      <c r="BH292" s="265">
        <f>IF(O292="sníž. přenesená",K292,0)</f>
        <v>0</v>
      </c>
      <c r="BI292" s="265">
        <f>IF(O292="nulová",K292,0)</f>
        <v>0</v>
      </c>
      <c r="BJ292" s="18" t="s">
        <v>86</v>
      </c>
      <c r="BK292" s="265">
        <f>ROUND(P292*H292,2)</f>
        <v>0</v>
      </c>
      <c r="BL292" s="18" t="s">
        <v>239</v>
      </c>
      <c r="BM292" s="264" t="s">
        <v>696</v>
      </c>
    </row>
    <row r="293" s="2" customFormat="1">
      <c r="A293" s="39"/>
      <c r="B293" s="40"/>
      <c r="C293" s="41"/>
      <c r="D293" s="266" t="s">
        <v>232</v>
      </c>
      <c r="E293" s="41"/>
      <c r="F293" s="267" t="s">
        <v>697</v>
      </c>
      <c r="G293" s="41"/>
      <c r="H293" s="41"/>
      <c r="I293" s="158"/>
      <c r="J293" s="158"/>
      <c r="K293" s="41"/>
      <c r="L293" s="41"/>
      <c r="M293" s="45"/>
      <c r="N293" s="268"/>
      <c r="O293" s="269"/>
      <c r="P293" s="92"/>
      <c r="Q293" s="92"/>
      <c r="R293" s="92"/>
      <c r="S293" s="92"/>
      <c r="T293" s="92"/>
      <c r="U293" s="92"/>
      <c r="V293" s="92"/>
      <c r="W293" s="92"/>
      <c r="X293" s="93"/>
      <c r="Y293" s="39"/>
      <c r="Z293" s="39"/>
      <c r="AA293" s="39"/>
      <c r="AB293" s="39"/>
      <c r="AC293" s="39"/>
      <c r="AD293" s="39"/>
      <c r="AE293" s="39"/>
      <c r="AT293" s="18" t="s">
        <v>232</v>
      </c>
      <c r="AU293" s="18" t="s">
        <v>88</v>
      </c>
    </row>
    <row r="294" s="13" customFormat="1">
      <c r="A294" s="13"/>
      <c r="B294" s="274"/>
      <c r="C294" s="275"/>
      <c r="D294" s="266" t="s">
        <v>446</v>
      </c>
      <c r="E294" s="276" t="s">
        <v>1</v>
      </c>
      <c r="F294" s="277" t="s">
        <v>664</v>
      </c>
      <c r="G294" s="275"/>
      <c r="H294" s="278">
        <v>1555.8150000000001</v>
      </c>
      <c r="I294" s="279"/>
      <c r="J294" s="279"/>
      <c r="K294" s="275"/>
      <c r="L294" s="275"/>
      <c r="M294" s="280"/>
      <c r="N294" s="281"/>
      <c r="O294" s="282"/>
      <c r="P294" s="282"/>
      <c r="Q294" s="282"/>
      <c r="R294" s="282"/>
      <c r="S294" s="282"/>
      <c r="T294" s="282"/>
      <c r="U294" s="282"/>
      <c r="V294" s="282"/>
      <c r="W294" s="282"/>
      <c r="X294" s="283"/>
      <c r="Y294" s="13"/>
      <c r="Z294" s="13"/>
      <c r="AA294" s="13"/>
      <c r="AB294" s="13"/>
      <c r="AC294" s="13"/>
      <c r="AD294" s="13"/>
      <c r="AE294" s="13"/>
      <c r="AT294" s="284" t="s">
        <v>446</v>
      </c>
      <c r="AU294" s="284" t="s">
        <v>88</v>
      </c>
      <c r="AV294" s="13" t="s">
        <v>88</v>
      </c>
      <c r="AW294" s="13" t="s">
        <v>5</v>
      </c>
      <c r="AX294" s="13" t="s">
        <v>86</v>
      </c>
      <c r="AY294" s="284" t="s">
        <v>223</v>
      </c>
    </row>
    <row r="295" s="2" customFormat="1" ht="21.75" customHeight="1">
      <c r="A295" s="39"/>
      <c r="B295" s="40"/>
      <c r="C295" s="252" t="s">
        <v>698</v>
      </c>
      <c r="D295" s="252" t="s">
        <v>226</v>
      </c>
      <c r="E295" s="253" t="s">
        <v>699</v>
      </c>
      <c r="F295" s="254" t="s">
        <v>700</v>
      </c>
      <c r="G295" s="255" t="s">
        <v>501</v>
      </c>
      <c r="H295" s="256">
        <v>5882.0100000000002</v>
      </c>
      <c r="I295" s="257"/>
      <c r="J295" s="257"/>
      <c r="K295" s="258">
        <f>ROUND(P295*H295,2)</f>
        <v>0</v>
      </c>
      <c r="L295" s="254" t="s">
        <v>404</v>
      </c>
      <c r="M295" s="45"/>
      <c r="N295" s="259" t="s">
        <v>1</v>
      </c>
      <c r="O295" s="260" t="s">
        <v>41</v>
      </c>
      <c r="P295" s="261">
        <f>I295+J295</f>
        <v>0</v>
      </c>
      <c r="Q295" s="261">
        <f>ROUND(I295*H295,2)</f>
        <v>0</v>
      </c>
      <c r="R295" s="261">
        <f>ROUND(J295*H295,2)</f>
        <v>0</v>
      </c>
      <c r="S295" s="92"/>
      <c r="T295" s="262">
        <f>S295*H295</f>
        <v>0</v>
      </c>
      <c r="U295" s="262">
        <v>0</v>
      </c>
      <c r="V295" s="262">
        <f>U295*H295</f>
        <v>0</v>
      </c>
      <c r="W295" s="262">
        <v>0</v>
      </c>
      <c r="X295" s="263">
        <f>W295*H295</f>
        <v>0</v>
      </c>
      <c r="Y295" s="39"/>
      <c r="Z295" s="39"/>
      <c r="AA295" s="39"/>
      <c r="AB295" s="39"/>
      <c r="AC295" s="39"/>
      <c r="AD295" s="39"/>
      <c r="AE295" s="39"/>
      <c r="AR295" s="264" t="s">
        <v>239</v>
      </c>
      <c r="AT295" s="264" t="s">
        <v>226</v>
      </c>
      <c r="AU295" s="264" t="s">
        <v>88</v>
      </c>
      <c r="AY295" s="18" t="s">
        <v>223</v>
      </c>
      <c r="BE295" s="265">
        <f>IF(O295="základní",K295,0)</f>
        <v>0</v>
      </c>
      <c r="BF295" s="265">
        <f>IF(O295="snížená",K295,0)</f>
        <v>0</v>
      </c>
      <c r="BG295" s="265">
        <f>IF(O295="zákl. přenesená",K295,0)</f>
        <v>0</v>
      </c>
      <c r="BH295" s="265">
        <f>IF(O295="sníž. přenesená",K295,0)</f>
        <v>0</v>
      </c>
      <c r="BI295" s="265">
        <f>IF(O295="nulová",K295,0)</f>
        <v>0</v>
      </c>
      <c r="BJ295" s="18" t="s">
        <v>86</v>
      </c>
      <c r="BK295" s="265">
        <f>ROUND(P295*H295,2)</f>
        <v>0</v>
      </c>
      <c r="BL295" s="18" t="s">
        <v>239</v>
      </c>
      <c r="BM295" s="264" t="s">
        <v>701</v>
      </c>
    </row>
    <row r="296" s="2" customFormat="1">
      <c r="A296" s="39"/>
      <c r="B296" s="40"/>
      <c r="C296" s="41"/>
      <c r="D296" s="266" t="s">
        <v>232</v>
      </c>
      <c r="E296" s="41"/>
      <c r="F296" s="267" t="s">
        <v>702</v>
      </c>
      <c r="G296" s="41"/>
      <c r="H296" s="41"/>
      <c r="I296" s="158"/>
      <c r="J296" s="158"/>
      <c r="K296" s="41"/>
      <c r="L296" s="41"/>
      <c r="M296" s="45"/>
      <c r="N296" s="268"/>
      <c r="O296" s="269"/>
      <c r="P296" s="92"/>
      <c r="Q296" s="92"/>
      <c r="R296" s="92"/>
      <c r="S296" s="92"/>
      <c r="T296" s="92"/>
      <c r="U296" s="92"/>
      <c r="V296" s="92"/>
      <c r="W296" s="92"/>
      <c r="X296" s="93"/>
      <c r="Y296" s="39"/>
      <c r="Z296" s="39"/>
      <c r="AA296" s="39"/>
      <c r="AB296" s="39"/>
      <c r="AC296" s="39"/>
      <c r="AD296" s="39"/>
      <c r="AE296" s="39"/>
      <c r="AT296" s="18" t="s">
        <v>232</v>
      </c>
      <c r="AU296" s="18" t="s">
        <v>88</v>
      </c>
    </row>
    <row r="297" s="13" customFormat="1">
      <c r="A297" s="13"/>
      <c r="B297" s="274"/>
      <c r="C297" s="275"/>
      <c r="D297" s="266" t="s">
        <v>446</v>
      </c>
      <c r="E297" s="276" t="s">
        <v>1</v>
      </c>
      <c r="F297" s="277" t="s">
        <v>703</v>
      </c>
      <c r="G297" s="275"/>
      <c r="H297" s="278">
        <v>1080.72</v>
      </c>
      <c r="I297" s="279"/>
      <c r="J297" s="279"/>
      <c r="K297" s="275"/>
      <c r="L297" s="275"/>
      <c r="M297" s="280"/>
      <c r="N297" s="281"/>
      <c r="O297" s="282"/>
      <c r="P297" s="282"/>
      <c r="Q297" s="282"/>
      <c r="R297" s="282"/>
      <c r="S297" s="282"/>
      <c r="T297" s="282"/>
      <c r="U297" s="282"/>
      <c r="V297" s="282"/>
      <c r="W297" s="282"/>
      <c r="X297" s="283"/>
      <c r="Y297" s="13"/>
      <c r="Z297" s="13"/>
      <c r="AA297" s="13"/>
      <c r="AB297" s="13"/>
      <c r="AC297" s="13"/>
      <c r="AD297" s="13"/>
      <c r="AE297" s="13"/>
      <c r="AT297" s="284" t="s">
        <v>446</v>
      </c>
      <c r="AU297" s="284" t="s">
        <v>88</v>
      </c>
      <c r="AV297" s="13" t="s">
        <v>88</v>
      </c>
      <c r="AW297" s="13" t="s">
        <v>5</v>
      </c>
      <c r="AX297" s="13" t="s">
        <v>78</v>
      </c>
      <c r="AY297" s="284" t="s">
        <v>223</v>
      </c>
    </row>
    <row r="298" s="13" customFormat="1">
      <c r="A298" s="13"/>
      <c r="B298" s="274"/>
      <c r="C298" s="275"/>
      <c r="D298" s="266" t="s">
        <v>446</v>
      </c>
      <c r="E298" s="276" t="s">
        <v>1</v>
      </c>
      <c r="F298" s="277" t="s">
        <v>704</v>
      </c>
      <c r="G298" s="275"/>
      <c r="H298" s="278">
        <v>1216</v>
      </c>
      <c r="I298" s="279"/>
      <c r="J298" s="279"/>
      <c r="K298" s="275"/>
      <c r="L298" s="275"/>
      <c r="M298" s="280"/>
      <c r="N298" s="281"/>
      <c r="O298" s="282"/>
      <c r="P298" s="282"/>
      <c r="Q298" s="282"/>
      <c r="R298" s="282"/>
      <c r="S298" s="282"/>
      <c r="T298" s="282"/>
      <c r="U298" s="282"/>
      <c r="V298" s="282"/>
      <c r="W298" s="282"/>
      <c r="X298" s="283"/>
      <c r="Y298" s="13"/>
      <c r="Z298" s="13"/>
      <c r="AA298" s="13"/>
      <c r="AB298" s="13"/>
      <c r="AC298" s="13"/>
      <c r="AD298" s="13"/>
      <c r="AE298" s="13"/>
      <c r="AT298" s="284" t="s">
        <v>446</v>
      </c>
      <c r="AU298" s="284" t="s">
        <v>88</v>
      </c>
      <c r="AV298" s="13" t="s">
        <v>88</v>
      </c>
      <c r="AW298" s="13" t="s">
        <v>5</v>
      </c>
      <c r="AX298" s="13" t="s">
        <v>78</v>
      </c>
      <c r="AY298" s="284" t="s">
        <v>223</v>
      </c>
    </row>
    <row r="299" s="13" customFormat="1">
      <c r="A299" s="13"/>
      <c r="B299" s="274"/>
      <c r="C299" s="275"/>
      <c r="D299" s="266" t="s">
        <v>446</v>
      </c>
      <c r="E299" s="276" t="s">
        <v>1</v>
      </c>
      <c r="F299" s="277" t="s">
        <v>663</v>
      </c>
      <c r="G299" s="275"/>
      <c r="H299" s="278">
        <v>3585.29</v>
      </c>
      <c r="I299" s="279"/>
      <c r="J299" s="279"/>
      <c r="K299" s="275"/>
      <c r="L299" s="275"/>
      <c r="M299" s="280"/>
      <c r="N299" s="281"/>
      <c r="O299" s="282"/>
      <c r="P299" s="282"/>
      <c r="Q299" s="282"/>
      <c r="R299" s="282"/>
      <c r="S299" s="282"/>
      <c r="T299" s="282"/>
      <c r="U299" s="282"/>
      <c r="V299" s="282"/>
      <c r="W299" s="282"/>
      <c r="X299" s="283"/>
      <c r="Y299" s="13"/>
      <c r="Z299" s="13"/>
      <c r="AA299" s="13"/>
      <c r="AB299" s="13"/>
      <c r="AC299" s="13"/>
      <c r="AD299" s="13"/>
      <c r="AE299" s="13"/>
      <c r="AT299" s="284" t="s">
        <v>446</v>
      </c>
      <c r="AU299" s="284" t="s">
        <v>88</v>
      </c>
      <c r="AV299" s="13" t="s">
        <v>88</v>
      </c>
      <c r="AW299" s="13" t="s">
        <v>5</v>
      </c>
      <c r="AX299" s="13" t="s">
        <v>78</v>
      </c>
      <c r="AY299" s="284" t="s">
        <v>223</v>
      </c>
    </row>
    <row r="300" s="14" customFormat="1">
      <c r="A300" s="14"/>
      <c r="B300" s="285"/>
      <c r="C300" s="286"/>
      <c r="D300" s="266" t="s">
        <v>446</v>
      </c>
      <c r="E300" s="287" t="s">
        <v>1</v>
      </c>
      <c r="F300" s="288" t="s">
        <v>463</v>
      </c>
      <c r="G300" s="286"/>
      <c r="H300" s="289">
        <v>5882.0100000000002</v>
      </c>
      <c r="I300" s="290"/>
      <c r="J300" s="290"/>
      <c r="K300" s="286"/>
      <c r="L300" s="286"/>
      <c r="M300" s="291"/>
      <c r="N300" s="292"/>
      <c r="O300" s="293"/>
      <c r="P300" s="293"/>
      <c r="Q300" s="293"/>
      <c r="R300" s="293"/>
      <c r="S300" s="293"/>
      <c r="T300" s="293"/>
      <c r="U300" s="293"/>
      <c r="V300" s="293"/>
      <c r="W300" s="293"/>
      <c r="X300" s="294"/>
      <c r="Y300" s="14"/>
      <c r="Z300" s="14"/>
      <c r="AA300" s="14"/>
      <c r="AB300" s="14"/>
      <c r="AC300" s="14"/>
      <c r="AD300" s="14"/>
      <c r="AE300" s="14"/>
      <c r="AT300" s="295" t="s">
        <v>446</v>
      </c>
      <c r="AU300" s="295" t="s">
        <v>88</v>
      </c>
      <c r="AV300" s="14" t="s">
        <v>239</v>
      </c>
      <c r="AW300" s="14" t="s">
        <v>5</v>
      </c>
      <c r="AX300" s="14" t="s">
        <v>86</v>
      </c>
      <c r="AY300" s="295" t="s">
        <v>223</v>
      </c>
    </row>
    <row r="301" s="2" customFormat="1" ht="16.5" customHeight="1">
      <c r="A301" s="39"/>
      <c r="B301" s="40"/>
      <c r="C301" s="252" t="s">
        <v>705</v>
      </c>
      <c r="D301" s="252" t="s">
        <v>226</v>
      </c>
      <c r="E301" s="253" t="s">
        <v>706</v>
      </c>
      <c r="F301" s="254" t="s">
        <v>707</v>
      </c>
      <c r="G301" s="255" t="s">
        <v>501</v>
      </c>
      <c r="H301" s="256">
        <v>4314.6719999999996</v>
      </c>
      <c r="I301" s="257"/>
      <c r="J301" s="257"/>
      <c r="K301" s="258">
        <f>ROUND(P301*H301,2)</f>
        <v>0</v>
      </c>
      <c r="L301" s="254" t="s">
        <v>1</v>
      </c>
      <c r="M301" s="45"/>
      <c r="N301" s="259" t="s">
        <v>1</v>
      </c>
      <c r="O301" s="260" t="s">
        <v>41</v>
      </c>
      <c r="P301" s="261">
        <f>I301+J301</f>
        <v>0</v>
      </c>
      <c r="Q301" s="261">
        <f>ROUND(I301*H301,2)</f>
        <v>0</v>
      </c>
      <c r="R301" s="261">
        <f>ROUND(J301*H301,2)</f>
        <v>0</v>
      </c>
      <c r="S301" s="92"/>
      <c r="T301" s="262">
        <f>S301*H301</f>
        <v>0</v>
      </c>
      <c r="U301" s="262">
        <v>0</v>
      </c>
      <c r="V301" s="262">
        <f>U301*H301</f>
        <v>0</v>
      </c>
      <c r="W301" s="262">
        <v>0</v>
      </c>
      <c r="X301" s="263">
        <f>W301*H301</f>
        <v>0</v>
      </c>
      <c r="Y301" s="39"/>
      <c r="Z301" s="39"/>
      <c r="AA301" s="39"/>
      <c r="AB301" s="39"/>
      <c r="AC301" s="39"/>
      <c r="AD301" s="39"/>
      <c r="AE301" s="39"/>
      <c r="AR301" s="264" t="s">
        <v>239</v>
      </c>
      <c r="AT301" s="264" t="s">
        <v>226</v>
      </c>
      <c r="AU301" s="264" t="s">
        <v>88</v>
      </c>
      <c r="AY301" s="18" t="s">
        <v>223</v>
      </c>
      <c r="BE301" s="265">
        <f>IF(O301="základní",K301,0)</f>
        <v>0</v>
      </c>
      <c r="BF301" s="265">
        <f>IF(O301="snížená",K301,0)</f>
        <v>0</v>
      </c>
      <c r="BG301" s="265">
        <f>IF(O301="zákl. přenesená",K301,0)</f>
        <v>0</v>
      </c>
      <c r="BH301" s="265">
        <f>IF(O301="sníž. přenesená",K301,0)</f>
        <v>0</v>
      </c>
      <c r="BI301" s="265">
        <f>IF(O301="nulová",K301,0)</f>
        <v>0</v>
      </c>
      <c r="BJ301" s="18" t="s">
        <v>86</v>
      </c>
      <c r="BK301" s="265">
        <f>ROUND(P301*H301,2)</f>
        <v>0</v>
      </c>
      <c r="BL301" s="18" t="s">
        <v>239</v>
      </c>
      <c r="BM301" s="264" t="s">
        <v>708</v>
      </c>
    </row>
    <row r="302" s="2" customFormat="1">
      <c r="A302" s="39"/>
      <c r="B302" s="40"/>
      <c r="C302" s="41"/>
      <c r="D302" s="266" t="s">
        <v>232</v>
      </c>
      <c r="E302" s="41"/>
      <c r="F302" s="267" t="s">
        <v>709</v>
      </c>
      <c r="G302" s="41"/>
      <c r="H302" s="41"/>
      <c r="I302" s="158"/>
      <c r="J302" s="158"/>
      <c r="K302" s="41"/>
      <c r="L302" s="41"/>
      <c r="M302" s="45"/>
      <c r="N302" s="268"/>
      <c r="O302" s="269"/>
      <c r="P302" s="92"/>
      <c r="Q302" s="92"/>
      <c r="R302" s="92"/>
      <c r="S302" s="92"/>
      <c r="T302" s="92"/>
      <c r="U302" s="92"/>
      <c r="V302" s="92"/>
      <c r="W302" s="92"/>
      <c r="X302" s="93"/>
      <c r="Y302" s="39"/>
      <c r="Z302" s="39"/>
      <c r="AA302" s="39"/>
      <c r="AB302" s="39"/>
      <c r="AC302" s="39"/>
      <c r="AD302" s="39"/>
      <c r="AE302" s="39"/>
      <c r="AT302" s="18" t="s">
        <v>232</v>
      </c>
      <c r="AU302" s="18" t="s">
        <v>88</v>
      </c>
    </row>
    <row r="303" s="13" customFormat="1">
      <c r="A303" s="13"/>
      <c r="B303" s="274"/>
      <c r="C303" s="275"/>
      <c r="D303" s="266" t="s">
        <v>446</v>
      </c>
      <c r="E303" s="276" t="s">
        <v>1</v>
      </c>
      <c r="F303" s="277" t="s">
        <v>679</v>
      </c>
      <c r="G303" s="275"/>
      <c r="H303" s="278">
        <v>3569.4949999999999</v>
      </c>
      <c r="I303" s="279"/>
      <c r="J303" s="279"/>
      <c r="K303" s="275"/>
      <c r="L303" s="275"/>
      <c r="M303" s="280"/>
      <c r="N303" s="281"/>
      <c r="O303" s="282"/>
      <c r="P303" s="282"/>
      <c r="Q303" s="282"/>
      <c r="R303" s="282"/>
      <c r="S303" s="282"/>
      <c r="T303" s="282"/>
      <c r="U303" s="282"/>
      <c r="V303" s="282"/>
      <c r="W303" s="282"/>
      <c r="X303" s="283"/>
      <c r="Y303" s="13"/>
      <c r="Z303" s="13"/>
      <c r="AA303" s="13"/>
      <c r="AB303" s="13"/>
      <c r="AC303" s="13"/>
      <c r="AD303" s="13"/>
      <c r="AE303" s="13"/>
      <c r="AT303" s="284" t="s">
        <v>446</v>
      </c>
      <c r="AU303" s="284" t="s">
        <v>88</v>
      </c>
      <c r="AV303" s="13" t="s">
        <v>88</v>
      </c>
      <c r="AW303" s="13" t="s">
        <v>5</v>
      </c>
      <c r="AX303" s="13" t="s">
        <v>78</v>
      </c>
      <c r="AY303" s="284" t="s">
        <v>223</v>
      </c>
    </row>
    <row r="304" s="13" customFormat="1">
      <c r="A304" s="13"/>
      <c r="B304" s="274"/>
      <c r="C304" s="275"/>
      <c r="D304" s="266" t="s">
        <v>446</v>
      </c>
      <c r="E304" s="276" t="s">
        <v>1</v>
      </c>
      <c r="F304" s="277" t="s">
        <v>680</v>
      </c>
      <c r="G304" s="275"/>
      <c r="H304" s="278">
        <v>291.71499999999997</v>
      </c>
      <c r="I304" s="279"/>
      <c r="J304" s="279"/>
      <c r="K304" s="275"/>
      <c r="L304" s="275"/>
      <c r="M304" s="280"/>
      <c r="N304" s="281"/>
      <c r="O304" s="282"/>
      <c r="P304" s="282"/>
      <c r="Q304" s="282"/>
      <c r="R304" s="282"/>
      <c r="S304" s="282"/>
      <c r="T304" s="282"/>
      <c r="U304" s="282"/>
      <c r="V304" s="282"/>
      <c r="W304" s="282"/>
      <c r="X304" s="283"/>
      <c r="Y304" s="13"/>
      <c r="Z304" s="13"/>
      <c r="AA304" s="13"/>
      <c r="AB304" s="13"/>
      <c r="AC304" s="13"/>
      <c r="AD304" s="13"/>
      <c r="AE304" s="13"/>
      <c r="AT304" s="284" t="s">
        <v>446</v>
      </c>
      <c r="AU304" s="284" t="s">
        <v>88</v>
      </c>
      <c r="AV304" s="13" t="s">
        <v>88</v>
      </c>
      <c r="AW304" s="13" t="s">
        <v>5</v>
      </c>
      <c r="AX304" s="13" t="s">
        <v>78</v>
      </c>
      <c r="AY304" s="284" t="s">
        <v>223</v>
      </c>
    </row>
    <row r="305" s="13" customFormat="1">
      <c r="A305" s="13"/>
      <c r="B305" s="274"/>
      <c r="C305" s="275"/>
      <c r="D305" s="266" t="s">
        <v>446</v>
      </c>
      <c r="E305" s="276" t="s">
        <v>1</v>
      </c>
      <c r="F305" s="277" t="s">
        <v>681</v>
      </c>
      <c r="G305" s="275"/>
      <c r="H305" s="278">
        <v>86.099999999999994</v>
      </c>
      <c r="I305" s="279"/>
      <c r="J305" s="279"/>
      <c r="K305" s="275"/>
      <c r="L305" s="275"/>
      <c r="M305" s="280"/>
      <c r="N305" s="281"/>
      <c r="O305" s="282"/>
      <c r="P305" s="282"/>
      <c r="Q305" s="282"/>
      <c r="R305" s="282"/>
      <c r="S305" s="282"/>
      <c r="T305" s="282"/>
      <c r="U305" s="282"/>
      <c r="V305" s="282"/>
      <c r="W305" s="282"/>
      <c r="X305" s="283"/>
      <c r="Y305" s="13"/>
      <c r="Z305" s="13"/>
      <c r="AA305" s="13"/>
      <c r="AB305" s="13"/>
      <c r="AC305" s="13"/>
      <c r="AD305" s="13"/>
      <c r="AE305" s="13"/>
      <c r="AT305" s="284" t="s">
        <v>446</v>
      </c>
      <c r="AU305" s="284" t="s">
        <v>88</v>
      </c>
      <c r="AV305" s="13" t="s">
        <v>88</v>
      </c>
      <c r="AW305" s="13" t="s">
        <v>5</v>
      </c>
      <c r="AX305" s="13" t="s">
        <v>78</v>
      </c>
      <c r="AY305" s="284" t="s">
        <v>223</v>
      </c>
    </row>
    <row r="306" s="13" customFormat="1">
      <c r="A306" s="13"/>
      <c r="B306" s="274"/>
      <c r="C306" s="275"/>
      <c r="D306" s="266" t="s">
        <v>446</v>
      </c>
      <c r="E306" s="276" t="s">
        <v>1</v>
      </c>
      <c r="F306" s="277" t="s">
        <v>665</v>
      </c>
      <c r="G306" s="275"/>
      <c r="H306" s="278">
        <v>33.792000000000002</v>
      </c>
      <c r="I306" s="279"/>
      <c r="J306" s="279"/>
      <c r="K306" s="275"/>
      <c r="L306" s="275"/>
      <c r="M306" s="280"/>
      <c r="N306" s="281"/>
      <c r="O306" s="282"/>
      <c r="P306" s="282"/>
      <c r="Q306" s="282"/>
      <c r="R306" s="282"/>
      <c r="S306" s="282"/>
      <c r="T306" s="282"/>
      <c r="U306" s="282"/>
      <c r="V306" s="282"/>
      <c r="W306" s="282"/>
      <c r="X306" s="283"/>
      <c r="Y306" s="13"/>
      <c r="Z306" s="13"/>
      <c r="AA306" s="13"/>
      <c r="AB306" s="13"/>
      <c r="AC306" s="13"/>
      <c r="AD306" s="13"/>
      <c r="AE306" s="13"/>
      <c r="AT306" s="284" t="s">
        <v>446</v>
      </c>
      <c r="AU306" s="284" t="s">
        <v>88</v>
      </c>
      <c r="AV306" s="13" t="s">
        <v>88</v>
      </c>
      <c r="AW306" s="13" t="s">
        <v>5</v>
      </c>
      <c r="AX306" s="13" t="s">
        <v>78</v>
      </c>
      <c r="AY306" s="284" t="s">
        <v>223</v>
      </c>
    </row>
    <row r="307" s="13" customFormat="1">
      <c r="A307" s="13"/>
      <c r="B307" s="274"/>
      <c r="C307" s="275"/>
      <c r="D307" s="266" t="s">
        <v>446</v>
      </c>
      <c r="E307" s="276" t="s">
        <v>1</v>
      </c>
      <c r="F307" s="277" t="s">
        <v>682</v>
      </c>
      <c r="G307" s="275"/>
      <c r="H307" s="278">
        <v>333.56999999999999</v>
      </c>
      <c r="I307" s="279"/>
      <c r="J307" s="279"/>
      <c r="K307" s="275"/>
      <c r="L307" s="275"/>
      <c r="M307" s="280"/>
      <c r="N307" s="281"/>
      <c r="O307" s="282"/>
      <c r="P307" s="282"/>
      <c r="Q307" s="282"/>
      <c r="R307" s="282"/>
      <c r="S307" s="282"/>
      <c r="T307" s="282"/>
      <c r="U307" s="282"/>
      <c r="V307" s="282"/>
      <c r="W307" s="282"/>
      <c r="X307" s="283"/>
      <c r="Y307" s="13"/>
      <c r="Z307" s="13"/>
      <c r="AA307" s="13"/>
      <c r="AB307" s="13"/>
      <c r="AC307" s="13"/>
      <c r="AD307" s="13"/>
      <c r="AE307" s="13"/>
      <c r="AT307" s="284" t="s">
        <v>446</v>
      </c>
      <c r="AU307" s="284" t="s">
        <v>88</v>
      </c>
      <c r="AV307" s="13" t="s">
        <v>88</v>
      </c>
      <c r="AW307" s="13" t="s">
        <v>5</v>
      </c>
      <c r="AX307" s="13" t="s">
        <v>78</v>
      </c>
      <c r="AY307" s="284" t="s">
        <v>223</v>
      </c>
    </row>
    <row r="308" s="14" customFormat="1">
      <c r="A308" s="14"/>
      <c r="B308" s="285"/>
      <c r="C308" s="286"/>
      <c r="D308" s="266" t="s">
        <v>446</v>
      </c>
      <c r="E308" s="287" t="s">
        <v>1</v>
      </c>
      <c r="F308" s="288" t="s">
        <v>463</v>
      </c>
      <c r="G308" s="286"/>
      <c r="H308" s="289">
        <v>4314.6719999999996</v>
      </c>
      <c r="I308" s="290"/>
      <c r="J308" s="290"/>
      <c r="K308" s="286"/>
      <c r="L308" s="286"/>
      <c r="M308" s="291"/>
      <c r="N308" s="292"/>
      <c r="O308" s="293"/>
      <c r="P308" s="293"/>
      <c r="Q308" s="293"/>
      <c r="R308" s="293"/>
      <c r="S308" s="293"/>
      <c r="T308" s="293"/>
      <c r="U308" s="293"/>
      <c r="V308" s="293"/>
      <c r="W308" s="293"/>
      <c r="X308" s="294"/>
      <c r="Y308" s="14"/>
      <c r="Z308" s="14"/>
      <c r="AA308" s="14"/>
      <c r="AB308" s="14"/>
      <c r="AC308" s="14"/>
      <c r="AD308" s="14"/>
      <c r="AE308" s="14"/>
      <c r="AT308" s="295" t="s">
        <v>446</v>
      </c>
      <c r="AU308" s="295" t="s">
        <v>88</v>
      </c>
      <c r="AV308" s="14" t="s">
        <v>239</v>
      </c>
      <c r="AW308" s="14" t="s">
        <v>5</v>
      </c>
      <c r="AX308" s="14" t="s">
        <v>86</v>
      </c>
      <c r="AY308" s="295" t="s">
        <v>223</v>
      </c>
    </row>
    <row r="309" s="12" customFormat="1" ht="25.92" customHeight="1">
      <c r="A309" s="12"/>
      <c r="B309" s="235"/>
      <c r="C309" s="236"/>
      <c r="D309" s="237" t="s">
        <v>77</v>
      </c>
      <c r="E309" s="238" t="s">
        <v>710</v>
      </c>
      <c r="F309" s="238" t="s">
        <v>710</v>
      </c>
      <c r="G309" s="236"/>
      <c r="H309" s="236"/>
      <c r="I309" s="239"/>
      <c r="J309" s="239"/>
      <c r="K309" s="240">
        <f>BK309</f>
        <v>0</v>
      </c>
      <c r="L309" s="236"/>
      <c r="M309" s="241"/>
      <c r="N309" s="242"/>
      <c r="O309" s="243"/>
      <c r="P309" s="243"/>
      <c r="Q309" s="244">
        <f>Q310</f>
        <v>0</v>
      </c>
      <c r="R309" s="244">
        <f>R310</f>
        <v>0</v>
      </c>
      <c r="S309" s="243"/>
      <c r="T309" s="245">
        <f>T310</f>
        <v>0</v>
      </c>
      <c r="U309" s="243"/>
      <c r="V309" s="245">
        <f>V310</f>
        <v>2.4209549999999997</v>
      </c>
      <c r="W309" s="243"/>
      <c r="X309" s="246">
        <f>X310</f>
        <v>638.48653200000001</v>
      </c>
      <c r="Y309" s="12"/>
      <c r="Z309" s="12"/>
      <c r="AA309" s="12"/>
      <c r="AB309" s="12"/>
      <c r="AC309" s="12"/>
      <c r="AD309" s="12"/>
      <c r="AE309" s="12"/>
      <c r="AR309" s="247" t="s">
        <v>88</v>
      </c>
      <c r="AT309" s="248" t="s">
        <v>77</v>
      </c>
      <c r="AU309" s="248" t="s">
        <v>78</v>
      </c>
      <c r="AY309" s="247" t="s">
        <v>223</v>
      </c>
      <c r="BK309" s="249">
        <f>BK310</f>
        <v>0</v>
      </c>
    </row>
    <row r="310" s="12" customFormat="1" ht="22.8" customHeight="1">
      <c r="A310" s="12"/>
      <c r="B310" s="235"/>
      <c r="C310" s="236"/>
      <c r="D310" s="237" t="s">
        <v>77</v>
      </c>
      <c r="E310" s="250" t="s">
        <v>711</v>
      </c>
      <c r="F310" s="250" t="s">
        <v>712</v>
      </c>
      <c r="G310" s="236"/>
      <c r="H310" s="236"/>
      <c r="I310" s="239"/>
      <c r="J310" s="239"/>
      <c r="K310" s="251">
        <f>BK310</f>
        <v>0</v>
      </c>
      <c r="L310" s="236"/>
      <c r="M310" s="241"/>
      <c r="N310" s="242"/>
      <c r="O310" s="243"/>
      <c r="P310" s="243"/>
      <c r="Q310" s="244">
        <f>SUM(Q311:Q314)</f>
        <v>0</v>
      </c>
      <c r="R310" s="244">
        <f>SUM(R311:R314)</f>
        <v>0</v>
      </c>
      <c r="S310" s="243"/>
      <c r="T310" s="245">
        <f>SUM(T311:T314)</f>
        <v>0</v>
      </c>
      <c r="U310" s="243"/>
      <c r="V310" s="245">
        <f>SUM(V311:V314)</f>
        <v>2.4209549999999997</v>
      </c>
      <c r="W310" s="243"/>
      <c r="X310" s="246">
        <f>SUM(X311:X314)</f>
        <v>638.48653200000001</v>
      </c>
      <c r="Y310" s="12"/>
      <c r="Z310" s="12"/>
      <c r="AA310" s="12"/>
      <c r="AB310" s="12"/>
      <c r="AC310" s="12"/>
      <c r="AD310" s="12"/>
      <c r="AE310" s="12"/>
      <c r="AR310" s="247" t="s">
        <v>88</v>
      </c>
      <c r="AT310" s="248" t="s">
        <v>77</v>
      </c>
      <c r="AU310" s="248" t="s">
        <v>86</v>
      </c>
      <c r="AY310" s="247" t="s">
        <v>223</v>
      </c>
      <c r="BK310" s="249">
        <f>SUM(BK311:BK314)</f>
        <v>0</v>
      </c>
    </row>
    <row r="311" s="2" customFormat="1" ht="21.75" customHeight="1">
      <c r="A311" s="39"/>
      <c r="B311" s="40"/>
      <c r="C311" s="252" t="s">
        <v>713</v>
      </c>
      <c r="D311" s="252" t="s">
        <v>226</v>
      </c>
      <c r="E311" s="253" t="s">
        <v>714</v>
      </c>
      <c r="F311" s="254" t="s">
        <v>715</v>
      </c>
      <c r="G311" s="255" t="s">
        <v>481</v>
      </c>
      <c r="H311" s="256">
        <v>474</v>
      </c>
      <c r="I311" s="257"/>
      <c r="J311" s="257"/>
      <c r="K311" s="258">
        <f>ROUND(P311*H311,2)</f>
        <v>0</v>
      </c>
      <c r="L311" s="254" t="s">
        <v>404</v>
      </c>
      <c r="M311" s="45"/>
      <c r="N311" s="259" t="s">
        <v>1</v>
      </c>
      <c r="O311" s="260" t="s">
        <v>41</v>
      </c>
      <c r="P311" s="261">
        <f>I311+J311</f>
        <v>0</v>
      </c>
      <c r="Q311" s="261">
        <f>ROUND(I311*H311,2)</f>
        <v>0</v>
      </c>
      <c r="R311" s="261">
        <f>ROUND(J311*H311,2)</f>
        <v>0</v>
      </c>
      <c r="S311" s="92"/>
      <c r="T311" s="262">
        <f>S311*H311</f>
        <v>0</v>
      </c>
      <c r="U311" s="262">
        <v>0.00014999999999999999</v>
      </c>
      <c r="V311" s="262">
        <f>U311*H311</f>
        <v>0.071099999999999997</v>
      </c>
      <c r="W311" s="262">
        <v>0.039559999999999998</v>
      </c>
      <c r="X311" s="263">
        <f>W311*H311</f>
        <v>18.751439999999999</v>
      </c>
      <c r="Y311" s="39"/>
      <c r="Z311" s="39"/>
      <c r="AA311" s="39"/>
      <c r="AB311" s="39"/>
      <c r="AC311" s="39"/>
      <c r="AD311" s="39"/>
      <c r="AE311" s="39"/>
      <c r="AR311" s="264" t="s">
        <v>239</v>
      </c>
      <c r="AT311" s="264" t="s">
        <v>226</v>
      </c>
      <c r="AU311" s="264" t="s">
        <v>88</v>
      </c>
      <c r="AY311" s="18" t="s">
        <v>223</v>
      </c>
      <c r="BE311" s="265">
        <f>IF(O311="základní",K311,0)</f>
        <v>0</v>
      </c>
      <c r="BF311" s="265">
        <f>IF(O311="snížená",K311,0)</f>
        <v>0</v>
      </c>
      <c r="BG311" s="265">
        <f>IF(O311="zákl. přenesená",K311,0)</f>
        <v>0</v>
      </c>
      <c r="BH311" s="265">
        <f>IF(O311="sníž. přenesená",K311,0)</f>
        <v>0</v>
      </c>
      <c r="BI311" s="265">
        <f>IF(O311="nulová",K311,0)</f>
        <v>0</v>
      </c>
      <c r="BJ311" s="18" t="s">
        <v>86</v>
      </c>
      <c r="BK311" s="265">
        <f>ROUND(P311*H311,2)</f>
        <v>0</v>
      </c>
      <c r="BL311" s="18" t="s">
        <v>239</v>
      </c>
      <c r="BM311" s="264" t="s">
        <v>716</v>
      </c>
    </row>
    <row r="312" s="13" customFormat="1">
      <c r="A312" s="13"/>
      <c r="B312" s="274"/>
      <c r="C312" s="275"/>
      <c r="D312" s="266" t="s">
        <v>446</v>
      </c>
      <c r="E312" s="276" t="s">
        <v>1</v>
      </c>
      <c r="F312" s="277" t="s">
        <v>717</v>
      </c>
      <c r="G312" s="275"/>
      <c r="H312" s="278">
        <v>474</v>
      </c>
      <c r="I312" s="279"/>
      <c r="J312" s="279"/>
      <c r="K312" s="275"/>
      <c r="L312" s="275"/>
      <c r="M312" s="280"/>
      <c r="N312" s="281"/>
      <c r="O312" s="282"/>
      <c r="P312" s="282"/>
      <c r="Q312" s="282"/>
      <c r="R312" s="282"/>
      <c r="S312" s="282"/>
      <c r="T312" s="282"/>
      <c r="U312" s="282"/>
      <c r="V312" s="282"/>
      <c r="W312" s="282"/>
      <c r="X312" s="283"/>
      <c r="Y312" s="13"/>
      <c r="Z312" s="13"/>
      <c r="AA312" s="13"/>
      <c r="AB312" s="13"/>
      <c r="AC312" s="13"/>
      <c r="AD312" s="13"/>
      <c r="AE312" s="13"/>
      <c r="AT312" s="284" t="s">
        <v>446</v>
      </c>
      <c r="AU312" s="284" t="s">
        <v>88</v>
      </c>
      <c r="AV312" s="13" t="s">
        <v>88</v>
      </c>
      <c r="AW312" s="13" t="s">
        <v>5</v>
      </c>
      <c r="AX312" s="13" t="s">
        <v>86</v>
      </c>
      <c r="AY312" s="284" t="s">
        <v>223</v>
      </c>
    </row>
    <row r="313" s="2" customFormat="1" ht="21.75" customHeight="1">
      <c r="A313" s="39"/>
      <c r="B313" s="40"/>
      <c r="C313" s="252" t="s">
        <v>718</v>
      </c>
      <c r="D313" s="252" t="s">
        <v>226</v>
      </c>
      <c r="E313" s="253" t="s">
        <v>719</v>
      </c>
      <c r="F313" s="254" t="s">
        <v>720</v>
      </c>
      <c r="G313" s="255" t="s">
        <v>721</v>
      </c>
      <c r="H313" s="256">
        <v>15665.700000000001</v>
      </c>
      <c r="I313" s="257"/>
      <c r="J313" s="257"/>
      <c r="K313" s="258">
        <f>ROUND(P313*H313,2)</f>
        <v>0</v>
      </c>
      <c r="L313" s="254" t="s">
        <v>1</v>
      </c>
      <c r="M313" s="45"/>
      <c r="N313" s="259" t="s">
        <v>1</v>
      </c>
      <c r="O313" s="260" t="s">
        <v>41</v>
      </c>
      <c r="P313" s="261">
        <f>I313+J313</f>
        <v>0</v>
      </c>
      <c r="Q313" s="261">
        <f>ROUND(I313*H313,2)</f>
        <v>0</v>
      </c>
      <c r="R313" s="261">
        <f>ROUND(J313*H313,2)</f>
        <v>0</v>
      </c>
      <c r="S313" s="92"/>
      <c r="T313" s="262">
        <f>S313*H313</f>
        <v>0</v>
      </c>
      <c r="U313" s="262">
        <v>0.00014999999999999999</v>
      </c>
      <c r="V313" s="262">
        <f>U313*H313</f>
        <v>2.3498549999999998</v>
      </c>
      <c r="W313" s="262">
        <v>0.039559999999999998</v>
      </c>
      <c r="X313" s="263">
        <f>W313*H313</f>
        <v>619.73509200000001</v>
      </c>
      <c r="Y313" s="39"/>
      <c r="Z313" s="39"/>
      <c r="AA313" s="39"/>
      <c r="AB313" s="39"/>
      <c r="AC313" s="39"/>
      <c r="AD313" s="39"/>
      <c r="AE313" s="39"/>
      <c r="AR313" s="264" t="s">
        <v>303</v>
      </c>
      <c r="AT313" s="264" t="s">
        <v>226</v>
      </c>
      <c r="AU313" s="264" t="s">
        <v>88</v>
      </c>
      <c r="AY313" s="18" t="s">
        <v>223</v>
      </c>
      <c r="BE313" s="265">
        <f>IF(O313="základní",K313,0)</f>
        <v>0</v>
      </c>
      <c r="BF313" s="265">
        <f>IF(O313="snížená",K313,0)</f>
        <v>0</v>
      </c>
      <c r="BG313" s="265">
        <f>IF(O313="zákl. přenesená",K313,0)</f>
        <v>0</v>
      </c>
      <c r="BH313" s="265">
        <f>IF(O313="sníž. přenesená",K313,0)</f>
        <v>0</v>
      </c>
      <c r="BI313" s="265">
        <f>IF(O313="nulová",K313,0)</f>
        <v>0</v>
      </c>
      <c r="BJ313" s="18" t="s">
        <v>86</v>
      </c>
      <c r="BK313" s="265">
        <f>ROUND(P313*H313,2)</f>
        <v>0</v>
      </c>
      <c r="BL313" s="18" t="s">
        <v>303</v>
      </c>
      <c r="BM313" s="264" t="s">
        <v>722</v>
      </c>
    </row>
    <row r="314" s="13" customFormat="1">
      <c r="A314" s="13"/>
      <c r="B314" s="274"/>
      <c r="C314" s="275"/>
      <c r="D314" s="266" t="s">
        <v>446</v>
      </c>
      <c r="E314" s="276" t="s">
        <v>1</v>
      </c>
      <c r="F314" s="277" t="s">
        <v>723</v>
      </c>
      <c r="G314" s="275"/>
      <c r="H314" s="278">
        <v>15665.700000000001</v>
      </c>
      <c r="I314" s="279"/>
      <c r="J314" s="279"/>
      <c r="K314" s="275"/>
      <c r="L314" s="275"/>
      <c r="M314" s="280"/>
      <c r="N314" s="306"/>
      <c r="O314" s="307"/>
      <c r="P314" s="307"/>
      <c r="Q314" s="307"/>
      <c r="R314" s="307"/>
      <c r="S314" s="307"/>
      <c r="T314" s="307"/>
      <c r="U314" s="307"/>
      <c r="V314" s="307"/>
      <c r="W314" s="307"/>
      <c r="X314" s="308"/>
      <c r="Y314" s="13"/>
      <c r="Z314" s="13"/>
      <c r="AA314" s="13"/>
      <c r="AB314" s="13"/>
      <c r="AC314" s="13"/>
      <c r="AD314" s="13"/>
      <c r="AE314" s="13"/>
      <c r="AT314" s="284" t="s">
        <v>446</v>
      </c>
      <c r="AU314" s="284" t="s">
        <v>88</v>
      </c>
      <c r="AV314" s="13" t="s">
        <v>88</v>
      </c>
      <c r="AW314" s="13" t="s">
        <v>5</v>
      </c>
      <c r="AX314" s="13" t="s">
        <v>86</v>
      </c>
      <c r="AY314" s="284" t="s">
        <v>223</v>
      </c>
    </row>
    <row r="315" s="2" customFormat="1" ht="6.96" customHeight="1">
      <c r="A315" s="39"/>
      <c r="B315" s="67"/>
      <c r="C315" s="68"/>
      <c r="D315" s="68"/>
      <c r="E315" s="68"/>
      <c r="F315" s="68"/>
      <c r="G315" s="68"/>
      <c r="H315" s="68"/>
      <c r="I315" s="197"/>
      <c r="J315" s="197"/>
      <c r="K315" s="68"/>
      <c r="L315" s="68"/>
      <c r="M315" s="45"/>
      <c r="N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UyB1zPtJyHNv8ZGsYqkxeypJQYMgwuAnlX5ffKdAIKu7VUqjBUjyDVuEoBUOkN405mnCKHDJrRw54cUahrdJAw==" hashValue="WbIn9PVPiuVw7hHtp9uA6rg81Mg1Cd6Q+s3J0T6vezyhALw7Wr5Rriz3MXt46ii5PlV81ObWNE7Il/y4/1CXMA==" algorithmName="SHA-512" password="CC35"/>
  <autoFilter ref="C122:L31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94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724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60" t="s">
        <v>28</v>
      </c>
      <c r="J15" s="161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60" t="s">
        <v>28</v>
      </c>
      <c r="J21" s="161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ROUND(K119,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ROUND((SUM(BE119:BE164)),  2)</f>
        <v>0</v>
      </c>
      <c r="G35" s="39"/>
      <c r="H35" s="39"/>
      <c r="I35" s="176">
        <v>0.20999999999999999</v>
      </c>
      <c r="J35" s="158"/>
      <c r="K35" s="170">
        <f>ROUND(((SUM(BE119:BE164))*I35),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ROUND((SUM(BF119:BF164)),  2)</f>
        <v>0</v>
      </c>
      <c r="G36" s="39"/>
      <c r="H36" s="39"/>
      <c r="I36" s="176">
        <v>0.14999999999999999</v>
      </c>
      <c r="J36" s="158"/>
      <c r="K36" s="170">
        <f>ROUND(((SUM(BF119:BF164))*I36),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ROUND((SUM(BG119:BG164)),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ROUND((SUM(BH119:BH164)),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ROUND((SUM(BI119:BI164)),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002 - Odstranění zatrubnění Kopřivničky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Q119</f>
        <v>0</v>
      </c>
      <c r="J96" s="208">
        <f>R119</f>
        <v>0</v>
      </c>
      <c r="K96" s="111">
        <f>K119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Q120</f>
        <v>0</v>
      </c>
      <c r="J97" s="213">
        <f>R120</f>
        <v>0</v>
      </c>
      <c r="K97" s="214">
        <f>K120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394</v>
      </c>
      <c r="E98" s="218"/>
      <c r="F98" s="218"/>
      <c r="G98" s="218"/>
      <c r="H98" s="218"/>
      <c r="I98" s="219">
        <f>Q121</f>
        <v>0</v>
      </c>
      <c r="J98" s="219">
        <f>R121</f>
        <v>0</v>
      </c>
      <c r="K98" s="220">
        <f>K121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395</v>
      </c>
      <c r="E99" s="218"/>
      <c r="F99" s="218"/>
      <c r="G99" s="218"/>
      <c r="H99" s="218"/>
      <c r="I99" s="219">
        <f>Q141</f>
        <v>0</v>
      </c>
      <c r="J99" s="219">
        <f>R141</f>
        <v>0</v>
      </c>
      <c r="K99" s="220">
        <f>K141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8"/>
      <c r="J100" s="158"/>
      <c r="K100" s="41"/>
      <c r="L100" s="41"/>
      <c r="M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7"/>
      <c r="J101" s="197"/>
      <c r="K101" s="68"/>
      <c r="L101" s="68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200"/>
      <c r="J105" s="200"/>
      <c r="K105" s="70"/>
      <c r="L105" s="70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204</v>
      </c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17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201" t="str">
        <f>E7</f>
        <v>Revitalizace centra města Kopřivnice - aktualizace 08.2020</v>
      </c>
      <c r="F109" s="33"/>
      <c r="G109" s="33"/>
      <c r="H109" s="33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187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002 - Odstranění zatrubnění Kopřivničky</v>
      </c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</v>
      </c>
      <c r="D113" s="41"/>
      <c r="E113" s="41"/>
      <c r="F113" s="28" t="str">
        <f>F12</f>
        <v xml:space="preserve"> </v>
      </c>
      <c r="G113" s="41"/>
      <c r="H113" s="41"/>
      <c r="I113" s="160" t="s">
        <v>23</v>
      </c>
      <c r="J113" s="162" t="str">
        <f>IF(J12="","",J12)</f>
        <v>7. 8. 2020</v>
      </c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25</v>
      </c>
      <c r="D115" s="41"/>
      <c r="E115" s="41"/>
      <c r="F115" s="28" t="str">
        <f>E15</f>
        <v>Město Kopřivnice</v>
      </c>
      <c r="G115" s="41"/>
      <c r="H115" s="41"/>
      <c r="I115" s="160" t="s">
        <v>31</v>
      </c>
      <c r="J115" s="202" t="str">
        <f>E21</f>
        <v>Dopravoprojekt Ostrava a.s.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160" t="s">
        <v>33</v>
      </c>
      <c r="J116" s="202" t="str">
        <f>E24</f>
        <v xml:space="preserve"> 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22"/>
      <c r="B118" s="223"/>
      <c r="C118" s="224" t="s">
        <v>205</v>
      </c>
      <c r="D118" s="225" t="s">
        <v>61</v>
      </c>
      <c r="E118" s="225" t="s">
        <v>57</v>
      </c>
      <c r="F118" s="225" t="s">
        <v>58</v>
      </c>
      <c r="G118" s="225" t="s">
        <v>206</v>
      </c>
      <c r="H118" s="225" t="s">
        <v>207</v>
      </c>
      <c r="I118" s="226" t="s">
        <v>208</v>
      </c>
      <c r="J118" s="226" t="s">
        <v>209</v>
      </c>
      <c r="K118" s="225" t="s">
        <v>196</v>
      </c>
      <c r="L118" s="227" t="s">
        <v>210</v>
      </c>
      <c r="M118" s="228"/>
      <c r="N118" s="101" t="s">
        <v>1</v>
      </c>
      <c r="O118" s="102" t="s">
        <v>40</v>
      </c>
      <c r="P118" s="102" t="s">
        <v>211</v>
      </c>
      <c r="Q118" s="102" t="s">
        <v>212</v>
      </c>
      <c r="R118" s="102" t="s">
        <v>213</v>
      </c>
      <c r="S118" s="102" t="s">
        <v>214</v>
      </c>
      <c r="T118" s="102" t="s">
        <v>215</v>
      </c>
      <c r="U118" s="102" t="s">
        <v>216</v>
      </c>
      <c r="V118" s="102" t="s">
        <v>217</v>
      </c>
      <c r="W118" s="102" t="s">
        <v>218</v>
      </c>
      <c r="X118" s="103" t="s">
        <v>219</v>
      </c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9"/>
      <c r="B119" s="40"/>
      <c r="C119" s="108" t="s">
        <v>220</v>
      </c>
      <c r="D119" s="41"/>
      <c r="E119" s="41"/>
      <c r="F119" s="41"/>
      <c r="G119" s="41"/>
      <c r="H119" s="41"/>
      <c r="I119" s="158"/>
      <c r="J119" s="158"/>
      <c r="K119" s="229">
        <f>BK119</f>
        <v>0</v>
      </c>
      <c r="L119" s="41"/>
      <c r="M119" s="45"/>
      <c r="N119" s="104"/>
      <c r="O119" s="230"/>
      <c r="P119" s="105"/>
      <c r="Q119" s="231">
        <f>Q120</f>
        <v>0</v>
      </c>
      <c r="R119" s="231">
        <f>R120</f>
        <v>0</v>
      </c>
      <c r="S119" s="105"/>
      <c r="T119" s="232">
        <f>T120</f>
        <v>0</v>
      </c>
      <c r="U119" s="105"/>
      <c r="V119" s="232">
        <f>V120</f>
        <v>63.671517070000007</v>
      </c>
      <c r="W119" s="105"/>
      <c r="X119" s="233">
        <f>X120</f>
        <v>1222.7962</v>
      </c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198</v>
      </c>
      <c r="BK119" s="234">
        <f>BK120</f>
        <v>0</v>
      </c>
    </row>
    <row r="120" s="12" customFormat="1" ht="25.92" customHeight="1">
      <c r="A120" s="12"/>
      <c r="B120" s="235"/>
      <c r="C120" s="236"/>
      <c r="D120" s="237" t="s">
        <v>77</v>
      </c>
      <c r="E120" s="238" t="s">
        <v>398</v>
      </c>
      <c r="F120" s="238" t="s">
        <v>399</v>
      </c>
      <c r="G120" s="236"/>
      <c r="H120" s="236"/>
      <c r="I120" s="239"/>
      <c r="J120" s="239"/>
      <c r="K120" s="240">
        <f>BK120</f>
        <v>0</v>
      </c>
      <c r="L120" s="236"/>
      <c r="M120" s="241"/>
      <c r="N120" s="242"/>
      <c r="O120" s="243"/>
      <c r="P120" s="243"/>
      <c r="Q120" s="244">
        <f>Q121+Q141</f>
        <v>0</v>
      </c>
      <c r="R120" s="244">
        <f>R121+R141</f>
        <v>0</v>
      </c>
      <c r="S120" s="243"/>
      <c r="T120" s="245">
        <f>T121+T141</f>
        <v>0</v>
      </c>
      <c r="U120" s="243"/>
      <c r="V120" s="245">
        <f>V121+V141</f>
        <v>63.671517070000007</v>
      </c>
      <c r="W120" s="243"/>
      <c r="X120" s="246">
        <f>X121+X141</f>
        <v>1222.7962</v>
      </c>
      <c r="Y120" s="12"/>
      <c r="Z120" s="12"/>
      <c r="AA120" s="12"/>
      <c r="AB120" s="12"/>
      <c r="AC120" s="12"/>
      <c r="AD120" s="12"/>
      <c r="AE120" s="12"/>
      <c r="AR120" s="247" t="s">
        <v>86</v>
      </c>
      <c r="AT120" s="248" t="s">
        <v>77</v>
      </c>
      <c r="AU120" s="248" t="s">
        <v>78</v>
      </c>
      <c r="AY120" s="247" t="s">
        <v>223</v>
      </c>
      <c r="BK120" s="249">
        <f>BK121+BK141</f>
        <v>0</v>
      </c>
    </row>
    <row r="121" s="12" customFormat="1" ht="22.8" customHeight="1">
      <c r="A121" s="12"/>
      <c r="B121" s="235"/>
      <c r="C121" s="236"/>
      <c r="D121" s="237" t="s">
        <v>77</v>
      </c>
      <c r="E121" s="250" t="s">
        <v>258</v>
      </c>
      <c r="F121" s="250" t="s">
        <v>589</v>
      </c>
      <c r="G121" s="236"/>
      <c r="H121" s="236"/>
      <c r="I121" s="239"/>
      <c r="J121" s="239"/>
      <c r="K121" s="251">
        <f>BK121</f>
        <v>0</v>
      </c>
      <c r="L121" s="236"/>
      <c r="M121" s="241"/>
      <c r="N121" s="242"/>
      <c r="O121" s="243"/>
      <c r="P121" s="243"/>
      <c r="Q121" s="244">
        <f>SUM(Q122:Q140)</f>
        <v>0</v>
      </c>
      <c r="R121" s="244">
        <f>SUM(R122:R140)</f>
        <v>0</v>
      </c>
      <c r="S121" s="243"/>
      <c r="T121" s="245">
        <f>SUM(T122:T140)</f>
        <v>0</v>
      </c>
      <c r="U121" s="243"/>
      <c r="V121" s="245">
        <f>SUM(V122:V140)</f>
        <v>63.671517070000007</v>
      </c>
      <c r="W121" s="243"/>
      <c r="X121" s="246">
        <f>SUM(X122:X140)</f>
        <v>1222.7962</v>
      </c>
      <c r="Y121" s="12"/>
      <c r="Z121" s="12"/>
      <c r="AA121" s="12"/>
      <c r="AB121" s="12"/>
      <c r="AC121" s="12"/>
      <c r="AD121" s="12"/>
      <c r="AE121" s="12"/>
      <c r="AR121" s="247" t="s">
        <v>86</v>
      </c>
      <c r="AT121" s="248" t="s">
        <v>77</v>
      </c>
      <c r="AU121" s="248" t="s">
        <v>86</v>
      </c>
      <c r="AY121" s="247" t="s">
        <v>223</v>
      </c>
      <c r="BK121" s="249">
        <f>SUM(BK122:BK140)</f>
        <v>0</v>
      </c>
    </row>
    <row r="122" s="2" customFormat="1" ht="21.75" customHeight="1">
      <c r="A122" s="39"/>
      <c r="B122" s="40"/>
      <c r="C122" s="252" t="s">
        <v>234</v>
      </c>
      <c r="D122" s="252" t="s">
        <v>226</v>
      </c>
      <c r="E122" s="253" t="s">
        <v>725</v>
      </c>
      <c r="F122" s="254" t="s">
        <v>726</v>
      </c>
      <c r="G122" s="255" t="s">
        <v>409</v>
      </c>
      <c r="H122" s="256">
        <v>199.50999999999999</v>
      </c>
      <c r="I122" s="257"/>
      <c r="J122" s="257"/>
      <c r="K122" s="258">
        <f>ROUND(P122*H122,2)</f>
        <v>0</v>
      </c>
      <c r="L122" s="254" t="s">
        <v>404</v>
      </c>
      <c r="M122" s="45"/>
      <c r="N122" s="259" t="s">
        <v>1</v>
      </c>
      <c r="O122" s="260" t="s">
        <v>41</v>
      </c>
      <c r="P122" s="261">
        <f>I122+J122</f>
        <v>0</v>
      </c>
      <c r="Q122" s="261">
        <f>ROUND(I122*H122,2)</f>
        <v>0</v>
      </c>
      <c r="R122" s="261">
        <f>ROUND(J122*H122,2)</f>
        <v>0</v>
      </c>
      <c r="S122" s="92"/>
      <c r="T122" s="262">
        <f>S122*H122</f>
        <v>0</v>
      </c>
      <c r="U122" s="262">
        <v>0.12</v>
      </c>
      <c r="V122" s="262">
        <f>U122*H122</f>
        <v>23.941199999999998</v>
      </c>
      <c r="W122" s="262">
        <v>2.2000000000000002</v>
      </c>
      <c r="X122" s="263">
        <f>W122*H122</f>
        <v>438.92200000000003</v>
      </c>
      <c r="Y122" s="39"/>
      <c r="Z122" s="39"/>
      <c r="AA122" s="39"/>
      <c r="AB122" s="39"/>
      <c r="AC122" s="39"/>
      <c r="AD122" s="39"/>
      <c r="AE122" s="39"/>
      <c r="AR122" s="264" t="s">
        <v>239</v>
      </c>
      <c r="AT122" s="264" t="s">
        <v>226</v>
      </c>
      <c r="AU122" s="264" t="s">
        <v>88</v>
      </c>
      <c r="AY122" s="18" t="s">
        <v>223</v>
      </c>
      <c r="BE122" s="265">
        <f>IF(O122="základní",K122,0)</f>
        <v>0</v>
      </c>
      <c r="BF122" s="265">
        <f>IF(O122="snížená",K122,0)</f>
        <v>0</v>
      </c>
      <c r="BG122" s="265">
        <f>IF(O122="zákl. přenesená",K122,0)</f>
        <v>0</v>
      </c>
      <c r="BH122" s="265">
        <f>IF(O122="sníž. přenesená",K122,0)</f>
        <v>0</v>
      </c>
      <c r="BI122" s="265">
        <f>IF(O122="nulová",K122,0)</f>
        <v>0</v>
      </c>
      <c r="BJ122" s="18" t="s">
        <v>86</v>
      </c>
      <c r="BK122" s="265">
        <f>ROUND(P122*H122,2)</f>
        <v>0</v>
      </c>
      <c r="BL122" s="18" t="s">
        <v>239</v>
      </c>
      <c r="BM122" s="264" t="s">
        <v>727</v>
      </c>
    </row>
    <row r="123" s="15" customFormat="1">
      <c r="A123" s="15"/>
      <c r="B123" s="309"/>
      <c r="C123" s="310"/>
      <c r="D123" s="266" t="s">
        <v>446</v>
      </c>
      <c r="E123" s="311" t="s">
        <v>1</v>
      </c>
      <c r="F123" s="312" t="s">
        <v>728</v>
      </c>
      <c r="G123" s="310"/>
      <c r="H123" s="311" t="s">
        <v>1</v>
      </c>
      <c r="I123" s="313"/>
      <c r="J123" s="313"/>
      <c r="K123" s="310"/>
      <c r="L123" s="310"/>
      <c r="M123" s="314"/>
      <c r="N123" s="315"/>
      <c r="O123" s="316"/>
      <c r="P123" s="316"/>
      <c r="Q123" s="316"/>
      <c r="R123" s="316"/>
      <c r="S123" s="316"/>
      <c r="T123" s="316"/>
      <c r="U123" s="316"/>
      <c r="V123" s="316"/>
      <c r="W123" s="316"/>
      <c r="X123" s="317"/>
      <c r="Y123" s="15"/>
      <c r="Z123" s="15"/>
      <c r="AA123" s="15"/>
      <c r="AB123" s="15"/>
      <c r="AC123" s="15"/>
      <c r="AD123" s="15"/>
      <c r="AE123" s="15"/>
      <c r="AT123" s="318" t="s">
        <v>446</v>
      </c>
      <c r="AU123" s="318" t="s">
        <v>88</v>
      </c>
      <c r="AV123" s="15" t="s">
        <v>86</v>
      </c>
      <c r="AW123" s="15" t="s">
        <v>5</v>
      </c>
      <c r="AX123" s="15" t="s">
        <v>78</v>
      </c>
      <c r="AY123" s="318" t="s">
        <v>223</v>
      </c>
    </row>
    <row r="124" s="13" customFormat="1">
      <c r="A124" s="13"/>
      <c r="B124" s="274"/>
      <c r="C124" s="275"/>
      <c r="D124" s="266" t="s">
        <v>446</v>
      </c>
      <c r="E124" s="276" t="s">
        <v>1</v>
      </c>
      <c r="F124" s="277" t="s">
        <v>729</v>
      </c>
      <c r="G124" s="275"/>
      <c r="H124" s="278">
        <v>199.50999999999999</v>
      </c>
      <c r="I124" s="279"/>
      <c r="J124" s="279"/>
      <c r="K124" s="275"/>
      <c r="L124" s="275"/>
      <c r="M124" s="280"/>
      <c r="N124" s="281"/>
      <c r="O124" s="282"/>
      <c r="P124" s="282"/>
      <c r="Q124" s="282"/>
      <c r="R124" s="282"/>
      <c r="S124" s="282"/>
      <c r="T124" s="282"/>
      <c r="U124" s="282"/>
      <c r="V124" s="282"/>
      <c r="W124" s="282"/>
      <c r="X124" s="283"/>
      <c r="Y124" s="13"/>
      <c r="Z124" s="13"/>
      <c r="AA124" s="13"/>
      <c r="AB124" s="13"/>
      <c r="AC124" s="13"/>
      <c r="AD124" s="13"/>
      <c r="AE124" s="13"/>
      <c r="AT124" s="284" t="s">
        <v>446</v>
      </c>
      <c r="AU124" s="284" t="s">
        <v>88</v>
      </c>
      <c r="AV124" s="13" t="s">
        <v>88</v>
      </c>
      <c r="AW124" s="13" t="s">
        <v>5</v>
      </c>
      <c r="AX124" s="13" t="s">
        <v>78</v>
      </c>
      <c r="AY124" s="284" t="s">
        <v>223</v>
      </c>
    </row>
    <row r="125" s="14" customFormat="1">
      <c r="A125" s="14"/>
      <c r="B125" s="285"/>
      <c r="C125" s="286"/>
      <c r="D125" s="266" t="s">
        <v>446</v>
      </c>
      <c r="E125" s="287" t="s">
        <v>1</v>
      </c>
      <c r="F125" s="288" t="s">
        <v>463</v>
      </c>
      <c r="G125" s="286"/>
      <c r="H125" s="289">
        <v>199.50999999999999</v>
      </c>
      <c r="I125" s="290"/>
      <c r="J125" s="290"/>
      <c r="K125" s="286"/>
      <c r="L125" s="286"/>
      <c r="M125" s="291"/>
      <c r="N125" s="292"/>
      <c r="O125" s="293"/>
      <c r="P125" s="293"/>
      <c r="Q125" s="293"/>
      <c r="R125" s="293"/>
      <c r="S125" s="293"/>
      <c r="T125" s="293"/>
      <c r="U125" s="293"/>
      <c r="V125" s="293"/>
      <c r="W125" s="293"/>
      <c r="X125" s="294"/>
      <c r="Y125" s="14"/>
      <c r="Z125" s="14"/>
      <c r="AA125" s="14"/>
      <c r="AB125" s="14"/>
      <c r="AC125" s="14"/>
      <c r="AD125" s="14"/>
      <c r="AE125" s="14"/>
      <c r="AT125" s="295" t="s">
        <v>446</v>
      </c>
      <c r="AU125" s="295" t="s">
        <v>88</v>
      </c>
      <c r="AV125" s="14" t="s">
        <v>239</v>
      </c>
      <c r="AW125" s="14" t="s">
        <v>5</v>
      </c>
      <c r="AX125" s="14" t="s">
        <v>86</v>
      </c>
      <c r="AY125" s="295" t="s">
        <v>223</v>
      </c>
    </row>
    <row r="126" s="2" customFormat="1" ht="21.75" customHeight="1">
      <c r="A126" s="39"/>
      <c r="B126" s="40"/>
      <c r="C126" s="252" t="s">
        <v>239</v>
      </c>
      <c r="D126" s="252" t="s">
        <v>226</v>
      </c>
      <c r="E126" s="253" t="s">
        <v>730</v>
      </c>
      <c r="F126" s="254" t="s">
        <v>731</v>
      </c>
      <c r="G126" s="255" t="s">
        <v>409</v>
      </c>
      <c r="H126" s="256">
        <v>31.367000000000001</v>
      </c>
      <c r="I126" s="257"/>
      <c r="J126" s="257"/>
      <c r="K126" s="258">
        <f>ROUND(P126*H126,2)</f>
        <v>0</v>
      </c>
      <c r="L126" s="254" t="s">
        <v>404</v>
      </c>
      <c r="M126" s="45"/>
      <c r="N126" s="259" t="s">
        <v>1</v>
      </c>
      <c r="O126" s="260" t="s">
        <v>41</v>
      </c>
      <c r="P126" s="261">
        <f>I126+J126</f>
        <v>0</v>
      </c>
      <c r="Q126" s="261">
        <f>ROUND(I126*H126,2)</f>
        <v>0</v>
      </c>
      <c r="R126" s="261">
        <f>ROUND(J126*H126,2)</f>
        <v>0</v>
      </c>
      <c r="S126" s="92"/>
      <c r="T126" s="262">
        <f>S126*H126</f>
        <v>0</v>
      </c>
      <c r="U126" s="262">
        <v>0.12171</v>
      </c>
      <c r="V126" s="262">
        <f>U126*H126</f>
        <v>3.8176775699999999</v>
      </c>
      <c r="W126" s="262">
        <v>2.3999999999999999</v>
      </c>
      <c r="X126" s="263">
        <f>W126*H126</f>
        <v>75.280799999999999</v>
      </c>
      <c r="Y126" s="39"/>
      <c r="Z126" s="39"/>
      <c r="AA126" s="39"/>
      <c r="AB126" s="39"/>
      <c r="AC126" s="39"/>
      <c r="AD126" s="39"/>
      <c r="AE126" s="39"/>
      <c r="AR126" s="264" t="s">
        <v>239</v>
      </c>
      <c r="AT126" s="264" t="s">
        <v>226</v>
      </c>
      <c r="AU126" s="264" t="s">
        <v>88</v>
      </c>
      <c r="AY126" s="18" t="s">
        <v>223</v>
      </c>
      <c r="BE126" s="265">
        <f>IF(O126="základní",K126,0)</f>
        <v>0</v>
      </c>
      <c r="BF126" s="265">
        <f>IF(O126="snížená",K126,0)</f>
        <v>0</v>
      </c>
      <c r="BG126" s="265">
        <f>IF(O126="zákl. přenesená",K126,0)</f>
        <v>0</v>
      </c>
      <c r="BH126" s="265">
        <f>IF(O126="sníž. přenesená",K126,0)</f>
        <v>0</v>
      </c>
      <c r="BI126" s="265">
        <f>IF(O126="nulová",K126,0)</f>
        <v>0</v>
      </c>
      <c r="BJ126" s="18" t="s">
        <v>86</v>
      </c>
      <c r="BK126" s="265">
        <f>ROUND(P126*H126,2)</f>
        <v>0</v>
      </c>
      <c r="BL126" s="18" t="s">
        <v>239</v>
      </c>
      <c r="BM126" s="264" t="s">
        <v>732</v>
      </c>
    </row>
    <row r="127" s="15" customFormat="1">
      <c r="A127" s="15"/>
      <c r="B127" s="309"/>
      <c r="C127" s="310"/>
      <c r="D127" s="266" t="s">
        <v>446</v>
      </c>
      <c r="E127" s="311" t="s">
        <v>1</v>
      </c>
      <c r="F127" s="312" t="s">
        <v>733</v>
      </c>
      <c r="G127" s="310"/>
      <c r="H127" s="311" t="s">
        <v>1</v>
      </c>
      <c r="I127" s="313"/>
      <c r="J127" s="313"/>
      <c r="K127" s="310"/>
      <c r="L127" s="310"/>
      <c r="M127" s="314"/>
      <c r="N127" s="315"/>
      <c r="O127" s="316"/>
      <c r="P127" s="316"/>
      <c r="Q127" s="316"/>
      <c r="R127" s="316"/>
      <c r="S127" s="316"/>
      <c r="T127" s="316"/>
      <c r="U127" s="316"/>
      <c r="V127" s="316"/>
      <c r="W127" s="316"/>
      <c r="X127" s="317"/>
      <c r="Y127" s="15"/>
      <c r="Z127" s="15"/>
      <c r="AA127" s="15"/>
      <c r="AB127" s="15"/>
      <c r="AC127" s="15"/>
      <c r="AD127" s="15"/>
      <c r="AE127" s="15"/>
      <c r="AT127" s="318" t="s">
        <v>446</v>
      </c>
      <c r="AU127" s="318" t="s">
        <v>88</v>
      </c>
      <c r="AV127" s="15" t="s">
        <v>86</v>
      </c>
      <c r="AW127" s="15" t="s">
        <v>5</v>
      </c>
      <c r="AX127" s="15" t="s">
        <v>78</v>
      </c>
      <c r="AY127" s="318" t="s">
        <v>223</v>
      </c>
    </row>
    <row r="128" s="13" customFormat="1">
      <c r="A128" s="13"/>
      <c r="B128" s="274"/>
      <c r="C128" s="275"/>
      <c r="D128" s="266" t="s">
        <v>446</v>
      </c>
      <c r="E128" s="276" t="s">
        <v>1</v>
      </c>
      <c r="F128" s="277" t="s">
        <v>734</v>
      </c>
      <c r="G128" s="275"/>
      <c r="H128" s="278">
        <v>10.285</v>
      </c>
      <c r="I128" s="279"/>
      <c r="J128" s="279"/>
      <c r="K128" s="275"/>
      <c r="L128" s="275"/>
      <c r="M128" s="280"/>
      <c r="N128" s="281"/>
      <c r="O128" s="282"/>
      <c r="P128" s="282"/>
      <c r="Q128" s="282"/>
      <c r="R128" s="282"/>
      <c r="S128" s="282"/>
      <c r="T128" s="282"/>
      <c r="U128" s="282"/>
      <c r="V128" s="282"/>
      <c r="W128" s="282"/>
      <c r="X128" s="283"/>
      <c r="Y128" s="13"/>
      <c r="Z128" s="13"/>
      <c r="AA128" s="13"/>
      <c r="AB128" s="13"/>
      <c r="AC128" s="13"/>
      <c r="AD128" s="13"/>
      <c r="AE128" s="13"/>
      <c r="AT128" s="284" t="s">
        <v>446</v>
      </c>
      <c r="AU128" s="284" t="s">
        <v>88</v>
      </c>
      <c r="AV128" s="13" t="s">
        <v>88</v>
      </c>
      <c r="AW128" s="13" t="s">
        <v>5</v>
      </c>
      <c r="AX128" s="13" t="s">
        <v>78</v>
      </c>
      <c r="AY128" s="284" t="s">
        <v>223</v>
      </c>
    </row>
    <row r="129" s="13" customFormat="1">
      <c r="A129" s="13"/>
      <c r="B129" s="274"/>
      <c r="C129" s="275"/>
      <c r="D129" s="266" t="s">
        <v>446</v>
      </c>
      <c r="E129" s="276" t="s">
        <v>1</v>
      </c>
      <c r="F129" s="277" t="s">
        <v>735</v>
      </c>
      <c r="G129" s="275"/>
      <c r="H129" s="278">
        <v>18.370000000000001</v>
      </c>
      <c r="I129" s="279"/>
      <c r="J129" s="279"/>
      <c r="K129" s="275"/>
      <c r="L129" s="275"/>
      <c r="M129" s="280"/>
      <c r="N129" s="281"/>
      <c r="O129" s="282"/>
      <c r="P129" s="282"/>
      <c r="Q129" s="282"/>
      <c r="R129" s="282"/>
      <c r="S129" s="282"/>
      <c r="T129" s="282"/>
      <c r="U129" s="282"/>
      <c r="V129" s="282"/>
      <c r="W129" s="282"/>
      <c r="X129" s="283"/>
      <c r="Y129" s="13"/>
      <c r="Z129" s="13"/>
      <c r="AA129" s="13"/>
      <c r="AB129" s="13"/>
      <c r="AC129" s="13"/>
      <c r="AD129" s="13"/>
      <c r="AE129" s="13"/>
      <c r="AT129" s="284" t="s">
        <v>446</v>
      </c>
      <c r="AU129" s="284" t="s">
        <v>88</v>
      </c>
      <c r="AV129" s="13" t="s">
        <v>88</v>
      </c>
      <c r="AW129" s="13" t="s">
        <v>5</v>
      </c>
      <c r="AX129" s="13" t="s">
        <v>78</v>
      </c>
      <c r="AY129" s="284" t="s">
        <v>223</v>
      </c>
    </row>
    <row r="130" s="13" customFormat="1">
      <c r="A130" s="13"/>
      <c r="B130" s="274"/>
      <c r="C130" s="275"/>
      <c r="D130" s="266" t="s">
        <v>446</v>
      </c>
      <c r="E130" s="276" t="s">
        <v>1</v>
      </c>
      <c r="F130" s="277" t="s">
        <v>736</v>
      </c>
      <c r="G130" s="275"/>
      <c r="H130" s="278">
        <v>1.857</v>
      </c>
      <c r="I130" s="279"/>
      <c r="J130" s="279"/>
      <c r="K130" s="275"/>
      <c r="L130" s="275"/>
      <c r="M130" s="280"/>
      <c r="N130" s="281"/>
      <c r="O130" s="282"/>
      <c r="P130" s="282"/>
      <c r="Q130" s="282"/>
      <c r="R130" s="282"/>
      <c r="S130" s="282"/>
      <c r="T130" s="282"/>
      <c r="U130" s="282"/>
      <c r="V130" s="282"/>
      <c r="W130" s="282"/>
      <c r="X130" s="283"/>
      <c r="Y130" s="13"/>
      <c r="Z130" s="13"/>
      <c r="AA130" s="13"/>
      <c r="AB130" s="13"/>
      <c r="AC130" s="13"/>
      <c r="AD130" s="13"/>
      <c r="AE130" s="13"/>
      <c r="AT130" s="284" t="s">
        <v>446</v>
      </c>
      <c r="AU130" s="284" t="s">
        <v>88</v>
      </c>
      <c r="AV130" s="13" t="s">
        <v>88</v>
      </c>
      <c r="AW130" s="13" t="s">
        <v>5</v>
      </c>
      <c r="AX130" s="13" t="s">
        <v>78</v>
      </c>
      <c r="AY130" s="284" t="s">
        <v>223</v>
      </c>
    </row>
    <row r="131" s="13" customFormat="1">
      <c r="A131" s="13"/>
      <c r="B131" s="274"/>
      <c r="C131" s="275"/>
      <c r="D131" s="266" t="s">
        <v>446</v>
      </c>
      <c r="E131" s="276" t="s">
        <v>1</v>
      </c>
      <c r="F131" s="277" t="s">
        <v>737</v>
      </c>
      <c r="G131" s="275"/>
      <c r="H131" s="278">
        <v>0.85499999999999998</v>
      </c>
      <c r="I131" s="279"/>
      <c r="J131" s="279"/>
      <c r="K131" s="275"/>
      <c r="L131" s="275"/>
      <c r="M131" s="280"/>
      <c r="N131" s="281"/>
      <c r="O131" s="282"/>
      <c r="P131" s="282"/>
      <c r="Q131" s="282"/>
      <c r="R131" s="282"/>
      <c r="S131" s="282"/>
      <c r="T131" s="282"/>
      <c r="U131" s="282"/>
      <c r="V131" s="282"/>
      <c r="W131" s="282"/>
      <c r="X131" s="283"/>
      <c r="Y131" s="13"/>
      <c r="Z131" s="13"/>
      <c r="AA131" s="13"/>
      <c r="AB131" s="13"/>
      <c r="AC131" s="13"/>
      <c r="AD131" s="13"/>
      <c r="AE131" s="13"/>
      <c r="AT131" s="284" t="s">
        <v>446</v>
      </c>
      <c r="AU131" s="284" t="s">
        <v>88</v>
      </c>
      <c r="AV131" s="13" t="s">
        <v>88</v>
      </c>
      <c r="AW131" s="13" t="s">
        <v>5</v>
      </c>
      <c r="AX131" s="13" t="s">
        <v>78</v>
      </c>
      <c r="AY131" s="284" t="s">
        <v>223</v>
      </c>
    </row>
    <row r="132" s="14" customFormat="1">
      <c r="A132" s="14"/>
      <c r="B132" s="285"/>
      <c r="C132" s="286"/>
      <c r="D132" s="266" t="s">
        <v>446</v>
      </c>
      <c r="E132" s="287" t="s">
        <v>1</v>
      </c>
      <c r="F132" s="288" t="s">
        <v>463</v>
      </c>
      <c r="G132" s="286"/>
      <c r="H132" s="289">
        <v>31.367000000000001</v>
      </c>
      <c r="I132" s="290"/>
      <c r="J132" s="290"/>
      <c r="K132" s="286"/>
      <c r="L132" s="286"/>
      <c r="M132" s="291"/>
      <c r="N132" s="292"/>
      <c r="O132" s="293"/>
      <c r="P132" s="293"/>
      <c r="Q132" s="293"/>
      <c r="R132" s="293"/>
      <c r="S132" s="293"/>
      <c r="T132" s="293"/>
      <c r="U132" s="293"/>
      <c r="V132" s="293"/>
      <c r="W132" s="293"/>
      <c r="X132" s="294"/>
      <c r="Y132" s="14"/>
      <c r="Z132" s="14"/>
      <c r="AA132" s="14"/>
      <c r="AB132" s="14"/>
      <c r="AC132" s="14"/>
      <c r="AD132" s="14"/>
      <c r="AE132" s="14"/>
      <c r="AT132" s="295" t="s">
        <v>446</v>
      </c>
      <c r="AU132" s="295" t="s">
        <v>88</v>
      </c>
      <c r="AV132" s="14" t="s">
        <v>239</v>
      </c>
      <c r="AW132" s="14" t="s">
        <v>5</v>
      </c>
      <c r="AX132" s="14" t="s">
        <v>86</v>
      </c>
      <c r="AY132" s="295" t="s">
        <v>223</v>
      </c>
    </row>
    <row r="133" s="2" customFormat="1" ht="21.75" customHeight="1">
      <c r="A133" s="39"/>
      <c r="B133" s="40"/>
      <c r="C133" s="252" t="s">
        <v>222</v>
      </c>
      <c r="D133" s="252" t="s">
        <v>226</v>
      </c>
      <c r="E133" s="253" t="s">
        <v>738</v>
      </c>
      <c r="F133" s="254" t="s">
        <v>739</v>
      </c>
      <c r="G133" s="255" t="s">
        <v>409</v>
      </c>
      <c r="H133" s="256">
        <v>295.05000000000001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0.12171</v>
      </c>
      <c r="V133" s="262">
        <f>U133*H133</f>
        <v>35.910535500000002</v>
      </c>
      <c r="W133" s="262">
        <v>2.3999999999999999</v>
      </c>
      <c r="X133" s="263">
        <f>W133*H133</f>
        <v>708.12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740</v>
      </c>
    </row>
    <row r="134" s="15" customFormat="1">
      <c r="A134" s="15"/>
      <c r="B134" s="309"/>
      <c r="C134" s="310"/>
      <c r="D134" s="266" t="s">
        <v>446</v>
      </c>
      <c r="E134" s="311" t="s">
        <v>1</v>
      </c>
      <c r="F134" s="312" t="s">
        <v>741</v>
      </c>
      <c r="G134" s="310"/>
      <c r="H134" s="311" t="s">
        <v>1</v>
      </c>
      <c r="I134" s="313"/>
      <c r="J134" s="313"/>
      <c r="K134" s="310"/>
      <c r="L134" s="310"/>
      <c r="M134" s="314"/>
      <c r="N134" s="315"/>
      <c r="O134" s="316"/>
      <c r="P134" s="316"/>
      <c r="Q134" s="316"/>
      <c r="R134" s="316"/>
      <c r="S134" s="316"/>
      <c r="T134" s="316"/>
      <c r="U134" s="316"/>
      <c r="V134" s="316"/>
      <c r="W134" s="316"/>
      <c r="X134" s="317"/>
      <c r="Y134" s="15"/>
      <c r="Z134" s="15"/>
      <c r="AA134" s="15"/>
      <c r="AB134" s="15"/>
      <c r="AC134" s="15"/>
      <c r="AD134" s="15"/>
      <c r="AE134" s="15"/>
      <c r="AT134" s="318" t="s">
        <v>446</v>
      </c>
      <c r="AU134" s="318" t="s">
        <v>88</v>
      </c>
      <c r="AV134" s="15" t="s">
        <v>86</v>
      </c>
      <c r="AW134" s="15" t="s">
        <v>5</v>
      </c>
      <c r="AX134" s="15" t="s">
        <v>78</v>
      </c>
      <c r="AY134" s="318" t="s">
        <v>223</v>
      </c>
    </row>
    <row r="135" s="13" customFormat="1">
      <c r="A135" s="13"/>
      <c r="B135" s="274"/>
      <c r="C135" s="275"/>
      <c r="D135" s="266" t="s">
        <v>446</v>
      </c>
      <c r="E135" s="276" t="s">
        <v>1</v>
      </c>
      <c r="F135" s="277" t="s">
        <v>742</v>
      </c>
      <c r="G135" s="275"/>
      <c r="H135" s="278">
        <v>295.05000000000001</v>
      </c>
      <c r="I135" s="279"/>
      <c r="J135" s="279"/>
      <c r="K135" s="275"/>
      <c r="L135" s="275"/>
      <c r="M135" s="280"/>
      <c r="N135" s="281"/>
      <c r="O135" s="282"/>
      <c r="P135" s="282"/>
      <c r="Q135" s="282"/>
      <c r="R135" s="282"/>
      <c r="S135" s="282"/>
      <c r="T135" s="282"/>
      <c r="U135" s="282"/>
      <c r="V135" s="282"/>
      <c r="W135" s="282"/>
      <c r="X135" s="283"/>
      <c r="Y135" s="13"/>
      <c r="Z135" s="13"/>
      <c r="AA135" s="13"/>
      <c r="AB135" s="13"/>
      <c r="AC135" s="13"/>
      <c r="AD135" s="13"/>
      <c r="AE135" s="13"/>
      <c r="AT135" s="284" t="s">
        <v>446</v>
      </c>
      <c r="AU135" s="284" t="s">
        <v>88</v>
      </c>
      <c r="AV135" s="13" t="s">
        <v>88</v>
      </c>
      <c r="AW135" s="13" t="s">
        <v>5</v>
      </c>
      <c r="AX135" s="13" t="s">
        <v>78</v>
      </c>
      <c r="AY135" s="284" t="s">
        <v>223</v>
      </c>
    </row>
    <row r="136" s="14" customFormat="1">
      <c r="A136" s="14"/>
      <c r="B136" s="285"/>
      <c r="C136" s="286"/>
      <c r="D136" s="266" t="s">
        <v>446</v>
      </c>
      <c r="E136" s="287" t="s">
        <v>1</v>
      </c>
      <c r="F136" s="288" t="s">
        <v>463</v>
      </c>
      <c r="G136" s="286"/>
      <c r="H136" s="289">
        <v>295.05000000000001</v>
      </c>
      <c r="I136" s="290"/>
      <c r="J136" s="290"/>
      <c r="K136" s="286"/>
      <c r="L136" s="286"/>
      <c r="M136" s="291"/>
      <c r="N136" s="292"/>
      <c r="O136" s="293"/>
      <c r="P136" s="293"/>
      <c r="Q136" s="293"/>
      <c r="R136" s="293"/>
      <c r="S136" s="293"/>
      <c r="T136" s="293"/>
      <c r="U136" s="293"/>
      <c r="V136" s="293"/>
      <c r="W136" s="293"/>
      <c r="X136" s="294"/>
      <c r="Y136" s="14"/>
      <c r="Z136" s="14"/>
      <c r="AA136" s="14"/>
      <c r="AB136" s="14"/>
      <c r="AC136" s="14"/>
      <c r="AD136" s="14"/>
      <c r="AE136" s="14"/>
      <c r="AT136" s="295" t="s">
        <v>446</v>
      </c>
      <c r="AU136" s="295" t="s">
        <v>88</v>
      </c>
      <c r="AV136" s="14" t="s">
        <v>239</v>
      </c>
      <c r="AW136" s="14" t="s">
        <v>5</v>
      </c>
      <c r="AX136" s="14" t="s">
        <v>86</v>
      </c>
      <c r="AY136" s="295" t="s">
        <v>223</v>
      </c>
    </row>
    <row r="137" s="2" customFormat="1" ht="21.75" customHeight="1">
      <c r="A137" s="39"/>
      <c r="B137" s="40"/>
      <c r="C137" s="252" t="s">
        <v>248</v>
      </c>
      <c r="D137" s="252" t="s">
        <v>226</v>
      </c>
      <c r="E137" s="253" t="s">
        <v>743</v>
      </c>
      <c r="F137" s="254" t="s">
        <v>744</v>
      </c>
      <c r="G137" s="255" t="s">
        <v>481</v>
      </c>
      <c r="H137" s="256">
        <v>26.300000000000001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8.0000000000000007E-05</v>
      </c>
      <c r="V137" s="262">
        <f>U137*H137</f>
        <v>0.0021040000000000004</v>
      </c>
      <c r="W137" s="262">
        <v>0.017999999999999999</v>
      </c>
      <c r="X137" s="263">
        <f>W137*H137</f>
        <v>0.47339999999999999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745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746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88</v>
      </c>
    </row>
    <row r="139" s="13" customFormat="1">
      <c r="A139" s="13"/>
      <c r="B139" s="274"/>
      <c r="C139" s="275"/>
      <c r="D139" s="266" t="s">
        <v>446</v>
      </c>
      <c r="E139" s="276" t="s">
        <v>1</v>
      </c>
      <c r="F139" s="277" t="s">
        <v>747</v>
      </c>
      <c r="G139" s="275"/>
      <c r="H139" s="278">
        <v>26.300000000000001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88</v>
      </c>
      <c r="AV139" s="13" t="s">
        <v>88</v>
      </c>
      <c r="AW139" s="13" t="s">
        <v>5</v>
      </c>
      <c r="AX139" s="13" t="s">
        <v>78</v>
      </c>
      <c r="AY139" s="284" t="s">
        <v>223</v>
      </c>
    </row>
    <row r="140" s="14" customFormat="1">
      <c r="A140" s="14"/>
      <c r="B140" s="285"/>
      <c r="C140" s="286"/>
      <c r="D140" s="266" t="s">
        <v>446</v>
      </c>
      <c r="E140" s="287" t="s">
        <v>1</v>
      </c>
      <c r="F140" s="288" t="s">
        <v>463</v>
      </c>
      <c r="G140" s="286"/>
      <c r="H140" s="289">
        <v>26.300000000000001</v>
      </c>
      <c r="I140" s="290"/>
      <c r="J140" s="290"/>
      <c r="K140" s="286"/>
      <c r="L140" s="286"/>
      <c r="M140" s="291"/>
      <c r="N140" s="292"/>
      <c r="O140" s="293"/>
      <c r="P140" s="293"/>
      <c r="Q140" s="293"/>
      <c r="R140" s="293"/>
      <c r="S140" s="293"/>
      <c r="T140" s="293"/>
      <c r="U140" s="293"/>
      <c r="V140" s="293"/>
      <c r="W140" s="293"/>
      <c r="X140" s="294"/>
      <c r="Y140" s="14"/>
      <c r="Z140" s="14"/>
      <c r="AA140" s="14"/>
      <c r="AB140" s="14"/>
      <c r="AC140" s="14"/>
      <c r="AD140" s="14"/>
      <c r="AE140" s="14"/>
      <c r="AT140" s="295" t="s">
        <v>446</v>
      </c>
      <c r="AU140" s="295" t="s">
        <v>88</v>
      </c>
      <c r="AV140" s="14" t="s">
        <v>239</v>
      </c>
      <c r="AW140" s="14" t="s">
        <v>5</v>
      </c>
      <c r="AX140" s="14" t="s">
        <v>86</v>
      </c>
      <c r="AY140" s="295" t="s">
        <v>223</v>
      </c>
    </row>
    <row r="141" s="12" customFormat="1" ht="22.8" customHeight="1">
      <c r="A141" s="12"/>
      <c r="B141" s="235"/>
      <c r="C141" s="236"/>
      <c r="D141" s="237" t="s">
        <v>77</v>
      </c>
      <c r="E141" s="250" t="s">
        <v>656</v>
      </c>
      <c r="F141" s="250" t="s">
        <v>657</v>
      </c>
      <c r="G141" s="236"/>
      <c r="H141" s="236"/>
      <c r="I141" s="239"/>
      <c r="J141" s="239"/>
      <c r="K141" s="251">
        <f>BK141</f>
        <v>0</v>
      </c>
      <c r="L141" s="236"/>
      <c r="M141" s="241"/>
      <c r="N141" s="242"/>
      <c r="O141" s="243"/>
      <c r="P141" s="243"/>
      <c r="Q141" s="244">
        <f>SUM(Q142:Q164)</f>
        <v>0</v>
      </c>
      <c r="R141" s="244">
        <f>SUM(R142:R164)</f>
        <v>0</v>
      </c>
      <c r="S141" s="243"/>
      <c r="T141" s="245">
        <f>SUM(T142:T164)</f>
        <v>0</v>
      </c>
      <c r="U141" s="243"/>
      <c r="V141" s="245">
        <f>SUM(V142:V164)</f>
        <v>0</v>
      </c>
      <c r="W141" s="243"/>
      <c r="X141" s="246">
        <f>SUM(X142:X164)</f>
        <v>0</v>
      </c>
      <c r="Y141" s="12"/>
      <c r="Z141" s="12"/>
      <c r="AA141" s="12"/>
      <c r="AB141" s="12"/>
      <c r="AC141" s="12"/>
      <c r="AD141" s="12"/>
      <c r="AE141" s="12"/>
      <c r="AR141" s="247" t="s">
        <v>86</v>
      </c>
      <c r="AT141" s="248" t="s">
        <v>77</v>
      </c>
      <c r="AU141" s="248" t="s">
        <v>86</v>
      </c>
      <c r="AY141" s="247" t="s">
        <v>223</v>
      </c>
      <c r="BK141" s="249">
        <f>SUM(BK142:BK164)</f>
        <v>0</v>
      </c>
    </row>
    <row r="142" s="2" customFormat="1" ht="21.75" customHeight="1">
      <c r="A142" s="39"/>
      <c r="B142" s="40"/>
      <c r="C142" s="252" t="s">
        <v>253</v>
      </c>
      <c r="D142" s="252" t="s">
        <v>226</v>
      </c>
      <c r="E142" s="253" t="s">
        <v>748</v>
      </c>
      <c r="F142" s="254" t="s">
        <v>749</v>
      </c>
      <c r="G142" s="255" t="s">
        <v>501</v>
      </c>
      <c r="H142" s="256">
        <v>1300.414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750</v>
      </c>
    </row>
    <row r="143" s="2" customFormat="1">
      <c r="A143" s="39"/>
      <c r="B143" s="40"/>
      <c r="C143" s="41"/>
      <c r="D143" s="266" t="s">
        <v>232</v>
      </c>
      <c r="E143" s="41"/>
      <c r="F143" s="267" t="s">
        <v>751</v>
      </c>
      <c r="G143" s="41"/>
      <c r="H143" s="41"/>
      <c r="I143" s="158"/>
      <c r="J143" s="158"/>
      <c r="K143" s="41"/>
      <c r="L143" s="41"/>
      <c r="M143" s="45"/>
      <c r="N143" s="268"/>
      <c r="O143" s="269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752</v>
      </c>
      <c r="G144" s="275"/>
      <c r="H144" s="278">
        <v>783.40099999999995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78</v>
      </c>
      <c r="AY144" s="284" t="s">
        <v>223</v>
      </c>
    </row>
    <row r="145" s="13" customFormat="1">
      <c r="A145" s="13"/>
      <c r="B145" s="274"/>
      <c r="C145" s="275"/>
      <c r="D145" s="266" t="s">
        <v>446</v>
      </c>
      <c r="E145" s="276" t="s">
        <v>1</v>
      </c>
      <c r="F145" s="277" t="s">
        <v>753</v>
      </c>
      <c r="G145" s="275"/>
      <c r="H145" s="278">
        <v>517.01300000000003</v>
      </c>
      <c r="I145" s="279"/>
      <c r="J145" s="279"/>
      <c r="K145" s="275"/>
      <c r="L145" s="275"/>
      <c r="M145" s="280"/>
      <c r="N145" s="281"/>
      <c r="O145" s="282"/>
      <c r="P145" s="282"/>
      <c r="Q145" s="282"/>
      <c r="R145" s="282"/>
      <c r="S145" s="282"/>
      <c r="T145" s="282"/>
      <c r="U145" s="282"/>
      <c r="V145" s="282"/>
      <c r="W145" s="282"/>
      <c r="X145" s="283"/>
      <c r="Y145" s="13"/>
      <c r="Z145" s="13"/>
      <c r="AA145" s="13"/>
      <c r="AB145" s="13"/>
      <c r="AC145" s="13"/>
      <c r="AD145" s="13"/>
      <c r="AE145" s="13"/>
      <c r="AT145" s="284" t="s">
        <v>446</v>
      </c>
      <c r="AU145" s="284" t="s">
        <v>88</v>
      </c>
      <c r="AV145" s="13" t="s">
        <v>88</v>
      </c>
      <c r="AW145" s="13" t="s">
        <v>5</v>
      </c>
      <c r="AX145" s="13" t="s">
        <v>78</v>
      </c>
      <c r="AY145" s="284" t="s">
        <v>223</v>
      </c>
    </row>
    <row r="146" s="14" customFormat="1">
      <c r="A146" s="14"/>
      <c r="B146" s="285"/>
      <c r="C146" s="286"/>
      <c r="D146" s="266" t="s">
        <v>446</v>
      </c>
      <c r="E146" s="287" t="s">
        <v>1</v>
      </c>
      <c r="F146" s="288" t="s">
        <v>463</v>
      </c>
      <c r="G146" s="286"/>
      <c r="H146" s="289">
        <v>1300.414</v>
      </c>
      <c r="I146" s="290"/>
      <c r="J146" s="290"/>
      <c r="K146" s="286"/>
      <c r="L146" s="286"/>
      <c r="M146" s="291"/>
      <c r="N146" s="292"/>
      <c r="O146" s="293"/>
      <c r="P146" s="293"/>
      <c r="Q146" s="293"/>
      <c r="R146" s="293"/>
      <c r="S146" s="293"/>
      <c r="T146" s="293"/>
      <c r="U146" s="293"/>
      <c r="V146" s="293"/>
      <c r="W146" s="293"/>
      <c r="X146" s="294"/>
      <c r="Y146" s="14"/>
      <c r="Z146" s="14"/>
      <c r="AA146" s="14"/>
      <c r="AB146" s="14"/>
      <c r="AC146" s="14"/>
      <c r="AD146" s="14"/>
      <c r="AE146" s="14"/>
      <c r="AT146" s="295" t="s">
        <v>446</v>
      </c>
      <c r="AU146" s="295" t="s">
        <v>88</v>
      </c>
      <c r="AV146" s="14" t="s">
        <v>239</v>
      </c>
      <c r="AW146" s="14" t="s">
        <v>5</v>
      </c>
      <c r="AX146" s="14" t="s">
        <v>86</v>
      </c>
      <c r="AY146" s="295" t="s">
        <v>223</v>
      </c>
    </row>
    <row r="147" s="2" customFormat="1" ht="21.75" customHeight="1">
      <c r="A147" s="39"/>
      <c r="B147" s="40"/>
      <c r="C147" s="252" t="s">
        <v>430</v>
      </c>
      <c r="D147" s="252" t="s">
        <v>226</v>
      </c>
      <c r="E147" s="253" t="s">
        <v>754</v>
      </c>
      <c r="F147" s="254" t="s">
        <v>755</v>
      </c>
      <c r="G147" s="255" t="s">
        <v>501</v>
      </c>
      <c r="H147" s="256">
        <v>5201.6559999999999</v>
      </c>
      <c r="I147" s="257"/>
      <c r="J147" s="257"/>
      <c r="K147" s="258">
        <f>ROUND(P147*H147,2)</f>
        <v>0</v>
      </c>
      <c r="L147" s="254" t="s">
        <v>404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88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756</v>
      </c>
    </row>
    <row r="148" s="15" customFormat="1">
      <c r="A148" s="15"/>
      <c r="B148" s="309"/>
      <c r="C148" s="310"/>
      <c r="D148" s="266" t="s">
        <v>446</v>
      </c>
      <c r="E148" s="311" t="s">
        <v>1</v>
      </c>
      <c r="F148" s="312" t="s">
        <v>757</v>
      </c>
      <c r="G148" s="310"/>
      <c r="H148" s="311" t="s">
        <v>1</v>
      </c>
      <c r="I148" s="313"/>
      <c r="J148" s="313"/>
      <c r="K148" s="310"/>
      <c r="L148" s="310"/>
      <c r="M148" s="314"/>
      <c r="N148" s="315"/>
      <c r="O148" s="316"/>
      <c r="P148" s="316"/>
      <c r="Q148" s="316"/>
      <c r="R148" s="316"/>
      <c r="S148" s="316"/>
      <c r="T148" s="316"/>
      <c r="U148" s="316"/>
      <c r="V148" s="316"/>
      <c r="W148" s="316"/>
      <c r="X148" s="317"/>
      <c r="Y148" s="15"/>
      <c r="Z148" s="15"/>
      <c r="AA148" s="15"/>
      <c r="AB148" s="15"/>
      <c r="AC148" s="15"/>
      <c r="AD148" s="15"/>
      <c r="AE148" s="15"/>
      <c r="AT148" s="318" t="s">
        <v>446</v>
      </c>
      <c r="AU148" s="318" t="s">
        <v>88</v>
      </c>
      <c r="AV148" s="15" t="s">
        <v>86</v>
      </c>
      <c r="AW148" s="15" t="s">
        <v>5</v>
      </c>
      <c r="AX148" s="15" t="s">
        <v>78</v>
      </c>
      <c r="AY148" s="318" t="s">
        <v>223</v>
      </c>
    </row>
    <row r="149" s="13" customFormat="1">
      <c r="A149" s="13"/>
      <c r="B149" s="274"/>
      <c r="C149" s="275"/>
      <c r="D149" s="266" t="s">
        <v>446</v>
      </c>
      <c r="E149" s="276" t="s">
        <v>1</v>
      </c>
      <c r="F149" s="277" t="s">
        <v>758</v>
      </c>
      <c r="G149" s="275"/>
      <c r="H149" s="278">
        <v>5201.6559999999999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88</v>
      </c>
      <c r="AV149" s="13" t="s">
        <v>88</v>
      </c>
      <c r="AW149" s="13" t="s">
        <v>5</v>
      </c>
      <c r="AX149" s="13" t="s">
        <v>78</v>
      </c>
      <c r="AY149" s="284" t="s">
        <v>223</v>
      </c>
    </row>
    <row r="150" s="14" customFormat="1">
      <c r="A150" s="14"/>
      <c r="B150" s="285"/>
      <c r="C150" s="286"/>
      <c r="D150" s="266" t="s">
        <v>446</v>
      </c>
      <c r="E150" s="287" t="s">
        <v>1</v>
      </c>
      <c r="F150" s="288" t="s">
        <v>463</v>
      </c>
      <c r="G150" s="286"/>
      <c r="H150" s="289">
        <v>5201.6559999999999</v>
      </c>
      <c r="I150" s="290"/>
      <c r="J150" s="290"/>
      <c r="K150" s="286"/>
      <c r="L150" s="286"/>
      <c r="M150" s="291"/>
      <c r="N150" s="292"/>
      <c r="O150" s="293"/>
      <c r="P150" s="293"/>
      <c r="Q150" s="293"/>
      <c r="R150" s="293"/>
      <c r="S150" s="293"/>
      <c r="T150" s="293"/>
      <c r="U150" s="293"/>
      <c r="V150" s="293"/>
      <c r="W150" s="293"/>
      <c r="X150" s="294"/>
      <c r="Y150" s="14"/>
      <c r="Z150" s="14"/>
      <c r="AA150" s="14"/>
      <c r="AB150" s="14"/>
      <c r="AC150" s="14"/>
      <c r="AD150" s="14"/>
      <c r="AE150" s="14"/>
      <c r="AT150" s="295" t="s">
        <v>446</v>
      </c>
      <c r="AU150" s="295" t="s">
        <v>88</v>
      </c>
      <c r="AV150" s="14" t="s">
        <v>239</v>
      </c>
      <c r="AW150" s="14" t="s">
        <v>5</v>
      </c>
      <c r="AX150" s="14" t="s">
        <v>86</v>
      </c>
      <c r="AY150" s="295" t="s">
        <v>223</v>
      </c>
    </row>
    <row r="151" s="2" customFormat="1" ht="33" customHeight="1">
      <c r="A151" s="39"/>
      <c r="B151" s="40"/>
      <c r="C151" s="252" t="s">
        <v>258</v>
      </c>
      <c r="D151" s="252" t="s">
        <v>226</v>
      </c>
      <c r="E151" s="253" t="s">
        <v>689</v>
      </c>
      <c r="F151" s="254" t="s">
        <v>759</v>
      </c>
      <c r="G151" s="255" t="s">
        <v>501</v>
      </c>
      <c r="H151" s="256">
        <v>517.01300000000003</v>
      </c>
      <c r="I151" s="257"/>
      <c r="J151" s="257"/>
      <c r="K151" s="258">
        <f>ROUND(P151*H151,2)</f>
        <v>0</v>
      </c>
      <c r="L151" s="254" t="s">
        <v>404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88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760</v>
      </c>
    </row>
    <row r="152" s="2" customFormat="1">
      <c r="A152" s="39"/>
      <c r="B152" s="40"/>
      <c r="C152" s="41"/>
      <c r="D152" s="266" t="s">
        <v>232</v>
      </c>
      <c r="E152" s="41"/>
      <c r="F152" s="267" t="s">
        <v>692</v>
      </c>
      <c r="G152" s="41"/>
      <c r="H152" s="41"/>
      <c r="I152" s="158"/>
      <c r="J152" s="158"/>
      <c r="K152" s="41"/>
      <c r="L152" s="41"/>
      <c r="M152" s="45"/>
      <c r="N152" s="268"/>
      <c r="O152" s="269"/>
      <c r="P152" s="92"/>
      <c r="Q152" s="92"/>
      <c r="R152" s="92"/>
      <c r="S152" s="92"/>
      <c r="T152" s="92"/>
      <c r="U152" s="92"/>
      <c r="V152" s="92"/>
      <c r="W152" s="92"/>
      <c r="X152" s="93"/>
      <c r="Y152" s="39"/>
      <c r="Z152" s="39"/>
      <c r="AA152" s="39"/>
      <c r="AB152" s="39"/>
      <c r="AC152" s="39"/>
      <c r="AD152" s="39"/>
      <c r="AE152" s="39"/>
      <c r="AT152" s="18" t="s">
        <v>232</v>
      </c>
      <c r="AU152" s="18" t="s">
        <v>88</v>
      </c>
    </row>
    <row r="153" s="15" customFormat="1">
      <c r="A153" s="15"/>
      <c r="B153" s="309"/>
      <c r="C153" s="310"/>
      <c r="D153" s="266" t="s">
        <v>446</v>
      </c>
      <c r="E153" s="311" t="s">
        <v>1</v>
      </c>
      <c r="F153" s="312" t="s">
        <v>761</v>
      </c>
      <c r="G153" s="310"/>
      <c r="H153" s="311" t="s">
        <v>1</v>
      </c>
      <c r="I153" s="313"/>
      <c r="J153" s="313"/>
      <c r="K153" s="310"/>
      <c r="L153" s="310"/>
      <c r="M153" s="314"/>
      <c r="N153" s="315"/>
      <c r="O153" s="316"/>
      <c r="P153" s="316"/>
      <c r="Q153" s="316"/>
      <c r="R153" s="316"/>
      <c r="S153" s="316"/>
      <c r="T153" s="316"/>
      <c r="U153" s="316"/>
      <c r="V153" s="316"/>
      <c r="W153" s="316"/>
      <c r="X153" s="317"/>
      <c r="Y153" s="15"/>
      <c r="Z153" s="15"/>
      <c r="AA153" s="15"/>
      <c r="AB153" s="15"/>
      <c r="AC153" s="15"/>
      <c r="AD153" s="15"/>
      <c r="AE153" s="15"/>
      <c r="AT153" s="318" t="s">
        <v>446</v>
      </c>
      <c r="AU153" s="318" t="s">
        <v>88</v>
      </c>
      <c r="AV153" s="15" t="s">
        <v>86</v>
      </c>
      <c r="AW153" s="15" t="s">
        <v>5</v>
      </c>
      <c r="AX153" s="15" t="s">
        <v>78</v>
      </c>
      <c r="AY153" s="318" t="s">
        <v>223</v>
      </c>
    </row>
    <row r="154" s="13" customFormat="1">
      <c r="A154" s="13"/>
      <c r="B154" s="274"/>
      <c r="C154" s="275"/>
      <c r="D154" s="266" t="s">
        <v>446</v>
      </c>
      <c r="E154" s="276" t="s">
        <v>1</v>
      </c>
      <c r="F154" s="277" t="s">
        <v>762</v>
      </c>
      <c r="G154" s="275"/>
      <c r="H154" s="278">
        <v>438.92200000000003</v>
      </c>
      <c r="I154" s="279"/>
      <c r="J154" s="279"/>
      <c r="K154" s="275"/>
      <c r="L154" s="275"/>
      <c r="M154" s="280"/>
      <c r="N154" s="281"/>
      <c r="O154" s="282"/>
      <c r="P154" s="282"/>
      <c r="Q154" s="282"/>
      <c r="R154" s="282"/>
      <c r="S154" s="282"/>
      <c r="T154" s="282"/>
      <c r="U154" s="282"/>
      <c r="V154" s="282"/>
      <c r="W154" s="282"/>
      <c r="X154" s="283"/>
      <c r="Y154" s="13"/>
      <c r="Z154" s="13"/>
      <c r="AA154" s="13"/>
      <c r="AB154" s="13"/>
      <c r="AC154" s="13"/>
      <c r="AD154" s="13"/>
      <c r="AE154" s="13"/>
      <c r="AT154" s="284" t="s">
        <v>446</v>
      </c>
      <c r="AU154" s="284" t="s">
        <v>88</v>
      </c>
      <c r="AV154" s="13" t="s">
        <v>88</v>
      </c>
      <c r="AW154" s="13" t="s">
        <v>5</v>
      </c>
      <c r="AX154" s="13" t="s">
        <v>78</v>
      </c>
      <c r="AY154" s="284" t="s">
        <v>223</v>
      </c>
    </row>
    <row r="155" s="13" customFormat="1">
      <c r="A155" s="13"/>
      <c r="B155" s="274"/>
      <c r="C155" s="275"/>
      <c r="D155" s="266" t="s">
        <v>446</v>
      </c>
      <c r="E155" s="276" t="s">
        <v>1</v>
      </c>
      <c r="F155" s="277" t="s">
        <v>763</v>
      </c>
      <c r="G155" s="275"/>
      <c r="H155" s="278">
        <v>78.090999999999994</v>
      </c>
      <c r="I155" s="279"/>
      <c r="J155" s="279"/>
      <c r="K155" s="275"/>
      <c r="L155" s="275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  <c r="X155" s="283"/>
      <c r="Y155" s="13"/>
      <c r="Z155" s="13"/>
      <c r="AA155" s="13"/>
      <c r="AB155" s="13"/>
      <c r="AC155" s="13"/>
      <c r="AD155" s="13"/>
      <c r="AE155" s="13"/>
      <c r="AT155" s="284" t="s">
        <v>446</v>
      </c>
      <c r="AU155" s="284" t="s">
        <v>88</v>
      </c>
      <c r="AV155" s="13" t="s">
        <v>88</v>
      </c>
      <c r="AW155" s="13" t="s">
        <v>5</v>
      </c>
      <c r="AX155" s="13" t="s">
        <v>78</v>
      </c>
      <c r="AY155" s="284" t="s">
        <v>223</v>
      </c>
    </row>
    <row r="156" s="14" customFormat="1">
      <c r="A156" s="14"/>
      <c r="B156" s="285"/>
      <c r="C156" s="286"/>
      <c r="D156" s="266" t="s">
        <v>446</v>
      </c>
      <c r="E156" s="287" t="s">
        <v>1</v>
      </c>
      <c r="F156" s="288" t="s">
        <v>463</v>
      </c>
      <c r="G156" s="286"/>
      <c r="H156" s="289">
        <v>517.01300000000003</v>
      </c>
      <c r="I156" s="290"/>
      <c r="J156" s="290"/>
      <c r="K156" s="286"/>
      <c r="L156" s="286"/>
      <c r="M156" s="291"/>
      <c r="N156" s="292"/>
      <c r="O156" s="293"/>
      <c r="P156" s="293"/>
      <c r="Q156" s="293"/>
      <c r="R156" s="293"/>
      <c r="S156" s="293"/>
      <c r="T156" s="293"/>
      <c r="U156" s="293"/>
      <c r="V156" s="293"/>
      <c r="W156" s="293"/>
      <c r="X156" s="294"/>
      <c r="Y156" s="14"/>
      <c r="Z156" s="14"/>
      <c r="AA156" s="14"/>
      <c r="AB156" s="14"/>
      <c r="AC156" s="14"/>
      <c r="AD156" s="14"/>
      <c r="AE156" s="14"/>
      <c r="AT156" s="295" t="s">
        <v>446</v>
      </c>
      <c r="AU156" s="295" t="s">
        <v>88</v>
      </c>
      <c r="AV156" s="14" t="s">
        <v>239</v>
      </c>
      <c r="AW156" s="14" t="s">
        <v>5</v>
      </c>
      <c r="AX156" s="14" t="s">
        <v>86</v>
      </c>
      <c r="AY156" s="295" t="s">
        <v>223</v>
      </c>
    </row>
    <row r="157" s="2" customFormat="1" ht="33" customHeight="1">
      <c r="A157" s="39"/>
      <c r="B157" s="40"/>
      <c r="C157" s="252" t="s">
        <v>263</v>
      </c>
      <c r="D157" s="252" t="s">
        <v>226</v>
      </c>
      <c r="E157" s="253" t="s">
        <v>764</v>
      </c>
      <c r="F157" s="254" t="s">
        <v>765</v>
      </c>
      <c r="G157" s="255" t="s">
        <v>501</v>
      </c>
      <c r="H157" s="256">
        <v>783.40099999999995</v>
      </c>
      <c r="I157" s="257"/>
      <c r="J157" s="257"/>
      <c r="K157" s="258">
        <f>ROUND(P157*H157,2)</f>
        <v>0</v>
      </c>
      <c r="L157" s="254" t="s">
        <v>404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88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766</v>
      </c>
    </row>
    <row r="158" s="2" customFormat="1">
      <c r="A158" s="39"/>
      <c r="B158" s="40"/>
      <c r="C158" s="41"/>
      <c r="D158" s="266" t="s">
        <v>232</v>
      </c>
      <c r="E158" s="41"/>
      <c r="F158" s="267" t="s">
        <v>767</v>
      </c>
      <c r="G158" s="41"/>
      <c r="H158" s="41"/>
      <c r="I158" s="158"/>
      <c r="J158" s="158"/>
      <c r="K158" s="41"/>
      <c r="L158" s="41"/>
      <c r="M158" s="45"/>
      <c r="N158" s="268"/>
      <c r="O158" s="269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232</v>
      </c>
      <c r="AU158" s="18" t="s">
        <v>88</v>
      </c>
    </row>
    <row r="159" s="15" customFormat="1">
      <c r="A159" s="15"/>
      <c r="B159" s="309"/>
      <c r="C159" s="310"/>
      <c r="D159" s="266" t="s">
        <v>446</v>
      </c>
      <c r="E159" s="311" t="s">
        <v>1</v>
      </c>
      <c r="F159" s="312" t="s">
        <v>768</v>
      </c>
      <c r="G159" s="310"/>
      <c r="H159" s="311" t="s">
        <v>1</v>
      </c>
      <c r="I159" s="313"/>
      <c r="J159" s="313"/>
      <c r="K159" s="310"/>
      <c r="L159" s="310"/>
      <c r="M159" s="314"/>
      <c r="N159" s="315"/>
      <c r="O159" s="316"/>
      <c r="P159" s="316"/>
      <c r="Q159" s="316"/>
      <c r="R159" s="316"/>
      <c r="S159" s="316"/>
      <c r="T159" s="316"/>
      <c r="U159" s="316"/>
      <c r="V159" s="316"/>
      <c r="W159" s="316"/>
      <c r="X159" s="317"/>
      <c r="Y159" s="15"/>
      <c r="Z159" s="15"/>
      <c r="AA159" s="15"/>
      <c r="AB159" s="15"/>
      <c r="AC159" s="15"/>
      <c r="AD159" s="15"/>
      <c r="AE159" s="15"/>
      <c r="AT159" s="318" t="s">
        <v>446</v>
      </c>
      <c r="AU159" s="318" t="s">
        <v>88</v>
      </c>
      <c r="AV159" s="15" t="s">
        <v>86</v>
      </c>
      <c r="AW159" s="15" t="s">
        <v>5</v>
      </c>
      <c r="AX159" s="15" t="s">
        <v>78</v>
      </c>
      <c r="AY159" s="318" t="s">
        <v>223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769</v>
      </c>
      <c r="G160" s="275"/>
      <c r="H160" s="278">
        <v>783.40099999999995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14" customFormat="1">
      <c r="A161" s="14"/>
      <c r="B161" s="285"/>
      <c r="C161" s="286"/>
      <c r="D161" s="266" t="s">
        <v>446</v>
      </c>
      <c r="E161" s="287" t="s">
        <v>1</v>
      </c>
      <c r="F161" s="288" t="s">
        <v>463</v>
      </c>
      <c r="G161" s="286"/>
      <c r="H161" s="289">
        <v>783.40099999999995</v>
      </c>
      <c r="I161" s="290"/>
      <c r="J161" s="290"/>
      <c r="K161" s="286"/>
      <c r="L161" s="286"/>
      <c r="M161" s="291"/>
      <c r="N161" s="292"/>
      <c r="O161" s="293"/>
      <c r="P161" s="293"/>
      <c r="Q161" s="293"/>
      <c r="R161" s="293"/>
      <c r="S161" s="293"/>
      <c r="T161" s="293"/>
      <c r="U161" s="293"/>
      <c r="V161" s="293"/>
      <c r="W161" s="293"/>
      <c r="X161" s="294"/>
      <c r="Y161" s="14"/>
      <c r="Z161" s="14"/>
      <c r="AA161" s="14"/>
      <c r="AB161" s="14"/>
      <c r="AC161" s="14"/>
      <c r="AD161" s="14"/>
      <c r="AE161" s="14"/>
      <c r="AT161" s="295" t="s">
        <v>446</v>
      </c>
      <c r="AU161" s="295" t="s">
        <v>88</v>
      </c>
      <c r="AV161" s="14" t="s">
        <v>239</v>
      </c>
      <c r="AW161" s="14" t="s">
        <v>5</v>
      </c>
      <c r="AX161" s="14" t="s">
        <v>86</v>
      </c>
      <c r="AY161" s="295" t="s">
        <v>223</v>
      </c>
    </row>
    <row r="162" s="2" customFormat="1" ht="16.5" customHeight="1">
      <c r="A162" s="39"/>
      <c r="B162" s="40"/>
      <c r="C162" s="252" t="s">
        <v>274</v>
      </c>
      <c r="D162" s="252" t="s">
        <v>226</v>
      </c>
      <c r="E162" s="253" t="s">
        <v>706</v>
      </c>
      <c r="F162" s="254" t="s">
        <v>707</v>
      </c>
      <c r="G162" s="255" t="s">
        <v>501</v>
      </c>
      <c r="H162" s="256">
        <v>517.01300000000003</v>
      </c>
      <c r="I162" s="257"/>
      <c r="J162" s="257"/>
      <c r="K162" s="258">
        <f>ROUND(P162*H162,2)</f>
        <v>0</v>
      </c>
      <c r="L162" s="254" t="s">
        <v>1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239</v>
      </c>
      <c r="AT162" s="264" t="s">
        <v>226</v>
      </c>
      <c r="AU162" s="264" t="s">
        <v>88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770</v>
      </c>
    </row>
    <row r="163" s="2" customFormat="1">
      <c r="A163" s="39"/>
      <c r="B163" s="40"/>
      <c r="C163" s="41"/>
      <c r="D163" s="266" t="s">
        <v>232</v>
      </c>
      <c r="E163" s="41"/>
      <c r="F163" s="267" t="s">
        <v>771</v>
      </c>
      <c r="G163" s="41"/>
      <c r="H163" s="41"/>
      <c r="I163" s="158"/>
      <c r="J163" s="158"/>
      <c r="K163" s="41"/>
      <c r="L163" s="41"/>
      <c r="M163" s="45"/>
      <c r="N163" s="268"/>
      <c r="O163" s="269"/>
      <c r="P163" s="92"/>
      <c r="Q163" s="92"/>
      <c r="R163" s="92"/>
      <c r="S163" s="92"/>
      <c r="T163" s="92"/>
      <c r="U163" s="92"/>
      <c r="V163" s="92"/>
      <c r="W163" s="92"/>
      <c r="X163" s="93"/>
      <c r="Y163" s="39"/>
      <c r="Z163" s="39"/>
      <c r="AA163" s="39"/>
      <c r="AB163" s="39"/>
      <c r="AC163" s="39"/>
      <c r="AD163" s="39"/>
      <c r="AE163" s="39"/>
      <c r="AT163" s="18" t="s">
        <v>232</v>
      </c>
      <c r="AU163" s="18" t="s">
        <v>88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772</v>
      </c>
      <c r="G164" s="275"/>
      <c r="H164" s="278">
        <v>517.01300000000003</v>
      </c>
      <c r="I164" s="279"/>
      <c r="J164" s="279"/>
      <c r="K164" s="275"/>
      <c r="L164" s="275"/>
      <c r="M164" s="280"/>
      <c r="N164" s="306"/>
      <c r="O164" s="307"/>
      <c r="P164" s="307"/>
      <c r="Q164" s="307"/>
      <c r="R164" s="307"/>
      <c r="S164" s="307"/>
      <c r="T164" s="307"/>
      <c r="U164" s="307"/>
      <c r="V164" s="307"/>
      <c r="W164" s="307"/>
      <c r="X164" s="308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86</v>
      </c>
      <c r="AY164" s="284" t="s">
        <v>223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197"/>
      <c r="J165" s="197"/>
      <c r="K165" s="68"/>
      <c r="L165" s="68"/>
      <c r="M165" s="45"/>
      <c r="N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3g1E8bbGMC5gojhczgbIWdw6RZLf/rSjArCrw6E0gXZ37T6/R1CBaeIs1/eRhDBCS+UgZtSGQQFA2w4Z2czCRg==" hashValue="9A5v85Y2mVFG3N2f/JRnDkfyx6hXovrtFzdXl+LuandI3w/PD/pJxL1atQNTOcUI5Y45/jf0M/bVkSsdFF7joQ==" algorithmName="SHA-512" password="CC35"/>
  <autoFilter ref="C118:L16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97</v>
      </c>
      <c r="AZ2" s="319" t="s">
        <v>773</v>
      </c>
      <c r="BA2" s="319" t="s">
        <v>1</v>
      </c>
      <c r="BB2" s="319" t="s">
        <v>1</v>
      </c>
      <c r="BC2" s="319" t="s">
        <v>774</v>
      </c>
      <c r="BD2" s="319" t="s">
        <v>88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  <c r="AZ3" s="319" t="s">
        <v>775</v>
      </c>
      <c r="BA3" s="319" t="s">
        <v>1</v>
      </c>
      <c r="BB3" s="319" t="s">
        <v>1</v>
      </c>
      <c r="BC3" s="319" t="s">
        <v>776</v>
      </c>
      <c r="BD3" s="319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  <c r="AZ4" s="319" t="s">
        <v>777</v>
      </c>
      <c r="BA4" s="319" t="s">
        <v>1</v>
      </c>
      <c r="BB4" s="319" t="s">
        <v>1</v>
      </c>
      <c r="BC4" s="319" t="s">
        <v>778</v>
      </c>
      <c r="BD4" s="319" t="s">
        <v>88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779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60" t="s">
        <v>28</v>
      </c>
      <c r="J15" s="161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60" t="s">
        <v>28</v>
      </c>
      <c r="J21" s="161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ROUND(K120,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ROUND((SUM(BE120:BE223)),  2)</f>
        <v>0</v>
      </c>
      <c r="G35" s="39"/>
      <c r="H35" s="39"/>
      <c r="I35" s="176">
        <v>0.20999999999999999</v>
      </c>
      <c r="J35" s="158"/>
      <c r="K35" s="170">
        <f>ROUND(((SUM(BE120:BE223))*I35),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ROUND((SUM(BF120:BF223)),  2)</f>
        <v>0</v>
      </c>
      <c r="G36" s="39"/>
      <c r="H36" s="39"/>
      <c r="I36" s="176">
        <v>0.14999999999999999</v>
      </c>
      <c r="J36" s="158"/>
      <c r="K36" s="170">
        <f>ROUND(((SUM(BF120:BF223))*I36),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ROUND((SUM(BG120:BG223)),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ROUND((SUM(BH120:BH223)),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ROUND((SUM(BI120:BI223)),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003 - Odstranění mostu pod parkovištěm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Q120</f>
        <v>0</v>
      </c>
      <c r="J96" s="208">
        <f>R120</f>
        <v>0</v>
      </c>
      <c r="K96" s="111">
        <f>K120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Q121</f>
        <v>0</v>
      </c>
      <c r="J97" s="213">
        <f>R121</f>
        <v>0</v>
      </c>
      <c r="K97" s="214">
        <f>K121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Q122</f>
        <v>0</v>
      </c>
      <c r="J98" s="219">
        <f>R122</f>
        <v>0</v>
      </c>
      <c r="K98" s="220">
        <f>K122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394</v>
      </c>
      <c r="E99" s="218"/>
      <c r="F99" s="218"/>
      <c r="G99" s="218"/>
      <c r="H99" s="218"/>
      <c r="I99" s="219">
        <f>Q163</f>
        <v>0</v>
      </c>
      <c r="J99" s="219">
        <f>R163</f>
        <v>0</v>
      </c>
      <c r="K99" s="220">
        <f>K163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395</v>
      </c>
      <c r="E100" s="218"/>
      <c r="F100" s="218"/>
      <c r="G100" s="218"/>
      <c r="H100" s="218"/>
      <c r="I100" s="219">
        <f>Q197</f>
        <v>0</v>
      </c>
      <c r="J100" s="219">
        <f>R197</f>
        <v>0</v>
      </c>
      <c r="K100" s="220">
        <f>K197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8"/>
      <c r="J101" s="158"/>
      <c r="K101" s="41"/>
      <c r="L101" s="41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7"/>
      <c r="J102" s="197"/>
      <c r="K102" s="68"/>
      <c r="L102" s="68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200"/>
      <c r="J106" s="200"/>
      <c r="K106" s="70"/>
      <c r="L106" s="70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204</v>
      </c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17</v>
      </c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201" t="str">
        <f>E7</f>
        <v>Revitalizace centra města Kopřivnice - aktualizace 08.2020</v>
      </c>
      <c r="F110" s="33"/>
      <c r="G110" s="33"/>
      <c r="H110" s="33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187</v>
      </c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003 - Odstranění mostu pod parkovištěm</v>
      </c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21</v>
      </c>
      <c r="D114" s="41"/>
      <c r="E114" s="41"/>
      <c r="F114" s="28" t="str">
        <f>F12</f>
        <v xml:space="preserve"> </v>
      </c>
      <c r="G114" s="41"/>
      <c r="H114" s="41"/>
      <c r="I114" s="160" t="s">
        <v>23</v>
      </c>
      <c r="J114" s="162" t="str">
        <f>IF(J12="","",J12)</f>
        <v>7. 8. 2020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25</v>
      </c>
      <c r="D116" s="41"/>
      <c r="E116" s="41"/>
      <c r="F116" s="28" t="str">
        <f>E15</f>
        <v>Město Kopřivnice</v>
      </c>
      <c r="G116" s="41"/>
      <c r="H116" s="41"/>
      <c r="I116" s="160" t="s">
        <v>31</v>
      </c>
      <c r="J116" s="202" t="str">
        <f>E21</f>
        <v>Dopravoprojekt Ostrava a.s.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160" t="s">
        <v>33</v>
      </c>
      <c r="J117" s="202" t="str">
        <f>E24</f>
        <v xml:space="preserve"> 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22"/>
      <c r="B119" s="223"/>
      <c r="C119" s="224" t="s">
        <v>205</v>
      </c>
      <c r="D119" s="225" t="s">
        <v>61</v>
      </c>
      <c r="E119" s="225" t="s">
        <v>57</v>
      </c>
      <c r="F119" s="225" t="s">
        <v>58</v>
      </c>
      <c r="G119" s="225" t="s">
        <v>206</v>
      </c>
      <c r="H119" s="225" t="s">
        <v>207</v>
      </c>
      <c r="I119" s="226" t="s">
        <v>208</v>
      </c>
      <c r="J119" s="226" t="s">
        <v>209</v>
      </c>
      <c r="K119" s="225" t="s">
        <v>196</v>
      </c>
      <c r="L119" s="227" t="s">
        <v>210</v>
      </c>
      <c r="M119" s="228"/>
      <c r="N119" s="101" t="s">
        <v>1</v>
      </c>
      <c r="O119" s="102" t="s">
        <v>40</v>
      </c>
      <c r="P119" s="102" t="s">
        <v>211</v>
      </c>
      <c r="Q119" s="102" t="s">
        <v>212</v>
      </c>
      <c r="R119" s="102" t="s">
        <v>213</v>
      </c>
      <c r="S119" s="102" t="s">
        <v>214</v>
      </c>
      <c r="T119" s="102" t="s">
        <v>215</v>
      </c>
      <c r="U119" s="102" t="s">
        <v>216</v>
      </c>
      <c r="V119" s="102" t="s">
        <v>217</v>
      </c>
      <c r="W119" s="102" t="s">
        <v>218</v>
      </c>
      <c r="X119" s="103" t="s">
        <v>219</v>
      </c>
      <c r="Y119" s="222"/>
      <c r="Z119" s="222"/>
      <c r="AA119" s="222"/>
      <c r="AB119" s="222"/>
      <c r="AC119" s="222"/>
      <c r="AD119" s="222"/>
      <c r="AE119" s="222"/>
    </row>
    <row r="120" s="2" customFormat="1" ht="22.8" customHeight="1">
      <c r="A120" s="39"/>
      <c r="B120" s="40"/>
      <c r="C120" s="108" t="s">
        <v>220</v>
      </c>
      <c r="D120" s="41"/>
      <c r="E120" s="41"/>
      <c r="F120" s="41"/>
      <c r="G120" s="41"/>
      <c r="H120" s="41"/>
      <c r="I120" s="158"/>
      <c r="J120" s="158"/>
      <c r="K120" s="229">
        <f>BK120</f>
        <v>0</v>
      </c>
      <c r="L120" s="41"/>
      <c r="M120" s="45"/>
      <c r="N120" s="104"/>
      <c r="O120" s="230"/>
      <c r="P120" s="105"/>
      <c r="Q120" s="231">
        <f>Q121</f>
        <v>0</v>
      </c>
      <c r="R120" s="231">
        <f>R121</f>
        <v>0</v>
      </c>
      <c r="S120" s="105"/>
      <c r="T120" s="232">
        <f>T121</f>
        <v>0</v>
      </c>
      <c r="U120" s="105"/>
      <c r="V120" s="232">
        <f>V121</f>
        <v>155.77284545999999</v>
      </c>
      <c r="W120" s="105"/>
      <c r="X120" s="233">
        <f>X121</f>
        <v>212.71871999999996</v>
      </c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198</v>
      </c>
      <c r="BK120" s="234">
        <f>BK121</f>
        <v>0</v>
      </c>
    </row>
    <row r="121" s="12" customFormat="1" ht="25.92" customHeight="1">
      <c r="A121" s="12"/>
      <c r="B121" s="235"/>
      <c r="C121" s="236"/>
      <c r="D121" s="237" t="s">
        <v>77</v>
      </c>
      <c r="E121" s="238" t="s">
        <v>398</v>
      </c>
      <c r="F121" s="238" t="s">
        <v>399</v>
      </c>
      <c r="G121" s="236"/>
      <c r="H121" s="236"/>
      <c r="I121" s="239"/>
      <c r="J121" s="239"/>
      <c r="K121" s="240">
        <f>BK121</f>
        <v>0</v>
      </c>
      <c r="L121" s="236"/>
      <c r="M121" s="241"/>
      <c r="N121" s="242"/>
      <c r="O121" s="243"/>
      <c r="P121" s="243"/>
      <c r="Q121" s="244">
        <f>Q122+Q163+Q197</f>
        <v>0</v>
      </c>
      <c r="R121" s="244">
        <f>R122+R163+R197</f>
        <v>0</v>
      </c>
      <c r="S121" s="243"/>
      <c r="T121" s="245">
        <f>T122+T163+T197</f>
        <v>0</v>
      </c>
      <c r="U121" s="243"/>
      <c r="V121" s="245">
        <f>V122+V163+V197</f>
        <v>155.77284545999999</v>
      </c>
      <c r="W121" s="243"/>
      <c r="X121" s="246">
        <f>X122+X163+X197</f>
        <v>212.71871999999996</v>
      </c>
      <c r="Y121" s="12"/>
      <c r="Z121" s="12"/>
      <c r="AA121" s="12"/>
      <c r="AB121" s="12"/>
      <c r="AC121" s="12"/>
      <c r="AD121" s="12"/>
      <c r="AE121" s="12"/>
      <c r="AR121" s="247" t="s">
        <v>86</v>
      </c>
      <c r="AT121" s="248" t="s">
        <v>77</v>
      </c>
      <c r="AU121" s="248" t="s">
        <v>78</v>
      </c>
      <c r="AY121" s="247" t="s">
        <v>223</v>
      </c>
      <c r="BK121" s="249">
        <f>BK122+BK163+BK197</f>
        <v>0</v>
      </c>
    </row>
    <row r="122" s="12" customFormat="1" ht="22.8" customHeight="1">
      <c r="A122" s="12"/>
      <c r="B122" s="235"/>
      <c r="C122" s="236"/>
      <c r="D122" s="237" t="s">
        <v>77</v>
      </c>
      <c r="E122" s="250" t="s">
        <v>86</v>
      </c>
      <c r="F122" s="250" t="s">
        <v>400</v>
      </c>
      <c r="G122" s="236"/>
      <c r="H122" s="236"/>
      <c r="I122" s="239"/>
      <c r="J122" s="239"/>
      <c r="K122" s="251">
        <f>BK122</f>
        <v>0</v>
      </c>
      <c r="L122" s="236"/>
      <c r="M122" s="241"/>
      <c r="N122" s="242"/>
      <c r="O122" s="243"/>
      <c r="P122" s="243"/>
      <c r="Q122" s="244">
        <f>SUM(Q123:Q162)</f>
        <v>0</v>
      </c>
      <c r="R122" s="244">
        <f>SUM(R123:R162)</f>
        <v>0</v>
      </c>
      <c r="S122" s="243"/>
      <c r="T122" s="245">
        <f>SUM(T123:T162)</f>
        <v>0</v>
      </c>
      <c r="U122" s="243"/>
      <c r="V122" s="245">
        <f>SUM(V123:V162)</f>
        <v>144.93588</v>
      </c>
      <c r="W122" s="243"/>
      <c r="X122" s="246">
        <f>SUM(X123:X162)</f>
        <v>0</v>
      </c>
      <c r="Y122" s="12"/>
      <c r="Z122" s="12"/>
      <c r="AA122" s="12"/>
      <c r="AB122" s="12"/>
      <c r="AC122" s="12"/>
      <c r="AD122" s="12"/>
      <c r="AE122" s="12"/>
      <c r="AR122" s="247" t="s">
        <v>86</v>
      </c>
      <c r="AT122" s="248" t="s">
        <v>77</v>
      </c>
      <c r="AU122" s="248" t="s">
        <v>86</v>
      </c>
      <c r="AY122" s="247" t="s">
        <v>223</v>
      </c>
      <c r="BK122" s="249">
        <f>SUM(BK123:BK162)</f>
        <v>0</v>
      </c>
    </row>
    <row r="123" s="2" customFormat="1" ht="21.75" customHeight="1">
      <c r="A123" s="39"/>
      <c r="B123" s="40"/>
      <c r="C123" s="252" t="s">
        <v>86</v>
      </c>
      <c r="D123" s="252" t="s">
        <v>226</v>
      </c>
      <c r="E123" s="253" t="s">
        <v>493</v>
      </c>
      <c r="F123" s="254" t="s">
        <v>494</v>
      </c>
      <c r="G123" s="255" t="s">
        <v>409</v>
      </c>
      <c r="H123" s="256">
        <v>387.5</v>
      </c>
      <c r="I123" s="257"/>
      <c r="J123" s="257"/>
      <c r="K123" s="258">
        <f>ROUND(P123*H123,2)</f>
        <v>0</v>
      </c>
      <c r="L123" s="254" t="s">
        <v>404</v>
      </c>
      <c r="M123" s="45"/>
      <c r="N123" s="259" t="s">
        <v>1</v>
      </c>
      <c r="O123" s="260" t="s">
        <v>41</v>
      </c>
      <c r="P123" s="261">
        <f>I123+J123</f>
        <v>0</v>
      </c>
      <c r="Q123" s="261">
        <f>ROUND(I123*H123,2)</f>
        <v>0</v>
      </c>
      <c r="R123" s="261">
        <f>ROUND(J123*H123,2)</f>
        <v>0</v>
      </c>
      <c r="S123" s="92"/>
      <c r="T123" s="262">
        <f>S123*H123</f>
        <v>0</v>
      </c>
      <c r="U123" s="262">
        <v>0</v>
      </c>
      <c r="V123" s="262">
        <f>U123*H123</f>
        <v>0</v>
      </c>
      <c r="W123" s="262">
        <v>0</v>
      </c>
      <c r="X123" s="263">
        <f>W123*H123</f>
        <v>0</v>
      </c>
      <c r="Y123" s="39"/>
      <c r="Z123" s="39"/>
      <c r="AA123" s="39"/>
      <c r="AB123" s="39"/>
      <c r="AC123" s="39"/>
      <c r="AD123" s="39"/>
      <c r="AE123" s="39"/>
      <c r="AR123" s="264" t="s">
        <v>239</v>
      </c>
      <c r="AT123" s="264" t="s">
        <v>226</v>
      </c>
      <c r="AU123" s="264" t="s">
        <v>88</v>
      </c>
      <c r="AY123" s="18" t="s">
        <v>223</v>
      </c>
      <c r="BE123" s="265">
        <f>IF(O123="základní",K123,0)</f>
        <v>0</v>
      </c>
      <c r="BF123" s="265">
        <f>IF(O123="snížená",K123,0)</f>
        <v>0</v>
      </c>
      <c r="BG123" s="265">
        <f>IF(O123="zákl. přenesená",K123,0)</f>
        <v>0</v>
      </c>
      <c r="BH123" s="265">
        <f>IF(O123="sníž. přenesená",K123,0)</f>
        <v>0</v>
      </c>
      <c r="BI123" s="265">
        <f>IF(O123="nulová",K123,0)</f>
        <v>0</v>
      </c>
      <c r="BJ123" s="18" t="s">
        <v>86</v>
      </c>
      <c r="BK123" s="265">
        <f>ROUND(P123*H123,2)</f>
        <v>0</v>
      </c>
      <c r="BL123" s="18" t="s">
        <v>239</v>
      </c>
      <c r="BM123" s="264" t="s">
        <v>780</v>
      </c>
    </row>
    <row r="124" s="13" customFormat="1">
      <c r="A124" s="13"/>
      <c r="B124" s="274"/>
      <c r="C124" s="275"/>
      <c r="D124" s="266" t="s">
        <v>446</v>
      </c>
      <c r="E124" s="276" t="s">
        <v>1</v>
      </c>
      <c r="F124" s="277" t="s">
        <v>775</v>
      </c>
      <c r="G124" s="275"/>
      <c r="H124" s="278">
        <v>387.5</v>
      </c>
      <c r="I124" s="279"/>
      <c r="J124" s="279"/>
      <c r="K124" s="275"/>
      <c r="L124" s="275"/>
      <c r="M124" s="280"/>
      <c r="N124" s="281"/>
      <c r="O124" s="282"/>
      <c r="P124" s="282"/>
      <c r="Q124" s="282"/>
      <c r="R124" s="282"/>
      <c r="S124" s="282"/>
      <c r="T124" s="282"/>
      <c r="U124" s="282"/>
      <c r="V124" s="282"/>
      <c r="W124" s="282"/>
      <c r="X124" s="283"/>
      <c r="Y124" s="13"/>
      <c r="Z124" s="13"/>
      <c r="AA124" s="13"/>
      <c r="AB124" s="13"/>
      <c r="AC124" s="13"/>
      <c r="AD124" s="13"/>
      <c r="AE124" s="13"/>
      <c r="AT124" s="284" t="s">
        <v>446</v>
      </c>
      <c r="AU124" s="284" t="s">
        <v>88</v>
      </c>
      <c r="AV124" s="13" t="s">
        <v>88</v>
      </c>
      <c r="AW124" s="13" t="s">
        <v>5</v>
      </c>
      <c r="AX124" s="13" t="s">
        <v>78</v>
      </c>
      <c r="AY124" s="284" t="s">
        <v>223</v>
      </c>
    </row>
    <row r="125" s="14" customFormat="1">
      <c r="A125" s="14"/>
      <c r="B125" s="285"/>
      <c r="C125" s="286"/>
      <c r="D125" s="266" t="s">
        <v>446</v>
      </c>
      <c r="E125" s="287" t="s">
        <v>1</v>
      </c>
      <c r="F125" s="288" t="s">
        <v>463</v>
      </c>
      <c r="G125" s="286"/>
      <c r="H125" s="289">
        <v>387.5</v>
      </c>
      <c r="I125" s="290"/>
      <c r="J125" s="290"/>
      <c r="K125" s="286"/>
      <c r="L125" s="286"/>
      <c r="M125" s="291"/>
      <c r="N125" s="292"/>
      <c r="O125" s="293"/>
      <c r="P125" s="293"/>
      <c r="Q125" s="293"/>
      <c r="R125" s="293"/>
      <c r="S125" s="293"/>
      <c r="T125" s="293"/>
      <c r="U125" s="293"/>
      <c r="V125" s="293"/>
      <c r="W125" s="293"/>
      <c r="X125" s="294"/>
      <c r="Y125" s="14"/>
      <c r="Z125" s="14"/>
      <c r="AA125" s="14"/>
      <c r="AB125" s="14"/>
      <c r="AC125" s="14"/>
      <c r="AD125" s="14"/>
      <c r="AE125" s="14"/>
      <c r="AT125" s="295" t="s">
        <v>446</v>
      </c>
      <c r="AU125" s="295" t="s">
        <v>88</v>
      </c>
      <c r="AV125" s="14" t="s">
        <v>239</v>
      </c>
      <c r="AW125" s="14" t="s">
        <v>5</v>
      </c>
      <c r="AX125" s="14" t="s">
        <v>86</v>
      </c>
      <c r="AY125" s="295" t="s">
        <v>223</v>
      </c>
    </row>
    <row r="126" s="2" customFormat="1" ht="21.75" customHeight="1">
      <c r="A126" s="39"/>
      <c r="B126" s="40"/>
      <c r="C126" s="252" t="s">
        <v>88</v>
      </c>
      <c r="D126" s="252" t="s">
        <v>226</v>
      </c>
      <c r="E126" s="253" t="s">
        <v>781</v>
      </c>
      <c r="F126" s="254" t="s">
        <v>782</v>
      </c>
      <c r="G126" s="255" t="s">
        <v>409</v>
      </c>
      <c r="H126" s="256">
        <v>179.94999999999999</v>
      </c>
      <c r="I126" s="257"/>
      <c r="J126" s="257"/>
      <c r="K126" s="258">
        <f>ROUND(P126*H126,2)</f>
        <v>0</v>
      </c>
      <c r="L126" s="254" t="s">
        <v>404</v>
      </c>
      <c r="M126" s="45"/>
      <c r="N126" s="259" t="s">
        <v>1</v>
      </c>
      <c r="O126" s="260" t="s">
        <v>41</v>
      </c>
      <c r="P126" s="261">
        <f>I126+J126</f>
        <v>0</v>
      </c>
      <c r="Q126" s="261">
        <f>ROUND(I126*H126,2)</f>
        <v>0</v>
      </c>
      <c r="R126" s="261">
        <f>ROUND(J126*H126,2)</f>
        <v>0</v>
      </c>
      <c r="S126" s="92"/>
      <c r="T126" s="262">
        <f>S126*H126</f>
        <v>0</v>
      </c>
      <c r="U126" s="262">
        <v>0</v>
      </c>
      <c r="V126" s="262">
        <f>U126*H126</f>
        <v>0</v>
      </c>
      <c r="W126" s="262">
        <v>0</v>
      </c>
      <c r="X126" s="263">
        <f>W126*H126</f>
        <v>0</v>
      </c>
      <c r="Y126" s="39"/>
      <c r="Z126" s="39"/>
      <c r="AA126" s="39"/>
      <c r="AB126" s="39"/>
      <c r="AC126" s="39"/>
      <c r="AD126" s="39"/>
      <c r="AE126" s="39"/>
      <c r="AR126" s="264" t="s">
        <v>239</v>
      </c>
      <c r="AT126" s="264" t="s">
        <v>226</v>
      </c>
      <c r="AU126" s="264" t="s">
        <v>88</v>
      </c>
      <c r="AY126" s="18" t="s">
        <v>223</v>
      </c>
      <c r="BE126" s="265">
        <f>IF(O126="základní",K126,0)</f>
        <v>0</v>
      </c>
      <c r="BF126" s="265">
        <f>IF(O126="snížená",K126,0)</f>
        <v>0</v>
      </c>
      <c r="BG126" s="265">
        <f>IF(O126="zákl. přenesená",K126,0)</f>
        <v>0</v>
      </c>
      <c r="BH126" s="265">
        <f>IF(O126="sníž. přenesená",K126,0)</f>
        <v>0</v>
      </c>
      <c r="BI126" s="265">
        <f>IF(O126="nulová",K126,0)</f>
        <v>0</v>
      </c>
      <c r="BJ126" s="18" t="s">
        <v>86</v>
      </c>
      <c r="BK126" s="265">
        <f>ROUND(P126*H126,2)</f>
        <v>0</v>
      </c>
      <c r="BL126" s="18" t="s">
        <v>239</v>
      </c>
      <c r="BM126" s="264" t="s">
        <v>783</v>
      </c>
    </row>
    <row r="127" s="15" customFormat="1">
      <c r="A127" s="15"/>
      <c r="B127" s="309"/>
      <c r="C127" s="310"/>
      <c r="D127" s="266" t="s">
        <v>446</v>
      </c>
      <c r="E127" s="311" t="s">
        <v>1</v>
      </c>
      <c r="F127" s="312" t="s">
        <v>784</v>
      </c>
      <c r="G127" s="310"/>
      <c r="H127" s="311" t="s">
        <v>1</v>
      </c>
      <c r="I127" s="313"/>
      <c r="J127" s="313"/>
      <c r="K127" s="310"/>
      <c r="L127" s="310"/>
      <c r="M127" s="314"/>
      <c r="N127" s="315"/>
      <c r="O127" s="316"/>
      <c r="P127" s="316"/>
      <c r="Q127" s="316"/>
      <c r="R127" s="316"/>
      <c r="S127" s="316"/>
      <c r="T127" s="316"/>
      <c r="U127" s="316"/>
      <c r="V127" s="316"/>
      <c r="W127" s="316"/>
      <c r="X127" s="317"/>
      <c r="Y127" s="15"/>
      <c r="Z127" s="15"/>
      <c r="AA127" s="15"/>
      <c r="AB127" s="15"/>
      <c r="AC127" s="15"/>
      <c r="AD127" s="15"/>
      <c r="AE127" s="15"/>
      <c r="AT127" s="318" t="s">
        <v>446</v>
      </c>
      <c r="AU127" s="318" t="s">
        <v>88</v>
      </c>
      <c r="AV127" s="15" t="s">
        <v>86</v>
      </c>
      <c r="AW127" s="15" t="s">
        <v>5</v>
      </c>
      <c r="AX127" s="15" t="s">
        <v>78</v>
      </c>
      <c r="AY127" s="318" t="s">
        <v>223</v>
      </c>
    </row>
    <row r="128" s="13" customFormat="1">
      <c r="A128" s="13"/>
      <c r="B128" s="274"/>
      <c r="C128" s="275"/>
      <c r="D128" s="266" t="s">
        <v>446</v>
      </c>
      <c r="E128" s="276" t="s">
        <v>1</v>
      </c>
      <c r="F128" s="277" t="s">
        <v>785</v>
      </c>
      <c r="G128" s="275"/>
      <c r="H128" s="278">
        <v>179.94999999999999</v>
      </c>
      <c r="I128" s="279"/>
      <c r="J128" s="279"/>
      <c r="K128" s="275"/>
      <c r="L128" s="275"/>
      <c r="M128" s="280"/>
      <c r="N128" s="281"/>
      <c r="O128" s="282"/>
      <c r="P128" s="282"/>
      <c r="Q128" s="282"/>
      <c r="R128" s="282"/>
      <c r="S128" s="282"/>
      <c r="T128" s="282"/>
      <c r="U128" s="282"/>
      <c r="V128" s="282"/>
      <c r="W128" s="282"/>
      <c r="X128" s="283"/>
      <c r="Y128" s="13"/>
      <c r="Z128" s="13"/>
      <c r="AA128" s="13"/>
      <c r="AB128" s="13"/>
      <c r="AC128" s="13"/>
      <c r="AD128" s="13"/>
      <c r="AE128" s="13"/>
      <c r="AT128" s="284" t="s">
        <v>446</v>
      </c>
      <c r="AU128" s="284" t="s">
        <v>88</v>
      </c>
      <c r="AV128" s="13" t="s">
        <v>88</v>
      </c>
      <c r="AW128" s="13" t="s">
        <v>5</v>
      </c>
      <c r="AX128" s="13" t="s">
        <v>78</v>
      </c>
      <c r="AY128" s="284" t="s">
        <v>223</v>
      </c>
    </row>
    <row r="129" s="14" customFormat="1">
      <c r="A129" s="14"/>
      <c r="B129" s="285"/>
      <c r="C129" s="286"/>
      <c r="D129" s="266" t="s">
        <v>446</v>
      </c>
      <c r="E129" s="287" t="s">
        <v>773</v>
      </c>
      <c r="F129" s="288" t="s">
        <v>463</v>
      </c>
      <c r="G129" s="286"/>
      <c r="H129" s="289">
        <v>179.94999999999999</v>
      </c>
      <c r="I129" s="290"/>
      <c r="J129" s="290"/>
      <c r="K129" s="286"/>
      <c r="L129" s="286"/>
      <c r="M129" s="291"/>
      <c r="N129" s="292"/>
      <c r="O129" s="293"/>
      <c r="P129" s="293"/>
      <c r="Q129" s="293"/>
      <c r="R129" s="293"/>
      <c r="S129" s="293"/>
      <c r="T129" s="293"/>
      <c r="U129" s="293"/>
      <c r="V129" s="293"/>
      <c r="W129" s="293"/>
      <c r="X129" s="294"/>
      <c r="Y129" s="14"/>
      <c r="Z129" s="14"/>
      <c r="AA129" s="14"/>
      <c r="AB129" s="14"/>
      <c r="AC129" s="14"/>
      <c r="AD129" s="14"/>
      <c r="AE129" s="14"/>
      <c r="AT129" s="295" t="s">
        <v>446</v>
      </c>
      <c r="AU129" s="295" t="s">
        <v>88</v>
      </c>
      <c r="AV129" s="14" t="s">
        <v>239</v>
      </c>
      <c r="AW129" s="14" t="s">
        <v>5</v>
      </c>
      <c r="AX129" s="14" t="s">
        <v>86</v>
      </c>
      <c r="AY129" s="295" t="s">
        <v>223</v>
      </c>
    </row>
    <row r="130" s="2" customFormat="1" ht="21.75" customHeight="1">
      <c r="A130" s="39"/>
      <c r="B130" s="40"/>
      <c r="C130" s="252" t="s">
        <v>234</v>
      </c>
      <c r="D130" s="252" t="s">
        <v>226</v>
      </c>
      <c r="E130" s="253" t="s">
        <v>786</v>
      </c>
      <c r="F130" s="254" t="s">
        <v>787</v>
      </c>
      <c r="G130" s="255" t="s">
        <v>409</v>
      </c>
      <c r="H130" s="256">
        <v>89.974999999999994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788</v>
      </c>
    </row>
    <row r="131" s="15" customFormat="1">
      <c r="A131" s="15"/>
      <c r="B131" s="309"/>
      <c r="C131" s="310"/>
      <c r="D131" s="266" t="s">
        <v>446</v>
      </c>
      <c r="E131" s="311" t="s">
        <v>1</v>
      </c>
      <c r="F131" s="312" t="s">
        <v>789</v>
      </c>
      <c r="G131" s="310"/>
      <c r="H131" s="311" t="s">
        <v>1</v>
      </c>
      <c r="I131" s="313"/>
      <c r="J131" s="313"/>
      <c r="K131" s="310"/>
      <c r="L131" s="310"/>
      <c r="M131" s="314"/>
      <c r="N131" s="315"/>
      <c r="O131" s="316"/>
      <c r="P131" s="316"/>
      <c r="Q131" s="316"/>
      <c r="R131" s="316"/>
      <c r="S131" s="316"/>
      <c r="T131" s="316"/>
      <c r="U131" s="316"/>
      <c r="V131" s="316"/>
      <c r="W131" s="316"/>
      <c r="X131" s="317"/>
      <c r="Y131" s="15"/>
      <c r="Z131" s="15"/>
      <c r="AA131" s="15"/>
      <c r="AB131" s="15"/>
      <c r="AC131" s="15"/>
      <c r="AD131" s="15"/>
      <c r="AE131" s="15"/>
      <c r="AT131" s="318" t="s">
        <v>446</v>
      </c>
      <c r="AU131" s="318" t="s">
        <v>88</v>
      </c>
      <c r="AV131" s="15" t="s">
        <v>86</v>
      </c>
      <c r="AW131" s="15" t="s">
        <v>5</v>
      </c>
      <c r="AX131" s="15" t="s">
        <v>78</v>
      </c>
      <c r="AY131" s="318" t="s">
        <v>223</v>
      </c>
    </row>
    <row r="132" s="13" customFormat="1">
      <c r="A132" s="13"/>
      <c r="B132" s="274"/>
      <c r="C132" s="275"/>
      <c r="D132" s="266" t="s">
        <v>446</v>
      </c>
      <c r="E132" s="276" t="s">
        <v>1</v>
      </c>
      <c r="F132" s="277" t="s">
        <v>790</v>
      </c>
      <c r="G132" s="275"/>
      <c r="H132" s="278">
        <v>89.974999999999994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5</v>
      </c>
      <c r="AX132" s="13" t="s">
        <v>78</v>
      </c>
      <c r="AY132" s="284" t="s">
        <v>223</v>
      </c>
    </row>
    <row r="133" s="14" customFormat="1">
      <c r="A133" s="14"/>
      <c r="B133" s="285"/>
      <c r="C133" s="286"/>
      <c r="D133" s="266" t="s">
        <v>446</v>
      </c>
      <c r="E133" s="287" t="s">
        <v>1</v>
      </c>
      <c r="F133" s="288" t="s">
        <v>463</v>
      </c>
      <c r="G133" s="286"/>
      <c r="H133" s="289">
        <v>89.974999999999994</v>
      </c>
      <c r="I133" s="290"/>
      <c r="J133" s="290"/>
      <c r="K133" s="286"/>
      <c r="L133" s="286"/>
      <c r="M133" s="291"/>
      <c r="N133" s="292"/>
      <c r="O133" s="293"/>
      <c r="P133" s="293"/>
      <c r="Q133" s="293"/>
      <c r="R133" s="293"/>
      <c r="S133" s="293"/>
      <c r="T133" s="293"/>
      <c r="U133" s="293"/>
      <c r="V133" s="293"/>
      <c r="W133" s="293"/>
      <c r="X133" s="294"/>
      <c r="Y133" s="14"/>
      <c r="Z133" s="14"/>
      <c r="AA133" s="14"/>
      <c r="AB133" s="14"/>
      <c r="AC133" s="14"/>
      <c r="AD133" s="14"/>
      <c r="AE133" s="14"/>
      <c r="AT133" s="295" t="s">
        <v>446</v>
      </c>
      <c r="AU133" s="295" t="s">
        <v>88</v>
      </c>
      <c r="AV133" s="14" t="s">
        <v>239</v>
      </c>
      <c r="AW133" s="14" t="s">
        <v>5</v>
      </c>
      <c r="AX133" s="14" t="s">
        <v>86</v>
      </c>
      <c r="AY133" s="295" t="s">
        <v>223</v>
      </c>
    </row>
    <row r="134" s="2" customFormat="1" ht="21.75" customHeight="1">
      <c r="A134" s="39"/>
      <c r="B134" s="40"/>
      <c r="C134" s="252" t="s">
        <v>239</v>
      </c>
      <c r="D134" s="252" t="s">
        <v>226</v>
      </c>
      <c r="E134" s="253" t="s">
        <v>791</v>
      </c>
      <c r="F134" s="254" t="s">
        <v>792</v>
      </c>
      <c r="G134" s="255" t="s">
        <v>409</v>
      </c>
      <c r="H134" s="256">
        <v>128</v>
      </c>
      <c r="I134" s="257"/>
      <c r="J134" s="257"/>
      <c r="K134" s="258">
        <f>ROUND(P134*H134,2)</f>
        <v>0</v>
      </c>
      <c r="L134" s="254" t="s">
        <v>404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0.00046000000000000001</v>
      </c>
      <c r="V134" s="262">
        <f>U134*H134</f>
        <v>0.058880000000000002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88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793</v>
      </c>
    </row>
    <row r="135" s="15" customFormat="1">
      <c r="A135" s="15"/>
      <c r="B135" s="309"/>
      <c r="C135" s="310"/>
      <c r="D135" s="266" t="s">
        <v>446</v>
      </c>
      <c r="E135" s="311" t="s">
        <v>1</v>
      </c>
      <c r="F135" s="312" t="s">
        <v>794</v>
      </c>
      <c r="G135" s="310"/>
      <c r="H135" s="311" t="s">
        <v>1</v>
      </c>
      <c r="I135" s="313"/>
      <c r="J135" s="313"/>
      <c r="K135" s="310"/>
      <c r="L135" s="310"/>
      <c r="M135" s="314"/>
      <c r="N135" s="315"/>
      <c r="O135" s="316"/>
      <c r="P135" s="316"/>
      <c r="Q135" s="316"/>
      <c r="R135" s="316"/>
      <c r="S135" s="316"/>
      <c r="T135" s="316"/>
      <c r="U135" s="316"/>
      <c r="V135" s="316"/>
      <c r="W135" s="316"/>
      <c r="X135" s="317"/>
      <c r="Y135" s="15"/>
      <c r="Z135" s="15"/>
      <c r="AA135" s="15"/>
      <c r="AB135" s="15"/>
      <c r="AC135" s="15"/>
      <c r="AD135" s="15"/>
      <c r="AE135" s="15"/>
      <c r="AT135" s="318" t="s">
        <v>446</v>
      </c>
      <c r="AU135" s="318" t="s">
        <v>88</v>
      </c>
      <c r="AV135" s="15" t="s">
        <v>86</v>
      </c>
      <c r="AW135" s="15" t="s">
        <v>5</v>
      </c>
      <c r="AX135" s="15" t="s">
        <v>78</v>
      </c>
      <c r="AY135" s="318" t="s">
        <v>223</v>
      </c>
    </row>
    <row r="136" s="13" customFormat="1">
      <c r="A136" s="13"/>
      <c r="B136" s="274"/>
      <c r="C136" s="275"/>
      <c r="D136" s="266" t="s">
        <v>446</v>
      </c>
      <c r="E136" s="276" t="s">
        <v>1</v>
      </c>
      <c r="F136" s="277" t="s">
        <v>795</v>
      </c>
      <c r="G136" s="275"/>
      <c r="H136" s="278">
        <v>128</v>
      </c>
      <c r="I136" s="279"/>
      <c r="J136" s="279"/>
      <c r="K136" s="275"/>
      <c r="L136" s="275"/>
      <c r="M136" s="280"/>
      <c r="N136" s="281"/>
      <c r="O136" s="282"/>
      <c r="P136" s="282"/>
      <c r="Q136" s="282"/>
      <c r="R136" s="282"/>
      <c r="S136" s="282"/>
      <c r="T136" s="282"/>
      <c r="U136" s="282"/>
      <c r="V136" s="282"/>
      <c r="W136" s="282"/>
      <c r="X136" s="283"/>
      <c r="Y136" s="13"/>
      <c r="Z136" s="13"/>
      <c r="AA136" s="13"/>
      <c r="AB136" s="13"/>
      <c r="AC136" s="13"/>
      <c r="AD136" s="13"/>
      <c r="AE136" s="13"/>
      <c r="AT136" s="284" t="s">
        <v>446</v>
      </c>
      <c r="AU136" s="284" t="s">
        <v>88</v>
      </c>
      <c r="AV136" s="13" t="s">
        <v>88</v>
      </c>
      <c r="AW136" s="13" t="s">
        <v>5</v>
      </c>
      <c r="AX136" s="13" t="s">
        <v>78</v>
      </c>
      <c r="AY136" s="284" t="s">
        <v>223</v>
      </c>
    </row>
    <row r="137" s="14" customFormat="1">
      <c r="A137" s="14"/>
      <c r="B137" s="285"/>
      <c r="C137" s="286"/>
      <c r="D137" s="266" t="s">
        <v>446</v>
      </c>
      <c r="E137" s="287" t="s">
        <v>1</v>
      </c>
      <c r="F137" s="288" t="s">
        <v>463</v>
      </c>
      <c r="G137" s="286"/>
      <c r="H137" s="289">
        <v>128</v>
      </c>
      <c r="I137" s="290"/>
      <c r="J137" s="290"/>
      <c r="K137" s="286"/>
      <c r="L137" s="286"/>
      <c r="M137" s="291"/>
      <c r="N137" s="292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14"/>
      <c r="Z137" s="14"/>
      <c r="AA137" s="14"/>
      <c r="AB137" s="14"/>
      <c r="AC137" s="14"/>
      <c r="AD137" s="14"/>
      <c r="AE137" s="14"/>
      <c r="AT137" s="295" t="s">
        <v>446</v>
      </c>
      <c r="AU137" s="295" t="s">
        <v>88</v>
      </c>
      <c r="AV137" s="14" t="s">
        <v>239</v>
      </c>
      <c r="AW137" s="14" t="s">
        <v>5</v>
      </c>
      <c r="AX137" s="14" t="s">
        <v>86</v>
      </c>
      <c r="AY137" s="295" t="s">
        <v>223</v>
      </c>
    </row>
    <row r="138" s="2" customFormat="1" ht="21.75" customHeight="1">
      <c r="A138" s="39"/>
      <c r="B138" s="40"/>
      <c r="C138" s="252" t="s">
        <v>522</v>
      </c>
      <c r="D138" s="252" t="s">
        <v>226</v>
      </c>
      <c r="E138" s="253" t="s">
        <v>796</v>
      </c>
      <c r="F138" s="254" t="s">
        <v>797</v>
      </c>
      <c r="G138" s="255" t="s">
        <v>409</v>
      </c>
      <c r="H138" s="256">
        <v>719.952</v>
      </c>
      <c r="I138" s="257"/>
      <c r="J138" s="257"/>
      <c r="K138" s="258">
        <f>ROUND(P138*H138,2)</f>
        <v>0</v>
      </c>
      <c r="L138" s="254" t="s">
        <v>404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239</v>
      </c>
      <c r="AT138" s="264" t="s">
        <v>226</v>
      </c>
      <c r="AU138" s="264" t="s">
        <v>88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239</v>
      </c>
      <c r="BM138" s="264" t="s">
        <v>798</v>
      </c>
    </row>
    <row r="139" s="15" customFormat="1">
      <c r="A139" s="15"/>
      <c r="B139" s="309"/>
      <c r="C139" s="310"/>
      <c r="D139" s="266" t="s">
        <v>446</v>
      </c>
      <c r="E139" s="311" t="s">
        <v>1</v>
      </c>
      <c r="F139" s="312" t="s">
        <v>799</v>
      </c>
      <c r="G139" s="310"/>
      <c r="H139" s="311" t="s">
        <v>1</v>
      </c>
      <c r="I139" s="313"/>
      <c r="J139" s="313"/>
      <c r="K139" s="310"/>
      <c r="L139" s="310"/>
      <c r="M139" s="314"/>
      <c r="N139" s="315"/>
      <c r="O139" s="316"/>
      <c r="P139" s="316"/>
      <c r="Q139" s="316"/>
      <c r="R139" s="316"/>
      <c r="S139" s="316"/>
      <c r="T139" s="316"/>
      <c r="U139" s="316"/>
      <c r="V139" s="316"/>
      <c r="W139" s="316"/>
      <c r="X139" s="317"/>
      <c r="Y139" s="15"/>
      <c r="Z139" s="15"/>
      <c r="AA139" s="15"/>
      <c r="AB139" s="15"/>
      <c r="AC139" s="15"/>
      <c r="AD139" s="15"/>
      <c r="AE139" s="15"/>
      <c r="AT139" s="318" t="s">
        <v>446</v>
      </c>
      <c r="AU139" s="318" t="s">
        <v>88</v>
      </c>
      <c r="AV139" s="15" t="s">
        <v>86</v>
      </c>
      <c r="AW139" s="15" t="s">
        <v>5</v>
      </c>
      <c r="AX139" s="15" t="s">
        <v>78</v>
      </c>
      <c r="AY139" s="318" t="s">
        <v>223</v>
      </c>
    </row>
    <row r="140" s="13" customFormat="1">
      <c r="A140" s="13"/>
      <c r="B140" s="274"/>
      <c r="C140" s="275"/>
      <c r="D140" s="266" t="s">
        <v>446</v>
      </c>
      <c r="E140" s="276" t="s">
        <v>1</v>
      </c>
      <c r="F140" s="277" t="s">
        <v>773</v>
      </c>
      <c r="G140" s="275"/>
      <c r="H140" s="278">
        <v>179.94999999999999</v>
      </c>
      <c r="I140" s="279"/>
      <c r="J140" s="279"/>
      <c r="K140" s="275"/>
      <c r="L140" s="275"/>
      <c r="M140" s="280"/>
      <c r="N140" s="281"/>
      <c r="O140" s="282"/>
      <c r="P140" s="282"/>
      <c r="Q140" s="282"/>
      <c r="R140" s="282"/>
      <c r="S140" s="282"/>
      <c r="T140" s="282"/>
      <c r="U140" s="282"/>
      <c r="V140" s="282"/>
      <c r="W140" s="282"/>
      <c r="X140" s="283"/>
      <c r="Y140" s="13"/>
      <c r="Z140" s="13"/>
      <c r="AA140" s="13"/>
      <c r="AB140" s="13"/>
      <c r="AC140" s="13"/>
      <c r="AD140" s="13"/>
      <c r="AE140" s="13"/>
      <c r="AT140" s="284" t="s">
        <v>446</v>
      </c>
      <c r="AU140" s="284" t="s">
        <v>88</v>
      </c>
      <c r="AV140" s="13" t="s">
        <v>88</v>
      </c>
      <c r="AW140" s="13" t="s">
        <v>5</v>
      </c>
      <c r="AX140" s="13" t="s">
        <v>78</v>
      </c>
      <c r="AY140" s="284" t="s">
        <v>223</v>
      </c>
    </row>
    <row r="141" s="15" customFormat="1">
      <c r="A141" s="15"/>
      <c r="B141" s="309"/>
      <c r="C141" s="310"/>
      <c r="D141" s="266" t="s">
        <v>446</v>
      </c>
      <c r="E141" s="311" t="s">
        <v>1</v>
      </c>
      <c r="F141" s="312" t="s">
        <v>800</v>
      </c>
      <c r="G141" s="310"/>
      <c r="H141" s="311" t="s">
        <v>1</v>
      </c>
      <c r="I141" s="313"/>
      <c r="J141" s="313"/>
      <c r="K141" s="310"/>
      <c r="L141" s="310"/>
      <c r="M141" s="314"/>
      <c r="N141" s="315"/>
      <c r="O141" s="316"/>
      <c r="P141" s="316"/>
      <c r="Q141" s="316"/>
      <c r="R141" s="316"/>
      <c r="S141" s="316"/>
      <c r="T141" s="316"/>
      <c r="U141" s="316"/>
      <c r="V141" s="316"/>
      <c r="W141" s="316"/>
      <c r="X141" s="317"/>
      <c r="Y141" s="15"/>
      <c r="Z141" s="15"/>
      <c r="AA141" s="15"/>
      <c r="AB141" s="15"/>
      <c r="AC141" s="15"/>
      <c r="AD141" s="15"/>
      <c r="AE141" s="15"/>
      <c r="AT141" s="318" t="s">
        <v>446</v>
      </c>
      <c r="AU141" s="318" t="s">
        <v>88</v>
      </c>
      <c r="AV141" s="15" t="s">
        <v>86</v>
      </c>
      <c r="AW141" s="15" t="s">
        <v>5</v>
      </c>
      <c r="AX141" s="15" t="s">
        <v>78</v>
      </c>
      <c r="AY141" s="318" t="s">
        <v>223</v>
      </c>
    </row>
    <row r="142" s="13" customFormat="1">
      <c r="A142" s="13"/>
      <c r="B142" s="274"/>
      <c r="C142" s="275"/>
      <c r="D142" s="266" t="s">
        <v>446</v>
      </c>
      <c r="E142" s="276" t="s">
        <v>1</v>
      </c>
      <c r="F142" s="277" t="s">
        <v>801</v>
      </c>
      <c r="G142" s="275"/>
      <c r="H142" s="278">
        <v>540.00199999999995</v>
      </c>
      <c r="I142" s="279"/>
      <c r="J142" s="279"/>
      <c r="K142" s="275"/>
      <c r="L142" s="275"/>
      <c r="M142" s="280"/>
      <c r="N142" s="281"/>
      <c r="O142" s="282"/>
      <c r="P142" s="282"/>
      <c r="Q142" s="282"/>
      <c r="R142" s="282"/>
      <c r="S142" s="282"/>
      <c r="T142" s="282"/>
      <c r="U142" s="282"/>
      <c r="V142" s="282"/>
      <c r="W142" s="282"/>
      <c r="X142" s="283"/>
      <c r="Y142" s="13"/>
      <c r="Z142" s="13"/>
      <c r="AA142" s="13"/>
      <c r="AB142" s="13"/>
      <c r="AC142" s="13"/>
      <c r="AD142" s="13"/>
      <c r="AE142" s="13"/>
      <c r="AT142" s="284" t="s">
        <v>446</v>
      </c>
      <c r="AU142" s="284" t="s">
        <v>88</v>
      </c>
      <c r="AV142" s="13" t="s">
        <v>88</v>
      </c>
      <c r="AW142" s="13" t="s">
        <v>5</v>
      </c>
      <c r="AX142" s="13" t="s">
        <v>78</v>
      </c>
      <c r="AY142" s="284" t="s">
        <v>223</v>
      </c>
    </row>
    <row r="143" s="14" customFormat="1">
      <c r="A143" s="14"/>
      <c r="B143" s="285"/>
      <c r="C143" s="286"/>
      <c r="D143" s="266" t="s">
        <v>446</v>
      </c>
      <c r="E143" s="287" t="s">
        <v>1</v>
      </c>
      <c r="F143" s="288" t="s">
        <v>463</v>
      </c>
      <c r="G143" s="286"/>
      <c r="H143" s="289">
        <v>719.952</v>
      </c>
      <c r="I143" s="290"/>
      <c r="J143" s="290"/>
      <c r="K143" s="286"/>
      <c r="L143" s="286"/>
      <c r="M143" s="291"/>
      <c r="N143" s="292"/>
      <c r="O143" s="293"/>
      <c r="P143" s="293"/>
      <c r="Q143" s="293"/>
      <c r="R143" s="293"/>
      <c r="S143" s="293"/>
      <c r="T143" s="293"/>
      <c r="U143" s="293"/>
      <c r="V143" s="293"/>
      <c r="W143" s="293"/>
      <c r="X143" s="294"/>
      <c r="Y143" s="14"/>
      <c r="Z143" s="14"/>
      <c r="AA143" s="14"/>
      <c r="AB143" s="14"/>
      <c r="AC143" s="14"/>
      <c r="AD143" s="14"/>
      <c r="AE143" s="14"/>
      <c r="AT143" s="295" t="s">
        <v>446</v>
      </c>
      <c r="AU143" s="295" t="s">
        <v>88</v>
      </c>
      <c r="AV143" s="14" t="s">
        <v>239</v>
      </c>
      <c r="AW143" s="14" t="s">
        <v>5</v>
      </c>
      <c r="AX143" s="14" t="s">
        <v>86</v>
      </c>
      <c r="AY143" s="295" t="s">
        <v>223</v>
      </c>
    </row>
    <row r="144" s="2" customFormat="1" ht="21.75" customHeight="1">
      <c r="A144" s="39"/>
      <c r="B144" s="40"/>
      <c r="C144" s="252" t="s">
        <v>253</v>
      </c>
      <c r="D144" s="252" t="s">
        <v>226</v>
      </c>
      <c r="E144" s="253" t="s">
        <v>802</v>
      </c>
      <c r="F144" s="254" t="s">
        <v>803</v>
      </c>
      <c r="G144" s="255" t="s">
        <v>409</v>
      </c>
      <c r="H144" s="256">
        <v>387.5</v>
      </c>
      <c r="I144" s="257"/>
      <c r="J144" s="257"/>
      <c r="K144" s="258">
        <f>ROUND(P144*H144,2)</f>
        <v>0</v>
      </c>
      <c r="L144" s="254" t="s">
        <v>404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88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804</v>
      </c>
    </row>
    <row r="145" s="15" customFormat="1">
      <c r="A145" s="15"/>
      <c r="B145" s="309"/>
      <c r="C145" s="310"/>
      <c r="D145" s="266" t="s">
        <v>446</v>
      </c>
      <c r="E145" s="311" t="s">
        <v>1</v>
      </c>
      <c r="F145" s="312" t="s">
        <v>805</v>
      </c>
      <c r="G145" s="310"/>
      <c r="H145" s="311" t="s">
        <v>1</v>
      </c>
      <c r="I145" s="313"/>
      <c r="J145" s="313"/>
      <c r="K145" s="310"/>
      <c r="L145" s="310"/>
      <c r="M145" s="314"/>
      <c r="N145" s="315"/>
      <c r="O145" s="316"/>
      <c r="P145" s="316"/>
      <c r="Q145" s="316"/>
      <c r="R145" s="316"/>
      <c r="S145" s="316"/>
      <c r="T145" s="316"/>
      <c r="U145" s="316"/>
      <c r="V145" s="316"/>
      <c r="W145" s="316"/>
      <c r="X145" s="317"/>
      <c r="Y145" s="15"/>
      <c r="Z145" s="15"/>
      <c r="AA145" s="15"/>
      <c r="AB145" s="15"/>
      <c r="AC145" s="15"/>
      <c r="AD145" s="15"/>
      <c r="AE145" s="15"/>
      <c r="AT145" s="318" t="s">
        <v>446</v>
      </c>
      <c r="AU145" s="318" t="s">
        <v>88</v>
      </c>
      <c r="AV145" s="15" t="s">
        <v>86</v>
      </c>
      <c r="AW145" s="15" t="s">
        <v>5</v>
      </c>
      <c r="AX145" s="15" t="s">
        <v>78</v>
      </c>
      <c r="AY145" s="318" t="s">
        <v>223</v>
      </c>
    </row>
    <row r="146" s="13" customFormat="1">
      <c r="A146" s="13"/>
      <c r="B146" s="274"/>
      <c r="C146" s="275"/>
      <c r="D146" s="266" t="s">
        <v>446</v>
      </c>
      <c r="E146" s="276" t="s">
        <v>1</v>
      </c>
      <c r="F146" s="277" t="s">
        <v>806</v>
      </c>
      <c r="G146" s="275"/>
      <c r="H146" s="278">
        <v>387.5</v>
      </c>
      <c r="I146" s="279"/>
      <c r="J146" s="279"/>
      <c r="K146" s="275"/>
      <c r="L146" s="275"/>
      <c r="M146" s="280"/>
      <c r="N146" s="281"/>
      <c r="O146" s="282"/>
      <c r="P146" s="282"/>
      <c r="Q146" s="282"/>
      <c r="R146" s="282"/>
      <c r="S146" s="282"/>
      <c r="T146" s="282"/>
      <c r="U146" s="282"/>
      <c r="V146" s="282"/>
      <c r="W146" s="282"/>
      <c r="X146" s="283"/>
      <c r="Y146" s="13"/>
      <c r="Z146" s="13"/>
      <c r="AA146" s="13"/>
      <c r="AB146" s="13"/>
      <c r="AC146" s="13"/>
      <c r="AD146" s="13"/>
      <c r="AE146" s="13"/>
      <c r="AT146" s="284" t="s">
        <v>446</v>
      </c>
      <c r="AU146" s="284" t="s">
        <v>88</v>
      </c>
      <c r="AV146" s="13" t="s">
        <v>88</v>
      </c>
      <c r="AW146" s="13" t="s">
        <v>5</v>
      </c>
      <c r="AX146" s="13" t="s">
        <v>78</v>
      </c>
      <c r="AY146" s="284" t="s">
        <v>223</v>
      </c>
    </row>
    <row r="147" s="14" customFormat="1">
      <c r="A147" s="14"/>
      <c r="B147" s="285"/>
      <c r="C147" s="286"/>
      <c r="D147" s="266" t="s">
        <v>446</v>
      </c>
      <c r="E147" s="287" t="s">
        <v>775</v>
      </c>
      <c r="F147" s="288" t="s">
        <v>463</v>
      </c>
      <c r="G147" s="286"/>
      <c r="H147" s="289">
        <v>387.5</v>
      </c>
      <c r="I147" s="290"/>
      <c r="J147" s="290"/>
      <c r="K147" s="286"/>
      <c r="L147" s="286"/>
      <c r="M147" s="291"/>
      <c r="N147" s="292"/>
      <c r="O147" s="293"/>
      <c r="P147" s="293"/>
      <c r="Q147" s="293"/>
      <c r="R147" s="293"/>
      <c r="S147" s="293"/>
      <c r="T147" s="293"/>
      <c r="U147" s="293"/>
      <c r="V147" s="293"/>
      <c r="W147" s="293"/>
      <c r="X147" s="294"/>
      <c r="Y147" s="14"/>
      <c r="Z147" s="14"/>
      <c r="AA147" s="14"/>
      <c r="AB147" s="14"/>
      <c r="AC147" s="14"/>
      <c r="AD147" s="14"/>
      <c r="AE147" s="14"/>
      <c r="AT147" s="295" t="s">
        <v>446</v>
      </c>
      <c r="AU147" s="295" t="s">
        <v>88</v>
      </c>
      <c r="AV147" s="14" t="s">
        <v>239</v>
      </c>
      <c r="AW147" s="14" t="s">
        <v>5</v>
      </c>
      <c r="AX147" s="14" t="s">
        <v>86</v>
      </c>
      <c r="AY147" s="295" t="s">
        <v>223</v>
      </c>
    </row>
    <row r="148" s="2" customFormat="1" ht="16.5" customHeight="1">
      <c r="A148" s="39"/>
      <c r="B148" s="40"/>
      <c r="C148" s="296" t="s">
        <v>430</v>
      </c>
      <c r="D148" s="296" t="s">
        <v>498</v>
      </c>
      <c r="E148" s="297" t="s">
        <v>807</v>
      </c>
      <c r="F148" s="298" t="s">
        <v>808</v>
      </c>
      <c r="G148" s="299" t="s">
        <v>409</v>
      </c>
      <c r="H148" s="300">
        <v>193.75</v>
      </c>
      <c r="I148" s="301"/>
      <c r="J148" s="302"/>
      <c r="K148" s="303">
        <f>ROUND(P148*H148,2)</f>
        <v>0</v>
      </c>
      <c r="L148" s="298" t="s">
        <v>1</v>
      </c>
      <c r="M148" s="304"/>
      <c r="N148" s="305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430</v>
      </c>
      <c r="AT148" s="264" t="s">
        <v>498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809</v>
      </c>
    </row>
    <row r="149" s="2" customFormat="1">
      <c r="A149" s="39"/>
      <c r="B149" s="40"/>
      <c r="C149" s="41"/>
      <c r="D149" s="266" t="s">
        <v>232</v>
      </c>
      <c r="E149" s="41"/>
      <c r="F149" s="267" t="s">
        <v>810</v>
      </c>
      <c r="G149" s="41"/>
      <c r="H149" s="41"/>
      <c r="I149" s="158"/>
      <c r="J149" s="158"/>
      <c r="K149" s="41"/>
      <c r="L149" s="41"/>
      <c r="M149" s="45"/>
      <c r="N149" s="268"/>
      <c r="O149" s="269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232</v>
      </c>
      <c r="AU149" s="18" t="s">
        <v>88</v>
      </c>
    </row>
    <row r="150" s="15" customFormat="1">
      <c r="A150" s="15"/>
      <c r="B150" s="309"/>
      <c r="C150" s="310"/>
      <c r="D150" s="266" t="s">
        <v>446</v>
      </c>
      <c r="E150" s="311" t="s">
        <v>1</v>
      </c>
      <c r="F150" s="312" t="s">
        <v>811</v>
      </c>
      <c r="G150" s="310"/>
      <c r="H150" s="311" t="s">
        <v>1</v>
      </c>
      <c r="I150" s="313"/>
      <c r="J150" s="313"/>
      <c r="K150" s="310"/>
      <c r="L150" s="310"/>
      <c r="M150" s="314"/>
      <c r="N150" s="315"/>
      <c r="O150" s="316"/>
      <c r="P150" s="316"/>
      <c r="Q150" s="316"/>
      <c r="R150" s="316"/>
      <c r="S150" s="316"/>
      <c r="T150" s="316"/>
      <c r="U150" s="316"/>
      <c r="V150" s="316"/>
      <c r="W150" s="316"/>
      <c r="X150" s="317"/>
      <c r="Y150" s="15"/>
      <c r="Z150" s="15"/>
      <c r="AA150" s="15"/>
      <c r="AB150" s="15"/>
      <c r="AC150" s="15"/>
      <c r="AD150" s="15"/>
      <c r="AE150" s="15"/>
      <c r="AT150" s="318" t="s">
        <v>446</v>
      </c>
      <c r="AU150" s="318" t="s">
        <v>88</v>
      </c>
      <c r="AV150" s="15" t="s">
        <v>86</v>
      </c>
      <c r="AW150" s="15" t="s">
        <v>5</v>
      </c>
      <c r="AX150" s="15" t="s">
        <v>78</v>
      </c>
      <c r="AY150" s="318" t="s">
        <v>223</v>
      </c>
    </row>
    <row r="151" s="13" customFormat="1">
      <c r="A151" s="13"/>
      <c r="B151" s="274"/>
      <c r="C151" s="275"/>
      <c r="D151" s="266" t="s">
        <v>446</v>
      </c>
      <c r="E151" s="276" t="s">
        <v>1</v>
      </c>
      <c r="F151" s="277" t="s">
        <v>775</v>
      </c>
      <c r="G151" s="275"/>
      <c r="H151" s="278">
        <v>387.5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5</v>
      </c>
      <c r="AX151" s="13" t="s">
        <v>78</v>
      </c>
      <c r="AY151" s="284" t="s">
        <v>223</v>
      </c>
    </row>
    <row r="152" s="14" customFormat="1">
      <c r="A152" s="14"/>
      <c r="B152" s="285"/>
      <c r="C152" s="286"/>
      <c r="D152" s="266" t="s">
        <v>446</v>
      </c>
      <c r="E152" s="287" t="s">
        <v>1</v>
      </c>
      <c r="F152" s="288" t="s">
        <v>463</v>
      </c>
      <c r="G152" s="286"/>
      <c r="H152" s="289">
        <v>387.5</v>
      </c>
      <c r="I152" s="290"/>
      <c r="J152" s="290"/>
      <c r="K152" s="286"/>
      <c r="L152" s="286"/>
      <c r="M152" s="291"/>
      <c r="N152" s="292"/>
      <c r="O152" s="293"/>
      <c r="P152" s="293"/>
      <c r="Q152" s="293"/>
      <c r="R152" s="293"/>
      <c r="S152" s="293"/>
      <c r="T152" s="293"/>
      <c r="U152" s="293"/>
      <c r="V152" s="293"/>
      <c r="W152" s="293"/>
      <c r="X152" s="294"/>
      <c r="Y152" s="14"/>
      <c r="Z152" s="14"/>
      <c r="AA152" s="14"/>
      <c r="AB152" s="14"/>
      <c r="AC152" s="14"/>
      <c r="AD152" s="14"/>
      <c r="AE152" s="14"/>
      <c r="AT152" s="295" t="s">
        <v>446</v>
      </c>
      <c r="AU152" s="295" t="s">
        <v>88</v>
      </c>
      <c r="AV152" s="14" t="s">
        <v>239</v>
      </c>
      <c r="AW152" s="14" t="s">
        <v>5</v>
      </c>
      <c r="AX152" s="14" t="s">
        <v>86</v>
      </c>
      <c r="AY152" s="295" t="s">
        <v>223</v>
      </c>
    </row>
    <row r="153" s="13" customFormat="1">
      <c r="A153" s="13"/>
      <c r="B153" s="274"/>
      <c r="C153" s="275"/>
      <c r="D153" s="266" t="s">
        <v>446</v>
      </c>
      <c r="E153" s="275"/>
      <c r="F153" s="277" t="s">
        <v>812</v>
      </c>
      <c r="G153" s="275"/>
      <c r="H153" s="278">
        <v>193.75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88</v>
      </c>
      <c r="AV153" s="13" t="s">
        <v>88</v>
      </c>
      <c r="AW153" s="13" t="s">
        <v>4</v>
      </c>
      <c r="AX153" s="13" t="s">
        <v>86</v>
      </c>
      <c r="AY153" s="284" t="s">
        <v>223</v>
      </c>
    </row>
    <row r="154" s="2" customFormat="1" ht="21.75" customHeight="1">
      <c r="A154" s="39"/>
      <c r="B154" s="40"/>
      <c r="C154" s="252" t="s">
        <v>258</v>
      </c>
      <c r="D154" s="252" t="s">
        <v>226</v>
      </c>
      <c r="E154" s="253" t="s">
        <v>813</v>
      </c>
      <c r="F154" s="254" t="s">
        <v>814</v>
      </c>
      <c r="G154" s="255" t="s">
        <v>409</v>
      </c>
      <c r="H154" s="256">
        <v>152.50200000000001</v>
      </c>
      <c r="I154" s="257"/>
      <c r="J154" s="257"/>
      <c r="K154" s="258">
        <f>ROUND(P154*H154,2)</f>
        <v>0</v>
      </c>
      <c r="L154" s="254" t="s">
        <v>404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815</v>
      </c>
    </row>
    <row r="155" s="15" customFormat="1">
      <c r="A155" s="15"/>
      <c r="B155" s="309"/>
      <c r="C155" s="310"/>
      <c r="D155" s="266" t="s">
        <v>446</v>
      </c>
      <c r="E155" s="311" t="s">
        <v>1</v>
      </c>
      <c r="F155" s="312" t="s">
        <v>816</v>
      </c>
      <c r="G155" s="310"/>
      <c r="H155" s="311" t="s">
        <v>1</v>
      </c>
      <c r="I155" s="313"/>
      <c r="J155" s="313"/>
      <c r="K155" s="310"/>
      <c r="L155" s="310"/>
      <c r="M155" s="314"/>
      <c r="N155" s="315"/>
      <c r="O155" s="316"/>
      <c r="P155" s="316"/>
      <c r="Q155" s="316"/>
      <c r="R155" s="316"/>
      <c r="S155" s="316"/>
      <c r="T155" s="316"/>
      <c r="U155" s="316"/>
      <c r="V155" s="316"/>
      <c r="W155" s="316"/>
      <c r="X155" s="317"/>
      <c r="Y155" s="15"/>
      <c r="Z155" s="15"/>
      <c r="AA155" s="15"/>
      <c r="AB155" s="15"/>
      <c r="AC155" s="15"/>
      <c r="AD155" s="15"/>
      <c r="AE155" s="15"/>
      <c r="AT155" s="318" t="s">
        <v>446</v>
      </c>
      <c r="AU155" s="318" t="s">
        <v>88</v>
      </c>
      <c r="AV155" s="15" t="s">
        <v>86</v>
      </c>
      <c r="AW155" s="15" t="s">
        <v>5</v>
      </c>
      <c r="AX155" s="15" t="s">
        <v>78</v>
      </c>
      <c r="AY155" s="318" t="s">
        <v>223</v>
      </c>
    </row>
    <row r="156" s="13" customFormat="1">
      <c r="A156" s="13"/>
      <c r="B156" s="274"/>
      <c r="C156" s="275"/>
      <c r="D156" s="266" t="s">
        <v>446</v>
      </c>
      <c r="E156" s="276" t="s">
        <v>1</v>
      </c>
      <c r="F156" s="277" t="s">
        <v>817</v>
      </c>
      <c r="G156" s="275"/>
      <c r="H156" s="278">
        <v>152.50200000000001</v>
      </c>
      <c r="I156" s="279"/>
      <c r="J156" s="279"/>
      <c r="K156" s="275"/>
      <c r="L156" s="275"/>
      <c r="M156" s="280"/>
      <c r="N156" s="281"/>
      <c r="O156" s="282"/>
      <c r="P156" s="282"/>
      <c r="Q156" s="282"/>
      <c r="R156" s="282"/>
      <c r="S156" s="282"/>
      <c r="T156" s="282"/>
      <c r="U156" s="282"/>
      <c r="V156" s="282"/>
      <c r="W156" s="282"/>
      <c r="X156" s="283"/>
      <c r="Y156" s="13"/>
      <c r="Z156" s="13"/>
      <c r="AA156" s="13"/>
      <c r="AB156" s="13"/>
      <c r="AC156" s="13"/>
      <c r="AD156" s="13"/>
      <c r="AE156" s="13"/>
      <c r="AT156" s="284" t="s">
        <v>446</v>
      </c>
      <c r="AU156" s="284" t="s">
        <v>88</v>
      </c>
      <c r="AV156" s="13" t="s">
        <v>88</v>
      </c>
      <c r="AW156" s="13" t="s">
        <v>5</v>
      </c>
      <c r="AX156" s="13" t="s">
        <v>78</v>
      </c>
      <c r="AY156" s="284" t="s">
        <v>223</v>
      </c>
    </row>
    <row r="157" s="14" customFormat="1">
      <c r="A157" s="14"/>
      <c r="B157" s="285"/>
      <c r="C157" s="286"/>
      <c r="D157" s="266" t="s">
        <v>446</v>
      </c>
      <c r="E157" s="287" t="s">
        <v>777</v>
      </c>
      <c r="F157" s="288" t="s">
        <v>463</v>
      </c>
      <c r="G157" s="286"/>
      <c r="H157" s="289">
        <v>152.50200000000001</v>
      </c>
      <c r="I157" s="290"/>
      <c r="J157" s="290"/>
      <c r="K157" s="286"/>
      <c r="L157" s="286"/>
      <c r="M157" s="291"/>
      <c r="N157" s="292"/>
      <c r="O157" s="293"/>
      <c r="P157" s="293"/>
      <c r="Q157" s="293"/>
      <c r="R157" s="293"/>
      <c r="S157" s="293"/>
      <c r="T157" s="293"/>
      <c r="U157" s="293"/>
      <c r="V157" s="293"/>
      <c r="W157" s="293"/>
      <c r="X157" s="294"/>
      <c r="Y157" s="14"/>
      <c r="Z157" s="14"/>
      <c r="AA157" s="14"/>
      <c r="AB157" s="14"/>
      <c r="AC157" s="14"/>
      <c r="AD157" s="14"/>
      <c r="AE157" s="14"/>
      <c r="AT157" s="295" t="s">
        <v>446</v>
      </c>
      <c r="AU157" s="295" t="s">
        <v>88</v>
      </c>
      <c r="AV157" s="14" t="s">
        <v>239</v>
      </c>
      <c r="AW157" s="14" t="s">
        <v>5</v>
      </c>
      <c r="AX157" s="14" t="s">
        <v>86</v>
      </c>
      <c r="AY157" s="295" t="s">
        <v>223</v>
      </c>
    </row>
    <row r="158" s="2" customFormat="1" ht="16.5" customHeight="1">
      <c r="A158" s="39"/>
      <c r="B158" s="40"/>
      <c r="C158" s="296" t="s">
        <v>263</v>
      </c>
      <c r="D158" s="296" t="s">
        <v>498</v>
      </c>
      <c r="E158" s="297" t="s">
        <v>818</v>
      </c>
      <c r="F158" s="298" t="s">
        <v>819</v>
      </c>
      <c r="G158" s="299" t="s">
        <v>501</v>
      </c>
      <c r="H158" s="300">
        <v>144.87700000000001</v>
      </c>
      <c r="I158" s="301"/>
      <c r="J158" s="302"/>
      <c r="K158" s="303">
        <f>ROUND(P158*H158,2)</f>
        <v>0</v>
      </c>
      <c r="L158" s="298" t="s">
        <v>1</v>
      </c>
      <c r="M158" s="304"/>
      <c r="N158" s="305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1</v>
      </c>
      <c r="V158" s="262">
        <f>U158*H158</f>
        <v>144.87700000000001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430</v>
      </c>
      <c r="AT158" s="264" t="s">
        <v>498</v>
      </c>
      <c r="AU158" s="264" t="s">
        <v>88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820</v>
      </c>
    </row>
    <row r="159" s="2" customFormat="1">
      <c r="A159" s="39"/>
      <c r="B159" s="40"/>
      <c r="C159" s="41"/>
      <c r="D159" s="266" t="s">
        <v>232</v>
      </c>
      <c r="E159" s="41"/>
      <c r="F159" s="267" t="s">
        <v>821</v>
      </c>
      <c r="G159" s="41"/>
      <c r="H159" s="41"/>
      <c r="I159" s="158"/>
      <c r="J159" s="158"/>
      <c r="K159" s="41"/>
      <c r="L159" s="41"/>
      <c r="M159" s="45"/>
      <c r="N159" s="268"/>
      <c r="O159" s="269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232</v>
      </c>
      <c r="AU159" s="18" t="s">
        <v>88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822</v>
      </c>
      <c r="G160" s="275"/>
      <c r="H160" s="278">
        <v>289.75400000000002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14" customFormat="1">
      <c r="A161" s="14"/>
      <c r="B161" s="285"/>
      <c r="C161" s="286"/>
      <c r="D161" s="266" t="s">
        <v>446</v>
      </c>
      <c r="E161" s="287" t="s">
        <v>1</v>
      </c>
      <c r="F161" s="288" t="s">
        <v>463</v>
      </c>
      <c r="G161" s="286"/>
      <c r="H161" s="289">
        <v>289.75400000000002</v>
      </c>
      <c r="I161" s="290"/>
      <c r="J161" s="290"/>
      <c r="K161" s="286"/>
      <c r="L161" s="286"/>
      <c r="M161" s="291"/>
      <c r="N161" s="292"/>
      <c r="O161" s="293"/>
      <c r="P161" s="293"/>
      <c r="Q161" s="293"/>
      <c r="R161" s="293"/>
      <c r="S161" s="293"/>
      <c r="T161" s="293"/>
      <c r="U161" s="293"/>
      <c r="V161" s="293"/>
      <c r="W161" s="293"/>
      <c r="X161" s="294"/>
      <c r="Y161" s="14"/>
      <c r="Z161" s="14"/>
      <c r="AA161" s="14"/>
      <c r="AB161" s="14"/>
      <c r="AC161" s="14"/>
      <c r="AD161" s="14"/>
      <c r="AE161" s="14"/>
      <c r="AT161" s="295" t="s">
        <v>446</v>
      </c>
      <c r="AU161" s="295" t="s">
        <v>88</v>
      </c>
      <c r="AV161" s="14" t="s">
        <v>239</v>
      </c>
      <c r="AW161" s="14" t="s">
        <v>5</v>
      </c>
      <c r="AX161" s="14" t="s">
        <v>86</v>
      </c>
      <c r="AY161" s="295" t="s">
        <v>223</v>
      </c>
    </row>
    <row r="162" s="13" customFormat="1">
      <c r="A162" s="13"/>
      <c r="B162" s="274"/>
      <c r="C162" s="275"/>
      <c r="D162" s="266" t="s">
        <v>446</v>
      </c>
      <c r="E162" s="275"/>
      <c r="F162" s="277" t="s">
        <v>823</v>
      </c>
      <c r="G162" s="275"/>
      <c r="H162" s="278">
        <v>144.87700000000001</v>
      </c>
      <c r="I162" s="279"/>
      <c r="J162" s="279"/>
      <c r="K162" s="275"/>
      <c r="L162" s="275"/>
      <c r="M162" s="280"/>
      <c r="N162" s="281"/>
      <c r="O162" s="282"/>
      <c r="P162" s="282"/>
      <c r="Q162" s="282"/>
      <c r="R162" s="282"/>
      <c r="S162" s="282"/>
      <c r="T162" s="282"/>
      <c r="U162" s="282"/>
      <c r="V162" s="282"/>
      <c r="W162" s="282"/>
      <c r="X162" s="283"/>
      <c r="Y162" s="13"/>
      <c r="Z162" s="13"/>
      <c r="AA162" s="13"/>
      <c r="AB162" s="13"/>
      <c r="AC162" s="13"/>
      <c r="AD162" s="13"/>
      <c r="AE162" s="13"/>
      <c r="AT162" s="284" t="s">
        <v>446</v>
      </c>
      <c r="AU162" s="284" t="s">
        <v>88</v>
      </c>
      <c r="AV162" s="13" t="s">
        <v>88</v>
      </c>
      <c r="AW162" s="13" t="s">
        <v>4</v>
      </c>
      <c r="AX162" s="13" t="s">
        <v>86</v>
      </c>
      <c r="AY162" s="284" t="s">
        <v>223</v>
      </c>
    </row>
    <row r="163" s="12" customFormat="1" ht="22.8" customHeight="1">
      <c r="A163" s="12"/>
      <c r="B163" s="235"/>
      <c r="C163" s="236"/>
      <c r="D163" s="237" t="s">
        <v>77</v>
      </c>
      <c r="E163" s="250" t="s">
        <v>258</v>
      </c>
      <c r="F163" s="250" t="s">
        <v>589</v>
      </c>
      <c r="G163" s="236"/>
      <c r="H163" s="236"/>
      <c r="I163" s="239"/>
      <c r="J163" s="239"/>
      <c r="K163" s="251">
        <f>BK163</f>
        <v>0</v>
      </c>
      <c r="L163" s="236"/>
      <c r="M163" s="241"/>
      <c r="N163" s="242"/>
      <c r="O163" s="243"/>
      <c r="P163" s="243"/>
      <c r="Q163" s="244">
        <f>SUM(Q164:Q196)</f>
        <v>0</v>
      </c>
      <c r="R163" s="244">
        <f>SUM(R164:R196)</f>
        <v>0</v>
      </c>
      <c r="S163" s="243"/>
      <c r="T163" s="245">
        <f>SUM(T164:T196)</f>
        <v>0</v>
      </c>
      <c r="U163" s="243"/>
      <c r="V163" s="245">
        <f>SUM(V164:V196)</f>
        <v>10.83696546</v>
      </c>
      <c r="W163" s="243"/>
      <c r="X163" s="246">
        <f>SUM(X164:X196)</f>
        <v>212.71871999999996</v>
      </c>
      <c r="Y163" s="12"/>
      <c r="Z163" s="12"/>
      <c r="AA163" s="12"/>
      <c r="AB163" s="12"/>
      <c r="AC163" s="12"/>
      <c r="AD163" s="12"/>
      <c r="AE163" s="12"/>
      <c r="AR163" s="247" t="s">
        <v>86</v>
      </c>
      <c r="AT163" s="248" t="s">
        <v>77</v>
      </c>
      <c r="AU163" s="248" t="s">
        <v>86</v>
      </c>
      <c r="AY163" s="247" t="s">
        <v>223</v>
      </c>
      <c r="BK163" s="249">
        <f>SUM(BK164:BK196)</f>
        <v>0</v>
      </c>
    </row>
    <row r="164" s="2" customFormat="1" ht="21.75" customHeight="1">
      <c r="A164" s="39"/>
      <c r="B164" s="40"/>
      <c r="C164" s="252" t="s">
        <v>267</v>
      </c>
      <c r="D164" s="252" t="s">
        <v>226</v>
      </c>
      <c r="E164" s="253" t="s">
        <v>824</v>
      </c>
      <c r="F164" s="254" t="s">
        <v>825</v>
      </c>
      <c r="G164" s="255" t="s">
        <v>320</v>
      </c>
      <c r="H164" s="256">
        <v>1</v>
      </c>
      <c r="I164" s="257"/>
      <c r="J164" s="257"/>
      <c r="K164" s="258">
        <f>ROUND(P164*H164,2)</f>
        <v>0</v>
      </c>
      <c r="L164" s="254" t="s">
        <v>1</v>
      </c>
      <c r="M164" s="45"/>
      <c r="N164" s="259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0</v>
      </c>
      <c r="V164" s="262">
        <f>U164*H164</f>
        <v>0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239</v>
      </c>
      <c r="AT164" s="264" t="s">
        <v>226</v>
      </c>
      <c r="AU164" s="264" t="s">
        <v>88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239</v>
      </c>
      <c r="BM164" s="264" t="s">
        <v>826</v>
      </c>
    </row>
    <row r="165" s="15" customFormat="1">
      <c r="A165" s="15"/>
      <c r="B165" s="309"/>
      <c r="C165" s="310"/>
      <c r="D165" s="266" t="s">
        <v>446</v>
      </c>
      <c r="E165" s="311" t="s">
        <v>1</v>
      </c>
      <c r="F165" s="312" t="s">
        <v>827</v>
      </c>
      <c r="G165" s="310"/>
      <c r="H165" s="311" t="s">
        <v>1</v>
      </c>
      <c r="I165" s="313"/>
      <c r="J165" s="313"/>
      <c r="K165" s="310"/>
      <c r="L165" s="310"/>
      <c r="M165" s="314"/>
      <c r="N165" s="315"/>
      <c r="O165" s="316"/>
      <c r="P165" s="316"/>
      <c r="Q165" s="316"/>
      <c r="R165" s="316"/>
      <c r="S165" s="316"/>
      <c r="T165" s="316"/>
      <c r="U165" s="316"/>
      <c r="V165" s="316"/>
      <c r="W165" s="316"/>
      <c r="X165" s="317"/>
      <c r="Y165" s="15"/>
      <c r="Z165" s="15"/>
      <c r="AA165" s="15"/>
      <c r="AB165" s="15"/>
      <c r="AC165" s="15"/>
      <c r="AD165" s="15"/>
      <c r="AE165" s="15"/>
      <c r="AT165" s="318" t="s">
        <v>446</v>
      </c>
      <c r="AU165" s="318" t="s">
        <v>88</v>
      </c>
      <c r="AV165" s="15" t="s">
        <v>86</v>
      </c>
      <c r="AW165" s="15" t="s">
        <v>5</v>
      </c>
      <c r="AX165" s="15" t="s">
        <v>78</v>
      </c>
      <c r="AY165" s="318" t="s">
        <v>223</v>
      </c>
    </row>
    <row r="166" s="15" customFormat="1">
      <c r="A166" s="15"/>
      <c r="B166" s="309"/>
      <c r="C166" s="310"/>
      <c r="D166" s="266" t="s">
        <v>446</v>
      </c>
      <c r="E166" s="311" t="s">
        <v>1</v>
      </c>
      <c r="F166" s="312" t="s">
        <v>828</v>
      </c>
      <c r="G166" s="310"/>
      <c r="H166" s="311" t="s">
        <v>1</v>
      </c>
      <c r="I166" s="313"/>
      <c r="J166" s="313"/>
      <c r="K166" s="310"/>
      <c r="L166" s="310"/>
      <c r="M166" s="314"/>
      <c r="N166" s="315"/>
      <c r="O166" s="316"/>
      <c r="P166" s="316"/>
      <c r="Q166" s="316"/>
      <c r="R166" s="316"/>
      <c r="S166" s="316"/>
      <c r="T166" s="316"/>
      <c r="U166" s="316"/>
      <c r="V166" s="316"/>
      <c r="W166" s="316"/>
      <c r="X166" s="317"/>
      <c r="Y166" s="15"/>
      <c r="Z166" s="15"/>
      <c r="AA166" s="15"/>
      <c r="AB166" s="15"/>
      <c r="AC166" s="15"/>
      <c r="AD166" s="15"/>
      <c r="AE166" s="15"/>
      <c r="AT166" s="318" t="s">
        <v>446</v>
      </c>
      <c r="AU166" s="318" t="s">
        <v>88</v>
      </c>
      <c r="AV166" s="15" t="s">
        <v>86</v>
      </c>
      <c r="AW166" s="15" t="s">
        <v>5</v>
      </c>
      <c r="AX166" s="15" t="s">
        <v>78</v>
      </c>
      <c r="AY166" s="318" t="s">
        <v>223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86</v>
      </c>
      <c r="G167" s="275"/>
      <c r="H167" s="278">
        <v>1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86</v>
      </c>
      <c r="AY167" s="284" t="s">
        <v>223</v>
      </c>
    </row>
    <row r="168" s="2" customFormat="1" ht="21.75" customHeight="1">
      <c r="A168" s="39"/>
      <c r="B168" s="40"/>
      <c r="C168" s="252" t="s">
        <v>274</v>
      </c>
      <c r="D168" s="252" t="s">
        <v>226</v>
      </c>
      <c r="E168" s="253" t="s">
        <v>829</v>
      </c>
      <c r="F168" s="254" t="s">
        <v>830</v>
      </c>
      <c r="G168" s="255" t="s">
        <v>403</v>
      </c>
      <c r="H168" s="256">
        <v>72.620000000000005</v>
      </c>
      <c r="I168" s="257"/>
      <c r="J168" s="257"/>
      <c r="K168" s="258">
        <f>ROUND(P168*H168,2)</f>
        <v>0</v>
      </c>
      <c r="L168" s="254" t="s">
        <v>404</v>
      </c>
      <c r="M168" s="45"/>
      <c r="N168" s="259" t="s">
        <v>1</v>
      </c>
      <c r="O168" s="260" t="s">
        <v>41</v>
      </c>
      <c r="P168" s="261">
        <f>I168+J168</f>
        <v>0</v>
      </c>
      <c r="Q168" s="261">
        <f>ROUND(I168*H168,2)</f>
        <v>0</v>
      </c>
      <c r="R168" s="261">
        <f>ROUND(J168*H168,2)</f>
        <v>0</v>
      </c>
      <c r="S168" s="92"/>
      <c r="T168" s="262">
        <f>S168*H168</f>
        <v>0</v>
      </c>
      <c r="U168" s="262">
        <v>0.0010200000000000001</v>
      </c>
      <c r="V168" s="262">
        <f>U168*H168</f>
        <v>0.07407240000000001</v>
      </c>
      <c r="W168" s="262">
        <v>0</v>
      </c>
      <c r="X168" s="263">
        <f>W168*H168</f>
        <v>0</v>
      </c>
      <c r="Y168" s="39"/>
      <c r="Z168" s="39"/>
      <c r="AA168" s="39"/>
      <c r="AB168" s="39"/>
      <c r="AC168" s="39"/>
      <c r="AD168" s="39"/>
      <c r="AE168" s="39"/>
      <c r="AR168" s="264" t="s">
        <v>239</v>
      </c>
      <c r="AT168" s="264" t="s">
        <v>226</v>
      </c>
      <c r="AU168" s="264" t="s">
        <v>88</v>
      </c>
      <c r="AY168" s="18" t="s">
        <v>223</v>
      </c>
      <c r="BE168" s="265">
        <f>IF(O168="základní",K168,0)</f>
        <v>0</v>
      </c>
      <c r="BF168" s="265">
        <f>IF(O168="snížená",K168,0)</f>
        <v>0</v>
      </c>
      <c r="BG168" s="265">
        <f>IF(O168="zákl. přenesená",K168,0)</f>
        <v>0</v>
      </c>
      <c r="BH168" s="265">
        <f>IF(O168="sníž. přenesená",K168,0)</f>
        <v>0</v>
      </c>
      <c r="BI168" s="265">
        <f>IF(O168="nulová",K168,0)</f>
        <v>0</v>
      </c>
      <c r="BJ168" s="18" t="s">
        <v>86</v>
      </c>
      <c r="BK168" s="265">
        <f>ROUND(P168*H168,2)</f>
        <v>0</v>
      </c>
      <c r="BL168" s="18" t="s">
        <v>239</v>
      </c>
      <c r="BM168" s="264" t="s">
        <v>831</v>
      </c>
    </row>
    <row r="169" s="15" customFormat="1">
      <c r="A169" s="15"/>
      <c r="B169" s="309"/>
      <c r="C169" s="310"/>
      <c r="D169" s="266" t="s">
        <v>446</v>
      </c>
      <c r="E169" s="311" t="s">
        <v>1</v>
      </c>
      <c r="F169" s="312" t="s">
        <v>832</v>
      </c>
      <c r="G169" s="310"/>
      <c r="H169" s="311" t="s">
        <v>1</v>
      </c>
      <c r="I169" s="313"/>
      <c r="J169" s="313"/>
      <c r="K169" s="310"/>
      <c r="L169" s="310"/>
      <c r="M169" s="314"/>
      <c r="N169" s="315"/>
      <c r="O169" s="316"/>
      <c r="P169" s="316"/>
      <c r="Q169" s="316"/>
      <c r="R169" s="316"/>
      <c r="S169" s="316"/>
      <c r="T169" s="316"/>
      <c r="U169" s="316"/>
      <c r="V169" s="316"/>
      <c r="W169" s="316"/>
      <c r="X169" s="317"/>
      <c r="Y169" s="15"/>
      <c r="Z169" s="15"/>
      <c r="AA169" s="15"/>
      <c r="AB169" s="15"/>
      <c r="AC169" s="15"/>
      <c r="AD169" s="15"/>
      <c r="AE169" s="15"/>
      <c r="AT169" s="318" t="s">
        <v>446</v>
      </c>
      <c r="AU169" s="318" t="s">
        <v>88</v>
      </c>
      <c r="AV169" s="15" t="s">
        <v>86</v>
      </c>
      <c r="AW169" s="15" t="s">
        <v>5</v>
      </c>
      <c r="AX169" s="15" t="s">
        <v>78</v>
      </c>
      <c r="AY169" s="318" t="s">
        <v>223</v>
      </c>
    </row>
    <row r="170" s="13" customFormat="1">
      <c r="A170" s="13"/>
      <c r="B170" s="274"/>
      <c r="C170" s="275"/>
      <c r="D170" s="266" t="s">
        <v>446</v>
      </c>
      <c r="E170" s="276" t="s">
        <v>1</v>
      </c>
      <c r="F170" s="277" t="s">
        <v>833</v>
      </c>
      <c r="G170" s="275"/>
      <c r="H170" s="278">
        <v>72.620000000000005</v>
      </c>
      <c r="I170" s="279"/>
      <c r="J170" s="279"/>
      <c r="K170" s="275"/>
      <c r="L170" s="275"/>
      <c r="M170" s="280"/>
      <c r="N170" s="281"/>
      <c r="O170" s="282"/>
      <c r="P170" s="282"/>
      <c r="Q170" s="282"/>
      <c r="R170" s="282"/>
      <c r="S170" s="282"/>
      <c r="T170" s="282"/>
      <c r="U170" s="282"/>
      <c r="V170" s="282"/>
      <c r="W170" s="282"/>
      <c r="X170" s="283"/>
      <c r="Y170" s="13"/>
      <c r="Z170" s="13"/>
      <c r="AA170" s="13"/>
      <c r="AB170" s="13"/>
      <c r="AC170" s="13"/>
      <c r="AD170" s="13"/>
      <c r="AE170" s="13"/>
      <c r="AT170" s="284" t="s">
        <v>446</v>
      </c>
      <c r="AU170" s="284" t="s">
        <v>88</v>
      </c>
      <c r="AV170" s="13" t="s">
        <v>88</v>
      </c>
      <c r="AW170" s="13" t="s">
        <v>5</v>
      </c>
      <c r="AX170" s="13" t="s">
        <v>78</v>
      </c>
      <c r="AY170" s="284" t="s">
        <v>223</v>
      </c>
    </row>
    <row r="171" s="14" customFormat="1">
      <c r="A171" s="14"/>
      <c r="B171" s="285"/>
      <c r="C171" s="286"/>
      <c r="D171" s="266" t="s">
        <v>446</v>
      </c>
      <c r="E171" s="287" t="s">
        <v>1</v>
      </c>
      <c r="F171" s="288" t="s">
        <v>463</v>
      </c>
      <c r="G171" s="286"/>
      <c r="H171" s="289">
        <v>72.620000000000005</v>
      </c>
      <c r="I171" s="290"/>
      <c r="J171" s="290"/>
      <c r="K171" s="286"/>
      <c r="L171" s="286"/>
      <c r="M171" s="291"/>
      <c r="N171" s="292"/>
      <c r="O171" s="293"/>
      <c r="P171" s="293"/>
      <c r="Q171" s="293"/>
      <c r="R171" s="293"/>
      <c r="S171" s="293"/>
      <c r="T171" s="293"/>
      <c r="U171" s="293"/>
      <c r="V171" s="293"/>
      <c r="W171" s="293"/>
      <c r="X171" s="294"/>
      <c r="Y171" s="14"/>
      <c r="Z171" s="14"/>
      <c r="AA171" s="14"/>
      <c r="AB171" s="14"/>
      <c r="AC171" s="14"/>
      <c r="AD171" s="14"/>
      <c r="AE171" s="14"/>
      <c r="AT171" s="295" t="s">
        <v>446</v>
      </c>
      <c r="AU171" s="295" t="s">
        <v>88</v>
      </c>
      <c r="AV171" s="14" t="s">
        <v>239</v>
      </c>
      <c r="AW171" s="14" t="s">
        <v>5</v>
      </c>
      <c r="AX171" s="14" t="s">
        <v>86</v>
      </c>
      <c r="AY171" s="295" t="s">
        <v>223</v>
      </c>
    </row>
    <row r="172" s="2" customFormat="1" ht="21.75" customHeight="1">
      <c r="A172" s="39"/>
      <c r="B172" s="40"/>
      <c r="C172" s="252" t="s">
        <v>279</v>
      </c>
      <c r="D172" s="252" t="s">
        <v>226</v>
      </c>
      <c r="E172" s="253" t="s">
        <v>834</v>
      </c>
      <c r="F172" s="254" t="s">
        <v>835</v>
      </c>
      <c r="G172" s="255" t="s">
        <v>409</v>
      </c>
      <c r="H172" s="256">
        <v>2.7679999999999998</v>
      </c>
      <c r="I172" s="257"/>
      <c r="J172" s="257"/>
      <c r="K172" s="258">
        <f>ROUND(P172*H172,2)</f>
        <v>0</v>
      </c>
      <c r="L172" s="254" t="s">
        <v>404</v>
      </c>
      <c r="M172" s="45"/>
      <c r="N172" s="259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0.12</v>
      </c>
      <c r="V172" s="262">
        <f>U172*H172</f>
        <v>0.33215999999999996</v>
      </c>
      <c r="W172" s="262">
        <v>2.4900000000000002</v>
      </c>
      <c r="X172" s="263">
        <f>W172*H172</f>
        <v>6.8923199999999998</v>
      </c>
      <c r="Y172" s="39"/>
      <c r="Z172" s="39"/>
      <c r="AA172" s="39"/>
      <c r="AB172" s="39"/>
      <c r="AC172" s="39"/>
      <c r="AD172" s="39"/>
      <c r="AE172" s="39"/>
      <c r="AR172" s="264" t="s">
        <v>239</v>
      </c>
      <c r="AT172" s="264" t="s">
        <v>226</v>
      </c>
      <c r="AU172" s="264" t="s">
        <v>88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836</v>
      </c>
    </row>
    <row r="173" s="15" customFormat="1">
      <c r="A173" s="15"/>
      <c r="B173" s="309"/>
      <c r="C173" s="310"/>
      <c r="D173" s="266" t="s">
        <v>446</v>
      </c>
      <c r="E173" s="311" t="s">
        <v>1</v>
      </c>
      <c r="F173" s="312" t="s">
        <v>837</v>
      </c>
      <c r="G173" s="310"/>
      <c r="H173" s="311" t="s">
        <v>1</v>
      </c>
      <c r="I173" s="313"/>
      <c r="J173" s="313"/>
      <c r="K173" s="310"/>
      <c r="L173" s="310"/>
      <c r="M173" s="314"/>
      <c r="N173" s="315"/>
      <c r="O173" s="316"/>
      <c r="P173" s="316"/>
      <c r="Q173" s="316"/>
      <c r="R173" s="316"/>
      <c r="S173" s="316"/>
      <c r="T173" s="316"/>
      <c r="U173" s="316"/>
      <c r="V173" s="316"/>
      <c r="W173" s="316"/>
      <c r="X173" s="317"/>
      <c r="Y173" s="15"/>
      <c r="Z173" s="15"/>
      <c r="AA173" s="15"/>
      <c r="AB173" s="15"/>
      <c r="AC173" s="15"/>
      <c r="AD173" s="15"/>
      <c r="AE173" s="15"/>
      <c r="AT173" s="318" t="s">
        <v>446</v>
      </c>
      <c r="AU173" s="318" t="s">
        <v>88</v>
      </c>
      <c r="AV173" s="15" t="s">
        <v>86</v>
      </c>
      <c r="AW173" s="15" t="s">
        <v>5</v>
      </c>
      <c r="AX173" s="15" t="s">
        <v>78</v>
      </c>
      <c r="AY173" s="318" t="s">
        <v>223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838</v>
      </c>
      <c r="G174" s="275"/>
      <c r="H174" s="278">
        <v>2.7679999999999998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88</v>
      </c>
      <c r="AV174" s="13" t="s">
        <v>88</v>
      </c>
      <c r="AW174" s="13" t="s">
        <v>5</v>
      </c>
      <c r="AX174" s="13" t="s">
        <v>78</v>
      </c>
      <c r="AY174" s="284" t="s">
        <v>223</v>
      </c>
    </row>
    <row r="175" s="14" customFormat="1">
      <c r="A175" s="14"/>
      <c r="B175" s="285"/>
      <c r="C175" s="286"/>
      <c r="D175" s="266" t="s">
        <v>446</v>
      </c>
      <c r="E175" s="287" t="s">
        <v>1</v>
      </c>
      <c r="F175" s="288" t="s">
        <v>463</v>
      </c>
      <c r="G175" s="286"/>
      <c r="H175" s="289">
        <v>2.7679999999999998</v>
      </c>
      <c r="I175" s="290"/>
      <c r="J175" s="290"/>
      <c r="K175" s="286"/>
      <c r="L175" s="286"/>
      <c r="M175" s="291"/>
      <c r="N175" s="292"/>
      <c r="O175" s="293"/>
      <c r="P175" s="293"/>
      <c r="Q175" s="293"/>
      <c r="R175" s="293"/>
      <c r="S175" s="293"/>
      <c r="T175" s="293"/>
      <c r="U175" s="293"/>
      <c r="V175" s="293"/>
      <c r="W175" s="293"/>
      <c r="X175" s="294"/>
      <c r="Y175" s="14"/>
      <c r="Z175" s="14"/>
      <c r="AA175" s="14"/>
      <c r="AB175" s="14"/>
      <c r="AC175" s="14"/>
      <c r="AD175" s="14"/>
      <c r="AE175" s="14"/>
      <c r="AT175" s="295" t="s">
        <v>446</v>
      </c>
      <c r="AU175" s="295" t="s">
        <v>88</v>
      </c>
      <c r="AV175" s="14" t="s">
        <v>239</v>
      </c>
      <c r="AW175" s="14" t="s">
        <v>5</v>
      </c>
      <c r="AX175" s="14" t="s">
        <v>86</v>
      </c>
      <c r="AY175" s="295" t="s">
        <v>223</v>
      </c>
    </row>
    <row r="176" s="2" customFormat="1" ht="21.75" customHeight="1">
      <c r="A176" s="39"/>
      <c r="B176" s="40"/>
      <c r="C176" s="252" t="s">
        <v>289</v>
      </c>
      <c r="D176" s="252" t="s">
        <v>226</v>
      </c>
      <c r="E176" s="253" t="s">
        <v>730</v>
      </c>
      <c r="F176" s="254" t="s">
        <v>731</v>
      </c>
      <c r="G176" s="255" t="s">
        <v>409</v>
      </c>
      <c r="H176" s="256">
        <v>29.256</v>
      </c>
      <c r="I176" s="257"/>
      <c r="J176" s="257"/>
      <c r="K176" s="258">
        <f>ROUND(P176*H176,2)</f>
        <v>0</v>
      </c>
      <c r="L176" s="254" t="s">
        <v>404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0.12171</v>
      </c>
      <c r="V176" s="262">
        <f>U176*H176</f>
        <v>3.5607477599999999</v>
      </c>
      <c r="W176" s="262">
        <v>2.3999999999999999</v>
      </c>
      <c r="X176" s="263">
        <f>W176*H176</f>
        <v>70.214399999999998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88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732</v>
      </c>
    </row>
    <row r="177" s="15" customFormat="1">
      <c r="A177" s="15"/>
      <c r="B177" s="309"/>
      <c r="C177" s="310"/>
      <c r="D177" s="266" t="s">
        <v>446</v>
      </c>
      <c r="E177" s="311" t="s">
        <v>1</v>
      </c>
      <c r="F177" s="312" t="s">
        <v>839</v>
      </c>
      <c r="G177" s="310"/>
      <c r="H177" s="311" t="s">
        <v>1</v>
      </c>
      <c r="I177" s="313"/>
      <c r="J177" s="313"/>
      <c r="K177" s="310"/>
      <c r="L177" s="310"/>
      <c r="M177" s="314"/>
      <c r="N177" s="315"/>
      <c r="O177" s="316"/>
      <c r="P177" s="316"/>
      <c r="Q177" s="316"/>
      <c r="R177" s="316"/>
      <c r="S177" s="316"/>
      <c r="T177" s="316"/>
      <c r="U177" s="316"/>
      <c r="V177" s="316"/>
      <c r="W177" s="316"/>
      <c r="X177" s="317"/>
      <c r="Y177" s="15"/>
      <c r="Z177" s="15"/>
      <c r="AA177" s="15"/>
      <c r="AB177" s="15"/>
      <c r="AC177" s="15"/>
      <c r="AD177" s="15"/>
      <c r="AE177" s="15"/>
      <c r="AT177" s="318" t="s">
        <v>446</v>
      </c>
      <c r="AU177" s="318" t="s">
        <v>88</v>
      </c>
      <c r="AV177" s="15" t="s">
        <v>86</v>
      </c>
      <c r="AW177" s="15" t="s">
        <v>5</v>
      </c>
      <c r="AX177" s="15" t="s">
        <v>78</v>
      </c>
      <c r="AY177" s="318" t="s">
        <v>223</v>
      </c>
    </row>
    <row r="178" s="13" customFormat="1">
      <c r="A178" s="13"/>
      <c r="B178" s="274"/>
      <c r="C178" s="275"/>
      <c r="D178" s="266" t="s">
        <v>446</v>
      </c>
      <c r="E178" s="276" t="s">
        <v>1</v>
      </c>
      <c r="F178" s="277" t="s">
        <v>840</v>
      </c>
      <c r="G178" s="275"/>
      <c r="H178" s="278">
        <v>22.536000000000001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5</v>
      </c>
      <c r="AX178" s="13" t="s">
        <v>78</v>
      </c>
      <c r="AY178" s="284" t="s">
        <v>223</v>
      </c>
    </row>
    <row r="179" s="13" customFormat="1">
      <c r="A179" s="13"/>
      <c r="B179" s="274"/>
      <c r="C179" s="275"/>
      <c r="D179" s="266" t="s">
        <v>446</v>
      </c>
      <c r="E179" s="276" t="s">
        <v>1</v>
      </c>
      <c r="F179" s="277" t="s">
        <v>841</v>
      </c>
      <c r="G179" s="275"/>
      <c r="H179" s="278">
        <v>6.7199999999999998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5</v>
      </c>
      <c r="AX179" s="13" t="s">
        <v>78</v>
      </c>
      <c r="AY179" s="284" t="s">
        <v>223</v>
      </c>
    </row>
    <row r="180" s="14" customFormat="1">
      <c r="A180" s="14"/>
      <c r="B180" s="285"/>
      <c r="C180" s="286"/>
      <c r="D180" s="266" t="s">
        <v>446</v>
      </c>
      <c r="E180" s="287" t="s">
        <v>1</v>
      </c>
      <c r="F180" s="288" t="s">
        <v>463</v>
      </c>
      <c r="G180" s="286"/>
      <c r="H180" s="289">
        <v>29.256</v>
      </c>
      <c r="I180" s="290"/>
      <c r="J180" s="290"/>
      <c r="K180" s="286"/>
      <c r="L180" s="286"/>
      <c r="M180" s="291"/>
      <c r="N180" s="292"/>
      <c r="O180" s="293"/>
      <c r="P180" s="293"/>
      <c r="Q180" s="293"/>
      <c r="R180" s="293"/>
      <c r="S180" s="293"/>
      <c r="T180" s="293"/>
      <c r="U180" s="293"/>
      <c r="V180" s="293"/>
      <c r="W180" s="293"/>
      <c r="X180" s="294"/>
      <c r="Y180" s="14"/>
      <c r="Z180" s="14"/>
      <c r="AA180" s="14"/>
      <c r="AB180" s="14"/>
      <c r="AC180" s="14"/>
      <c r="AD180" s="14"/>
      <c r="AE180" s="14"/>
      <c r="AT180" s="295" t="s">
        <v>446</v>
      </c>
      <c r="AU180" s="295" t="s">
        <v>88</v>
      </c>
      <c r="AV180" s="14" t="s">
        <v>239</v>
      </c>
      <c r="AW180" s="14" t="s">
        <v>5</v>
      </c>
      <c r="AX180" s="14" t="s">
        <v>86</v>
      </c>
      <c r="AY180" s="295" t="s">
        <v>223</v>
      </c>
    </row>
    <row r="181" s="2" customFormat="1" ht="21.75" customHeight="1">
      <c r="A181" s="39"/>
      <c r="B181" s="40"/>
      <c r="C181" s="252" t="s">
        <v>9</v>
      </c>
      <c r="D181" s="252" t="s">
        <v>226</v>
      </c>
      <c r="E181" s="253" t="s">
        <v>738</v>
      </c>
      <c r="F181" s="254" t="s">
        <v>739</v>
      </c>
      <c r="G181" s="255" t="s">
        <v>409</v>
      </c>
      <c r="H181" s="256">
        <v>56.43</v>
      </c>
      <c r="I181" s="257"/>
      <c r="J181" s="257"/>
      <c r="K181" s="258">
        <f>ROUND(P181*H181,2)</f>
        <v>0</v>
      </c>
      <c r="L181" s="254" t="s">
        <v>404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0.12171</v>
      </c>
      <c r="V181" s="262">
        <f>U181*H181</f>
        <v>6.8680953000000002</v>
      </c>
      <c r="W181" s="262">
        <v>2.3999999999999999</v>
      </c>
      <c r="X181" s="263">
        <f>W181*H181</f>
        <v>135.43199999999999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740</v>
      </c>
    </row>
    <row r="182" s="15" customFormat="1">
      <c r="A182" s="15"/>
      <c r="B182" s="309"/>
      <c r="C182" s="310"/>
      <c r="D182" s="266" t="s">
        <v>446</v>
      </c>
      <c r="E182" s="311" t="s">
        <v>1</v>
      </c>
      <c r="F182" s="312" t="s">
        <v>842</v>
      </c>
      <c r="G182" s="310"/>
      <c r="H182" s="311" t="s">
        <v>1</v>
      </c>
      <c r="I182" s="313"/>
      <c r="J182" s="313"/>
      <c r="K182" s="310"/>
      <c r="L182" s="310"/>
      <c r="M182" s="314"/>
      <c r="N182" s="315"/>
      <c r="O182" s="316"/>
      <c r="P182" s="316"/>
      <c r="Q182" s="316"/>
      <c r="R182" s="316"/>
      <c r="S182" s="316"/>
      <c r="T182" s="316"/>
      <c r="U182" s="316"/>
      <c r="V182" s="316"/>
      <c r="W182" s="316"/>
      <c r="X182" s="317"/>
      <c r="Y182" s="15"/>
      <c r="Z182" s="15"/>
      <c r="AA182" s="15"/>
      <c r="AB182" s="15"/>
      <c r="AC182" s="15"/>
      <c r="AD182" s="15"/>
      <c r="AE182" s="15"/>
      <c r="AT182" s="318" t="s">
        <v>446</v>
      </c>
      <c r="AU182" s="318" t="s">
        <v>88</v>
      </c>
      <c r="AV182" s="15" t="s">
        <v>86</v>
      </c>
      <c r="AW182" s="15" t="s">
        <v>5</v>
      </c>
      <c r="AX182" s="15" t="s">
        <v>78</v>
      </c>
      <c r="AY182" s="318" t="s">
        <v>223</v>
      </c>
    </row>
    <row r="183" s="13" customFormat="1">
      <c r="A183" s="13"/>
      <c r="B183" s="274"/>
      <c r="C183" s="275"/>
      <c r="D183" s="266" t="s">
        <v>446</v>
      </c>
      <c r="E183" s="276" t="s">
        <v>1</v>
      </c>
      <c r="F183" s="277" t="s">
        <v>843</v>
      </c>
      <c r="G183" s="275"/>
      <c r="H183" s="278">
        <v>56.43</v>
      </c>
      <c r="I183" s="279"/>
      <c r="J183" s="279"/>
      <c r="K183" s="275"/>
      <c r="L183" s="275"/>
      <c r="M183" s="280"/>
      <c r="N183" s="281"/>
      <c r="O183" s="282"/>
      <c r="P183" s="282"/>
      <c r="Q183" s="282"/>
      <c r="R183" s="282"/>
      <c r="S183" s="282"/>
      <c r="T183" s="282"/>
      <c r="U183" s="282"/>
      <c r="V183" s="282"/>
      <c r="W183" s="282"/>
      <c r="X183" s="283"/>
      <c r="Y183" s="13"/>
      <c r="Z183" s="13"/>
      <c r="AA183" s="13"/>
      <c r="AB183" s="13"/>
      <c r="AC183" s="13"/>
      <c r="AD183" s="13"/>
      <c r="AE183" s="13"/>
      <c r="AT183" s="284" t="s">
        <v>446</v>
      </c>
      <c r="AU183" s="284" t="s">
        <v>88</v>
      </c>
      <c r="AV183" s="13" t="s">
        <v>88</v>
      </c>
      <c r="AW183" s="13" t="s">
        <v>5</v>
      </c>
      <c r="AX183" s="13" t="s">
        <v>78</v>
      </c>
      <c r="AY183" s="284" t="s">
        <v>223</v>
      </c>
    </row>
    <row r="184" s="14" customFormat="1">
      <c r="A184" s="14"/>
      <c r="B184" s="285"/>
      <c r="C184" s="286"/>
      <c r="D184" s="266" t="s">
        <v>446</v>
      </c>
      <c r="E184" s="287" t="s">
        <v>1</v>
      </c>
      <c r="F184" s="288" t="s">
        <v>463</v>
      </c>
      <c r="G184" s="286"/>
      <c r="H184" s="289">
        <v>56.43</v>
      </c>
      <c r="I184" s="290"/>
      <c r="J184" s="290"/>
      <c r="K184" s="286"/>
      <c r="L184" s="286"/>
      <c r="M184" s="291"/>
      <c r="N184" s="292"/>
      <c r="O184" s="293"/>
      <c r="P184" s="293"/>
      <c r="Q184" s="293"/>
      <c r="R184" s="293"/>
      <c r="S184" s="293"/>
      <c r="T184" s="293"/>
      <c r="U184" s="293"/>
      <c r="V184" s="293"/>
      <c r="W184" s="293"/>
      <c r="X184" s="294"/>
      <c r="Y184" s="14"/>
      <c r="Z184" s="14"/>
      <c r="AA184" s="14"/>
      <c r="AB184" s="14"/>
      <c r="AC184" s="14"/>
      <c r="AD184" s="14"/>
      <c r="AE184" s="14"/>
      <c r="AT184" s="295" t="s">
        <v>446</v>
      </c>
      <c r="AU184" s="295" t="s">
        <v>88</v>
      </c>
      <c r="AV184" s="14" t="s">
        <v>239</v>
      </c>
      <c r="AW184" s="14" t="s">
        <v>5</v>
      </c>
      <c r="AX184" s="14" t="s">
        <v>86</v>
      </c>
      <c r="AY184" s="295" t="s">
        <v>223</v>
      </c>
    </row>
    <row r="185" s="2" customFormat="1" ht="21.75" customHeight="1">
      <c r="A185" s="39"/>
      <c r="B185" s="40"/>
      <c r="C185" s="252" t="s">
        <v>303</v>
      </c>
      <c r="D185" s="252" t="s">
        <v>226</v>
      </c>
      <c r="E185" s="253" t="s">
        <v>844</v>
      </c>
      <c r="F185" s="254" t="s">
        <v>845</v>
      </c>
      <c r="G185" s="255" t="s">
        <v>481</v>
      </c>
      <c r="H185" s="256">
        <v>3</v>
      </c>
      <c r="I185" s="257"/>
      <c r="J185" s="257"/>
      <c r="K185" s="258">
        <f>ROUND(P185*H185,2)</f>
        <v>0</v>
      </c>
      <c r="L185" s="254" t="s">
        <v>404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0.0030000000000000001</v>
      </c>
      <c r="X185" s="263">
        <f>W185*H185</f>
        <v>0.0090000000000000011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846</v>
      </c>
    </row>
    <row r="186" s="15" customFormat="1">
      <c r="A186" s="15"/>
      <c r="B186" s="309"/>
      <c r="C186" s="310"/>
      <c r="D186" s="266" t="s">
        <v>446</v>
      </c>
      <c r="E186" s="311" t="s">
        <v>1</v>
      </c>
      <c r="F186" s="312" t="s">
        <v>847</v>
      </c>
      <c r="G186" s="310"/>
      <c r="H186" s="311" t="s">
        <v>1</v>
      </c>
      <c r="I186" s="313"/>
      <c r="J186" s="313"/>
      <c r="K186" s="310"/>
      <c r="L186" s="310"/>
      <c r="M186" s="314"/>
      <c r="N186" s="315"/>
      <c r="O186" s="316"/>
      <c r="P186" s="316"/>
      <c r="Q186" s="316"/>
      <c r="R186" s="316"/>
      <c r="S186" s="316"/>
      <c r="T186" s="316"/>
      <c r="U186" s="316"/>
      <c r="V186" s="316"/>
      <c r="W186" s="316"/>
      <c r="X186" s="317"/>
      <c r="Y186" s="15"/>
      <c r="Z186" s="15"/>
      <c r="AA186" s="15"/>
      <c r="AB186" s="15"/>
      <c r="AC186" s="15"/>
      <c r="AD186" s="15"/>
      <c r="AE186" s="15"/>
      <c r="AT186" s="318" t="s">
        <v>446</v>
      </c>
      <c r="AU186" s="318" t="s">
        <v>88</v>
      </c>
      <c r="AV186" s="15" t="s">
        <v>86</v>
      </c>
      <c r="AW186" s="15" t="s">
        <v>5</v>
      </c>
      <c r="AX186" s="15" t="s">
        <v>78</v>
      </c>
      <c r="AY186" s="318" t="s">
        <v>223</v>
      </c>
    </row>
    <row r="187" s="13" customFormat="1">
      <c r="A187" s="13"/>
      <c r="B187" s="274"/>
      <c r="C187" s="275"/>
      <c r="D187" s="266" t="s">
        <v>446</v>
      </c>
      <c r="E187" s="276" t="s">
        <v>1</v>
      </c>
      <c r="F187" s="277" t="s">
        <v>848</v>
      </c>
      <c r="G187" s="275"/>
      <c r="H187" s="278">
        <v>3</v>
      </c>
      <c r="I187" s="279"/>
      <c r="J187" s="279"/>
      <c r="K187" s="275"/>
      <c r="L187" s="275"/>
      <c r="M187" s="280"/>
      <c r="N187" s="281"/>
      <c r="O187" s="282"/>
      <c r="P187" s="282"/>
      <c r="Q187" s="282"/>
      <c r="R187" s="282"/>
      <c r="S187" s="282"/>
      <c r="T187" s="282"/>
      <c r="U187" s="282"/>
      <c r="V187" s="282"/>
      <c r="W187" s="282"/>
      <c r="X187" s="283"/>
      <c r="Y187" s="13"/>
      <c r="Z187" s="13"/>
      <c r="AA187" s="13"/>
      <c r="AB187" s="13"/>
      <c r="AC187" s="13"/>
      <c r="AD187" s="13"/>
      <c r="AE187" s="13"/>
      <c r="AT187" s="284" t="s">
        <v>446</v>
      </c>
      <c r="AU187" s="284" t="s">
        <v>88</v>
      </c>
      <c r="AV187" s="13" t="s">
        <v>88</v>
      </c>
      <c r="AW187" s="13" t="s">
        <v>5</v>
      </c>
      <c r="AX187" s="13" t="s">
        <v>78</v>
      </c>
      <c r="AY187" s="284" t="s">
        <v>223</v>
      </c>
    </row>
    <row r="188" s="14" customFormat="1">
      <c r="A188" s="14"/>
      <c r="B188" s="285"/>
      <c r="C188" s="286"/>
      <c r="D188" s="266" t="s">
        <v>446</v>
      </c>
      <c r="E188" s="287" t="s">
        <v>1</v>
      </c>
      <c r="F188" s="288" t="s">
        <v>463</v>
      </c>
      <c r="G188" s="286"/>
      <c r="H188" s="289">
        <v>3</v>
      </c>
      <c r="I188" s="290"/>
      <c r="J188" s="290"/>
      <c r="K188" s="286"/>
      <c r="L188" s="286"/>
      <c r="M188" s="291"/>
      <c r="N188" s="292"/>
      <c r="O188" s="293"/>
      <c r="P188" s="293"/>
      <c r="Q188" s="293"/>
      <c r="R188" s="293"/>
      <c r="S188" s="293"/>
      <c r="T188" s="293"/>
      <c r="U188" s="293"/>
      <c r="V188" s="293"/>
      <c r="W188" s="293"/>
      <c r="X188" s="294"/>
      <c r="Y188" s="14"/>
      <c r="Z188" s="14"/>
      <c r="AA188" s="14"/>
      <c r="AB188" s="14"/>
      <c r="AC188" s="14"/>
      <c r="AD188" s="14"/>
      <c r="AE188" s="14"/>
      <c r="AT188" s="295" t="s">
        <v>446</v>
      </c>
      <c r="AU188" s="295" t="s">
        <v>88</v>
      </c>
      <c r="AV188" s="14" t="s">
        <v>239</v>
      </c>
      <c r="AW188" s="14" t="s">
        <v>5</v>
      </c>
      <c r="AX188" s="14" t="s">
        <v>86</v>
      </c>
      <c r="AY188" s="295" t="s">
        <v>223</v>
      </c>
    </row>
    <row r="189" s="2" customFormat="1" ht="21.75" customHeight="1">
      <c r="A189" s="39"/>
      <c r="B189" s="40"/>
      <c r="C189" s="252" t="s">
        <v>312</v>
      </c>
      <c r="D189" s="252" t="s">
        <v>226</v>
      </c>
      <c r="E189" s="253" t="s">
        <v>849</v>
      </c>
      <c r="F189" s="254" t="s">
        <v>850</v>
      </c>
      <c r="G189" s="255" t="s">
        <v>320</v>
      </c>
      <c r="H189" s="256">
        <v>2</v>
      </c>
      <c r="I189" s="257"/>
      <c r="J189" s="257"/>
      <c r="K189" s="258">
        <f>ROUND(P189*H189,2)</f>
        <v>0</v>
      </c>
      <c r="L189" s="254" t="s">
        <v>404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0.053999999999999999</v>
      </c>
      <c r="X189" s="263">
        <f>W189*H189</f>
        <v>0.108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88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851</v>
      </c>
    </row>
    <row r="190" s="15" customFormat="1">
      <c r="A190" s="15"/>
      <c r="B190" s="309"/>
      <c r="C190" s="310"/>
      <c r="D190" s="266" t="s">
        <v>446</v>
      </c>
      <c r="E190" s="311" t="s">
        <v>1</v>
      </c>
      <c r="F190" s="312" t="s">
        <v>847</v>
      </c>
      <c r="G190" s="310"/>
      <c r="H190" s="311" t="s">
        <v>1</v>
      </c>
      <c r="I190" s="313"/>
      <c r="J190" s="313"/>
      <c r="K190" s="310"/>
      <c r="L190" s="310"/>
      <c r="M190" s="314"/>
      <c r="N190" s="315"/>
      <c r="O190" s="316"/>
      <c r="P190" s="316"/>
      <c r="Q190" s="316"/>
      <c r="R190" s="316"/>
      <c r="S190" s="316"/>
      <c r="T190" s="316"/>
      <c r="U190" s="316"/>
      <c r="V190" s="316"/>
      <c r="W190" s="316"/>
      <c r="X190" s="317"/>
      <c r="Y190" s="15"/>
      <c r="Z190" s="15"/>
      <c r="AA190" s="15"/>
      <c r="AB190" s="15"/>
      <c r="AC190" s="15"/>
      <c r="AD190" s="15"/>
      <c r="AE190" s="15"/>
      <c r="AT190" s="318" t="s">
        <v>446</v>
      </c>
      <c r="AU190" s="318" t="s">
        <v>88</v>
      </c>
      <c r="AV190" s="15" t="s">
        <v>86</v>
      </c>
      <c r="AW190" s="15" t="s">
        <v>5</v>
      </c>
      <c r="AX190" s="15" t="s">
        <v>78</v>
      </c>
      <c r="AY190" s="318" t="s">
        <v>223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88</v>
      </c>
      <c r="G191" s="275"/>
      <c r="H191" s="278">
        <v>2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4" customFormat="1">
      <c r="A192" s="14"/>
      <c r="B192" s="285"/>
      <c r="C192" s="286"/>
      <c r="D192" s="266" t="s">
        <v>446</v>
      </c>
      <c r="E192" s="287" t="s">
        <v>1</v>
      </c>
      <c r="F192" s="288" t="s">
        <v>463</v>
      </c>
      <c r="G192" s="286"/>
      <c r="H192" s="289">
        <v>2</v>
      </c>
      <c r="I192" s="290"/>
      <c r="J192" s="290"/>
      <c r="K192" s="286"/>
      <c r="L192" s="286"/>
      <c r="M192" s="291"/>
      <c r="N192" s="292"/>
      <c r="O192" s="293"/>
      <c r="P192" s="293"/>
      <c r="Q192" s="293"/>
      <c r="R192" s="293"/>
      <c r="S192" s="293"/>
      <c r="T192" s="293"/>
      <c r="U192" s="293"/>
      <c r="V192" s="293"/>
      <c r="W192" s="293"/>
      <c r="X192" s="294"/>
      <c r="Y192" s="14"/>
      <c r="Z192" s="14"/>
      <c r="AA192" s="14"/>
      <c r="AB192" s="14"/>
      <c r="AC192" s="14"/>
      <c r="AD192" s="14"/>
      <c r="AE192" s="14"/>
      <c r="AT192" s="295" t="s">
        <v>446</v>
      </c>
      <c r="AU192" s="295" t="s">
        <v>88</v>
      </c>
      <c r="AV192" s="14" t="s">
        <v>239</v>
      </c>
      <c r="AW192" s="14" t="s">
        <v>5</v>
      </c>
      <c r="AX192" s="14" t="s">
        <v>86</v>
      </c>
      <c r="AY192" s="295" t="s">
        <v>223</v>
      </c>
    </row>
    <row r="193" s="2" customFormat="1" ht="21.75" customHeight="1">
      <c r="A193" s="39"/>
      <c r="B193" s="40"/>
      <c r="C193" s="252" t="s">
        <v>358</v>
      </c>
      <c r="D193" s="252" t="s">
        <v>226</v>
      </c>
      <c r="E193" s="253" t="s">
        <v>852</v>
      </c>
      <c r="F193" s="254" t="s">
        <v>853</v>
      </c>
      <c r="G193" s="255" t="s">
        <v>481</v>
      </c>
      <c r="H193" s="256">
        <v>21</v>
      </c>
      <c r="I193" s="257"/>
      <c r="J193" s="257"/>
      <c r="K193" s="258">
        <f>ROUND(P193*H193,2)</f>
        <v>0</v>
      </c>
      <c r="L193" s="254" t="s">
        <v>404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9.0000000000000006E-05</v>
      </c>
      <c r="V193" s="262">
        <f>U193*H193</f>
        <v>0.0018900000000000002</v>
      </c>
      <c r="W193" s="262">
        <v>0.0030000000000000001</v>
      </c>
      <c r="X193" s="263">
        <f>W193*H193</f>
        <v>0.063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854</v>
      </c>
    </row>
    <row r="194" s="15" customFormat="1">
      <c r="A194" s="15"/>
      <c r="B194" s="309"/>
      <c r="C194" s="310"/>
      <c r="D194" s="266" t="s">
        <v>446</v>
      </c>
      <c r="E194" s="311" t="s">
        <v>1</v>
      </c>
      <c r="F194" s="312" t="s">
        <v>855</v>
      </c>
      <c r="G194" s="310"/>
      <c r="H194" s="311" t="s">
        <v>1</v>
      </c>
      <c r="I194" s="313"/>
      <c r="J194" s="313"/>
      <c r="K194" s="310"/>
      <c r="L194" s="310"/>
      <c r="M194" s="314"/>
      <c r="N194" s="315"/>
      <c r="O194" s="316"/>
      <c r="P194" s="316"/>
      <c r="Q194" s="316"/>
      <c r="R194" s="316"/>
      <c r="S194" s="316"/>
      <c r="T194" s="316"/>
      <c r="U194" s="316"/>
      <c r="V194" s="316"/>
      <c r="W194" s="316"/>
      <c r="X194" s="317"/>
      <c r="Y194" s="15"/>
      <c r="Z194" s="15"/>
      <c r="AA194" s="15"/>
      <c r="AB194" s="15"/>
      <c r="AC194" s="15"/>
      <c r="AD194" s="15"/>
      <c r="AE194" s="15"/>
      <c r="AT194" s="318" t="s">
        <v>446</v>
      </c>
      <c r="AU194" s="318" t="s">
        <v>88</v>
      </c>
      <c r="AV194" s="15" t="s">
        <v>86</v>
      </c>
      <c r="AW194" s="15" t="s">
        <v>5</v>
      </c>
      <c r="AX194" s="15" t="s">
        <v>78</v>
      </c>
      <c r="AY194" s="318" t="s">
        <v>223</v>
      </c>
    </row>
    <row r="195" s="13" customFormat="1">
      <c r="A195" s="13"/>
      <c r="B195" s="274"/>
      <c r="C195" s="275"/>
      <c r="D195" s="266" t="s">
        <v>446</v>
      </c>
      <c r="E195" s="276" t="s">
        <v>1</v>
      </c>
      <c r="F195" s="277" t="s">
        <v>856</v>
      </c>
      <c r="G195" s="275"/>
      <c r="H195" s="278">
        <v>21</v>
      </c>
      <c r="I195" s="279"/>
      <c r="J195" s="279"/>
      <c r="K195" s="275"/>
      <c r="L195" s="275"/>
      <c r="M195" s="280"/>
      <c r="N195" s="281"/>
      <c r="O195" s="282"/>
      <c r="P195" s="282"/>
      <c r="Q195" s="282"/>
      <c r="R195" s="282"/>
      <c r="S195" s="282"/>
      <c r="T195" s="282"/>
      <c r="U195" s="282"/>
      <c r="V195" s="282"/>
      <c r="W195" s="282"/>
      <c r="X195" s="283"/>
      <c r="Y195" s="13"/>
      <c r="Z195" s="13"/>
      <c r="AA195" s="13"/>
      <c r="AB195" s="13"/>
      <c r="AC195" s="13"/>
      <c r="AD195" s="13"/>
      <c r="AE195" s="13"/>
      <c r="AT195" s="284" t="s">
        <v>446</v>
      </c>
      <c r="AU195" s="284" t="s">
        <v>88</v>
      </c>
      <c r="AV195" s="13" t="s">
        <v>88</v>
      </c>
      <c r="AW195" s="13" t="s">
        <v>5</v>
      </c>
      <c r="AX195" s="13" t="s">
        <v>78</v>
      </c>
      <c r="AY195" s="284" t="s">
        <v>223</v>
      </c>
    </row>
    <row r="196" s="14" customFormat="1">
      <c r="A196" s="14"/>
      <c r="B196" s="285"/>
      <c r="C196" s="286"/>
      <c r="D196" s="266" t="s">
        <v>446</v>
      </c>
      <c r="E196" s="287" t="s">
        <v>1</v>
      </c>
      <c r="F196" s="288" t="s">
        <v>463</v>
      </c>
      <c r="G196" s="286"/>
      <c r="H196" s="289">
        <v>21</v>
      </c>
      <c r="I196" s="290"/>
      <c r="J196" s="290"/>
      <c r="K196" s="286"/>
      <c r="L196" s="286"/>
      <c r="M196" s="291"/>
      <c r="N196" s="292"/>
      <c r="O196" s="293"/>
      <c r="P196" s="293"/>
      <c r="Q196" s="293"/>
      <c r="R196" s="293"/>
      <c r="S196" s="293"/>
      <c r="T196" s="293"/>
      <c r="U196" s="293"/>
      <c r="V196" s="293"/>
      <c r="W196" s="293"/>
      <c r="X196" s="294"/>
      <c r="Y196" s="14"/>
      <c r="Z196" s="14"/>
      <c r="AA196" s="14"/>
      <c r="AB196" s="14"/>
      <c r="AC196" s="14"/>
      <c r="AD196" s="14"/>
      <c r="AE196" s="14"/>
      <c r="AT196" s="295" t="s">
        <v>446</v>
      </c>
      <c r="AU196" s="295" t="s">
        <v>88</v>
      </c>
      <c r="AV196" s="14" t="s">
        <v>239</v>
      </c>
      <c r="AW196" s="14" t="s">
        <v>5</v>
      </c>
      <c r="AX196" s="14" t="s">
        <v>86</v>
      </c>
      <c r="AY196" s="295" t="s">
        <v>223</v>
      </c>
    </row>
    <row r="197" s="12" customFormat="1" ht="22.8" customHeight="1">
      <c r="A197" s="12"/>
      <c r="B197" s="235"/>
      <c r="C197" s="236"/>
      <c r="D197" s="237" t="s">
        <v>77</v>
      </c>
      <c r="E197" s="250" t="s">
        <v>656</v>
      </c>
      <c r="F197" s="250" t="s">
        <v>657</v>
      </c>
      <c r="G197" s="236"/>
      <c r="H197" s="236"/>
      <c r="I197" s="239"/>
      <c r="J197" s="239"/>
      <c r="K197" s="251">
        <f>BK197</f>
        <v>0</v>
      </c>
      <c r="L197" s="236"/>
      <c r="M197" s="241"/>
      <c r="N197" s="242"/>
      <c r="O197" s="243"/>
      <c r="P197" s="243"/>
      <c r="Q197" s="244">
        <f>SUM(Q198:Q223)</f>
        <v>0</v>
      </c>
      <c r="R197" s="244">
        <f>SUM(R198:R223)</f>
        <v>0</v>
      </c>
      <c r="S197" s="243"/>
      <c r="T197" s="245">
        <f>SUM(T198:T223)</f>
        <v>0</v>
      </c>
      <c r="U197" s="243"/>
      <c r="V197" s="245">
        <f>SUM(V198:V223)</f>
        <v>0</v>
      </c>
      <c r="W197" s="243"/>
      <c r="X197" s="246">
        <f>SUM(X198:X223)</f>
        <v>0</v>
      </c>
      <c r="Y197" s="12"/>
      <c r="Z197" s="12"/>
      <c r="AA197" s="12"/>
      <c r="AB197" s="12"/>
      <c r="AC197" s="12"/>
      <c r="AD197" s="12"/>
      <c r="AE197" s="12"/>
      <c r="AR197" s="247" t="s">
        <v>86</v>
      </c>
      <c r="AT197" s="248" t="s">
        <v>77</v>
      </c>
      <c r="AU197" s="248" t="s">
        <v>86</v>
      </c>
      <c r="AY197" s="247" t="s">
        <v>223</v>
      </c>
      <c r="BK197" s="249">
        <f>SUM(BK198:BK223)</f>
        <v>0</v>
      </c>
    </row>
    <row r="198" s="2" customFormat="1" ht="33" customHeight="1">
      <c r="A198" s="39"/>
      <c r="B198" s="40"/>
      <c r="C198" s="252" t="s">
        <v>322</v>
      </c>
      <c r="D198" s="252" t="s">
        <v>226</v>
      </c>
      <c r="E198" s="253" t="s">
        <v>857</v>
      </c>
      <c r="F198" s="254" t="s">
        <v>858</v>
      </c>
      <c r="G198" s="255" t="s">
        <v>501</v>
      </c>
      <c r="H198" s="256">
        <v>5.2590000000000003</v>
      </c>
      <c r="I198" s="257"/>
      <c r="J198" s="257"/>
      <c r="K198" s="258">
        <f>ROUND(P198*H198,2)</f>
        <v>0</v>
      </c>
      <c r="L198" s="254" t="s">
        <v>404</v>
      </c>
      <c r="M198" s="45"/>
      <c r="N198" s="259" t="s">
        <v>1</v>
      </c>
      <c r="O198" s="260" t="s">
        <v>41</v>
      </c>
      <c r="P198" s="261">
        <f>I198+J198</f>
        <v>0</v>
      </c>
      <c r="Q198" s="261">
        <f>ROUND(I198*H198,2)</f>
        <v>0</v>
      </c>
      <c r="R198" s="261">
        <f>ROUND(J198*H198,2)</f>
        <v>0</v>
      </c>
      <c r="S198" s="92"/>
      <c r="T198" s="262">
        <f>S198*H198</f>
        <v>0</v>
      </c>
      <c r="U198" s="262">
        <v>0</v>
      </c>
      <c r="V198" s="262">
        <f>U198*H198</f>
        <v>0</v>
      </c>
      <c r="W198" s="262">
        <v>0</v>
      </c>
      <c r="X198" s="263">
        <f>W198*H198</f>
        <v>0</v>
      </c>
      <c r="Y198" s="39"/>
      <c r="Z198" s="39"/>
      <c r="AA198" s="39"/>
      <c r="AB198" s="39"/>
      <c r="AC198" s="39"/>
      <c r="AD198" s="39"/>
      <c r="AE198" s="39"/>
      <c r="AR198" s="264" t="s">
        <v>239</v>
      </c>
      <c r="AT198" s="264" t="s">
        <v>226</v>
      </c>
      <c r="AU198" s="264" t="s">
        <v>88</v>
      </c>
      <c r="AY198" s="18" t="s">
        <v>223</v>
      </c>
      <c r="BE198" s="265">
        <f>IF(O198="základní",K198,0)</f>
        <v>0</v>
      </c>
      <c r="BF198" s="265">
        <f>IF(O198="snížená",K198,0)</f>
        <v>0</v>
      </c>
      <c r="BG198" s="265">
        <f>IF(O198="zákl. přenesená",K198,0)</f>
        <v>0</v>
      </c>
      <c r="BH198" s="265">
        <f>IF(O198="sníž. přenesená",K198,0)</f>
        <v>0</v>
      </c>
      <c r="BI198" s="265">
        <f>IF(O198="nulová",K198,0)</f>
        <v>0</v>
      </c>
      <c r="BJ198" s="18" t="s">
        <v>86</v>
      </c>
      <c r="BK198" s="265">
        <f>ROUND(P198*H198,2)</f>
        <v>0</v>
      </c>
      <c r="BL198" s="18" t="s">
        <v>239</v>
      </c>
      <c r="BM198" s="264" t="s">
        <v>859</v>
      </c>
    </row>
    <row r="199" s="2" customFormat="1">
      <c r="A199" s="39"/>
      <c r="B199" s="40"/>
      <c r="C199" s="41"/>
      <c r="D199" s="266" t="s">
        <v>232</v>
      </c>
      <c r="E199" s="41"/>
      <c r="F199" s="267" t="s">
        <v>692</v>
      </c>
      <c r="G199" s="41"/>
      <c r="H199" s="41"/>
      <c r="I199" s="158"/>
      <c r="J199" s="158"/>
      <c r="K199" s="41"/>
      <c r="L199" s="41"/>
      <c r="M199" s="45"/>
      <c r="N199" s="268"/>
      <c r="O199" s="269"/>
      <c r="P199" s="92"/>
      <c r="Q199" s="92"/>
      <c r="R199" s="92"/>
      <c r="S199" s="92"/>
      <c r="T199" s="92"/>
      <c r="U199" s="92"/>
      <c r="V199" s="92"/>
      <c r="W199" s="92"/>
      <c r="X199" s="93"/>
      <c r="Y199" s="39"/>
      <c r="Z199" s="39"/>
      <c r="AA199" s="39"/>
      <c r="AB199" s="39"/>
      <c r="AC199" s="39"/>
      <c r="AD199" s="39"/>
      <c r="AE199" s="39"/>
      <c r="AT199" s="18" t="s">
        <v>232</v>
      </c>
      <c r="AU199" s="18" t="s">
        <v>88</v>
      </c>
    </row>
    <row r="200" s="15" customFormat="1">
      <c r="A200" s="15"/>
      <c r="B200" s="309"/>
      <c r="C200" s="310"/>
      <c r="D200" s="266" t="s">
        <v>446</v>
      </c>
      <c r="E200" s="311" t="s">
        <v>1</v>
      </c>
      <c r="F200" s="312" t="s">
        <v>860</v>
      </c>
      <c r="G200" s="310"/>
      <c r="H200" s="311" t="s">
        <v>1</v>
      </c>
      <c r="I200" s="313"/>
      <c r="J200" s="313"/>
      <c r="K200" s="310"/>
      <c r="L200" s="310"/>
      <c r="M200" s="314"/>
      <c r="N200" s="315"/>
      <c r="O200" s="316"/>
      <c r="P200" s="316"/>
      <c r="Q200" s="316"/>
      <c r="R200" s="316"/>
      <c r="S200" s="316"/>
      <c r="T200" s="316"/>
      <c r="U200" s="316"/>
      <c r="V200" s="316"/>
      <c r="W200" s="316"/>
      <c r="X200" s="317"/>
      <c r="Y200" s="15"/>
      <c r="Z200" s="15"/>
      <c r="AA200" s="15"/>
      <c r="AB200" s="15"/>
      <c r="AC200" s="15"/>
      <c r="AD200" s="15"/>
      <c r="AE200" s="15"/>
      <c r="AT200" s="318" t="s">
        <v>446</v>
      </c>
      <c r="AU200" s="318" t="s">
        <v>88</v>
      </c>
      <c r="AV200" s="15" t="s">
        <v>86</v>
      </c>
      <c r="AW200" s="15" t="s">
        <v>5</v>
      </c>
      <c r="AX200" s="15" t="s">
        <v>78</v>
      </c>
      <c r="AY200" s="318" t="s">
        <v>223</v>
      </c>
    </row>
    <row r="201" s="13" customFormat="1">
      <c r="A201" s="13"/>
      <c r="B201" s="274"/>
      <c r="C201" s="275"/>
      <c r="D201" s="266" t="s">
        <v>446</v>
      </c>
      <c r="E201" s="276" t="s">
        <v>1</v>
      </c>
      <c r="F201" s="277" t="s">
        <v>861</v>
      </c>
      <c r="G201" s="275"/>
      <c r="H201" s="278">
        <v>5.2590000000000003</v>
      </c>
      <c r="I201" s="279"/>
      <c r="J201" s="279"/>
      <c r="K201" s="275"/>
      <c r="L201" s="275"/>
      <c r="M201" s="280"/>
      <c r="N201" s="281"/>
      <c r="O201" s="282"/>
      <c r="P201" s="282"/>
      <c r="Q201" s="282"/>
      <c r="R201" s="282"/>
      <c r="S201" s="282"/>
      <c r="T201" s="282"/>
      <c r="U201" s="282"/>
      <c r="V201" s="282"/>
      <c r="W201" s="282"/>
      <c r="X201" s="283"/>
      <c r="Y201" s="13"/>
      <c r="Z201" s="13"/>
      <c r="AA201" s="13"/>
      <c r="AB201" s="13"/>
      <c r="AC201" s="13"/>
      <c r="AD201" s="13"/>
      <c r="AE201" s="13"/>
      <c r="AT201" s="284" t="s">
        <v>446</v>
      </c>
      <c r="AU201" s="284" t="s">
        <v>88</v>
      </c>
      <c r="AV201" s="13" t="s">
        <v>88</v>
      </c>
      <c r="AW201" s="13" t="s">
        <v>5</v>
      </c>
      <c r="AX201" s="13" t="s">
        <v>78</v>
      </c>
      <c r="AY201" s="284" t="s">
        <v>223</v>
      </c>
    </row>
    <row r="202" s="14" customFormat="1">
      <c r="A202" s="14"/>
      <c r="B202" s="285"/>
      <c r="C202" s="286"/>
      <c r="D202" s="266" t="s">
        <v>446</v>
      </c>
      <c r="E202" s="287" t="s">
        <v>1</v>
      </c>
      <c r="F202" s="288" t="s">
        <v>463</v>
      </c>
      <c r="G202" s="286"/>
      <c r="H202" s="289">
        <v>5.2590000000000003</v>
      </c>
      <c r="I202" s="290"/>
      <c r="J202" s="290"/>
      <c r="K202" s="286"/>
      <c r="L202" s="286"/>
      <c r="M202" s="291"/>
      <c r="N202" s="292"/>
      <c r="O202" s="293"/>
      <c r="P202" s="293"/>
      <c r="Q202" s="293"/>
      <c r="R202" s="293"/>
      <c r="S202" s="293"/>
      <c r="T202" s="293"/>
      <c r="U202" s="293"/>
      <c r="V202" s="293"/>
      <c r="W202" s="293"/>
      <c r="X202" s="294"/>
      <c r="Y202" s="14"/>
      <c r="Z202" s="14"/>
      <c r="AA202" s="14"/>
      <c r="AB202" s="14"/>
      <c r="AC202" s="14"/>
      <c r="AD202" s="14"/>
      <c r="AE202" s="14"/>
      <c r="AT202" s="295" t="s">
        <v>446</v>
      </c>
      <c r="AU202" s="295" t="s">
        <v>88</v>
      </c>
      <c r="AV202" s="14" t="s">
        <v>239</v>
      </c>
      <c r="AW202" s="14" t="s">
        <v>5</v>
      </c>
      <c r="AX202" s="14" t="s">
        <v>86</v>
      </c>
      <c r="AY202" s="295" t="s">
        <v>223</v>
      </c>
    </row>
    <row r="203" s="2" customFormat="1" ht="16.5" customHeight="1">
      <c r="A203" s="39"/>
      <c r="B203" s="40"/>
      <c r="C203" s="252" t="s">
        <v>526</v>
      </c>
      <c r="D203" s="252" t="s">
        <v>226</v>
      </c>
      <c r="E203" s="253" t="s">
        <v>706</v>
      </c>
      <c r="F203" s="254" t="s">
        <v>707</v>
      </c>
      <c r="G203" s="255" t="s">
        <v>501</v>
      </c>
      <c r="H203" s="256">
        <v>5.2590000000000003</v>
      </c>
      <c r="I203" s="257"/>
      <c r="J203" s="257"/>
      <c r="K203" s="258">
        <f>ROUND(P203*H203,2)</f>
        <v>0</v>
      </c>
      <c r="L203" s="254" t="s">
        <v>1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88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862</v>
      </c>
    </row>
    <row r="204" s="2" customFormat="1">
      <c r="A204" s="39"/>
      <c r="B204" s="40"/>
      <c r="C204" s="41"/>
      <c r="D204" s="266" t="s">
        <v>232</v>
      </c>
      <c r="E204" s="41"/>
      <c r="F204" s="267" t="s">
        <v>863</v>
      </c>
      <c r="G204" s="41"/>
      <c r="H204" s="41"/>
      <c r="I204" s="158"/>
      <c r="J204" s="158"/>
      <c r="K204" s="41"/>
      <c r="L204" s="41"/>
      <c r="M204" s="45"/>
      <c r="N204" s="268"/>
      <c r="O204" s="269"/>
      <c r="P204" s="92"/>
      <c r="Q204" s="92"/>
      <c r="R204" s="92"/>
      <c r="S204" s="92"/>
      <c r="T204" s="92"/>
      <c r="U204" s="92"/>
      <c r="V204" s="92"/>
      <c r="W204" s="92"/>
      <c r="X204" s="93"/>
      <c r="Y204" s="39"/>
      <c r="Z204" s="39"/>
      <c r="AA204" s="39"/>
      <c r="AB204" s="39"/>
      <c r="AC204" s="39"/>
      <c r="AD204" s="39"/>
      <c r="AE204" s="39"/>
      <c r="AT204" s="18" t="s">
        <v>232</v>
      </c>
      <c r="AU204" s="18" t="s">
        <v>88</v>
      </c>
    </row>
    <row r="205" s="2" customFormat="1" ht="21.75" customHeight="1">
      <c r="A205" s="39"/>
      <c r="B205" s="40"/>
      <c r="C205" s="252" t="s">
        <v>332</v>
      </c>
      <c r="D205" s="252" t="s">
        <v>226</v>
      </c>
      <c r="E205" s="253" t="s">
        <v>748</v>
      </c>
      <c r="F205" s="254" t="s">
        <v>749</v>
      </c>
      <c r="G205" s="255" t="s">
        <v>501</v>
      </c>
      <c r="H205" s="256">
        <v>211.19800000000001</v>
      </c>
      <c r="I205" s="257"/>
      <c r="J205" s="257"/>
      <c r="K205" s="258">
        <f>ROUND(P205*H205,2)</f>
        <v>0</v>
      </c>
      <c r="L205" s="254" t="s">
        <v>404</v>
      </c>
      <c r="M205" s="45"/>
      <c r="N205" s="259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</v>
      </c>
      <c r="V205" s="262">
        <f>U205*H205</f>
        <v>0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239</v>
      </c>
      <c r="AT205" s="264" t="s">
        <v>226</v>
      </c>
      <c r="AU205" s="264" t="s">
        <v>88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750</v>
      </c>
    </row>
    <row r="206" s="2" customFormat="1">
      <c r="A206" s="39"/>
      <c r="B206" s="40"/>
      <c r="C206" s="41"/>
      <c r="D206" s="266" t="s">
        <v>232</v>
      </c>
      <c r="E206" s="41"/>
      <c r="F206" s="267" t="s">
        <v>864</v>
      </c>
      <c r="G206" s="41"/>
      <c r="H206" s="41"/>
      <c r="I206" s="158"/>
      <c r="J206" s="158"/>
      <c r="K206" s="41"/>
      <c r="L206" s="41"/>
      <c r="M206" s="45"/>
      <c r="N206" s="268"/>
      <c r="O206" s="269"/>
      <c r="P206" s="92"/>
      <c r="Q206" s="92"/>
      <c r="R206" s="92"/>
      <c r="S206" s="92"/>
      <c r="T206" s="92"/>
      <c r="U206" s="92"/>
      <c r="V206" s="92"/>
      <c r="W206" s="92"/>
      <c r="X206" s="93"/>
      <c r="Y206" s="39"/>
      <c r="Z206" s="39"/>
      <c r="AA206" s="39"/>
      <c r="AB206" s="39"/>
      <c r="AC206" s="39"/>
      <c r="AD206" s="39"/>
      <c r="AE206" s="39"/>
      <c r="AT206" s="18" t="s">
        <v>232</v>
      </c>
      <c r="AU206" s="18" t="s">
        <v>88</v>
      </c>
    </row>
    <row r="207" s="13" customFormat="1">
      <c r="A207" s="13"/>
      <c r="B207" s="274"/>
      <c r="C207" s="275"/>
      <c r="D207" s="266" t="s">
        <v>446</v>
      </c>
      <c r="E207" s="276" t="s">
        <v>1</v>
      </c>
      <c r="F207" s="277" t="s">
        <v>865</v>
      </c>
      <c r="G207" s="275"/>
      <c r="H207" s="278">
        <v>5.2590000000000003</v>
      </c>
      <c r="I207" s="279"/>
      <c r="J207" s="279"/>
      <c r="K207" s="275"/>
      <c r="L207" s="275"/>
      <c r="M207" s="280"/>
      <c r="N207" s="281"/>
      <c r="O207" s="282"/>
      <c r="P207" s="282"/>
      <c r="Q207" s="282"/>
      <c r="R207" s="282"/>
      <c r="S207" s="282"/>
      <c r="T207" s="282"/>
      <c r="U207" s="282"/>
      <c r="V207" s="282"/>
      <c r="W207" s="282"/>
      <c r="X207" s="283"/>
      <c r="Y207" s="13"/>
      <c r="Z207" s="13"/>
      <c r="AA207" s="13"/>
      <c r="AB207" s="13"/>
      <c r="AC207" s="13"/>
      <c r="AD207" s="13"/>
      <c r="AE207" s="13"/>
      <c r="AT207" s="284" t="s">
        <v>446</v>
      </c>
      <c r="AU207" s="284" t="s">
        <v>88</v>
      </c>
      <c r="AV207" s="13" t="s">
        <v>88</v>
      </c>
      <c r="AW207" s="13" t="s">
        <v>5</v>
      </c>
      <c r="AX207" s="13" t="s">
        <v>78</v>
      </c>
      <c r="AY207" s="284" t="s">
        <v>223</v>
      </c>
    </row>
    <row r="208" s="13" customFormat="1">
      <c r="A208" s="13"/>
      <c r="B208" s="274"/>
      <c r="C208" s="275"/>
      <c r="D208" s="266" t="s">
        <v>446</v>
      </c>
      <c r="E208" s="276" t="s">
        <v>1</v>
      </c>
      <c r="F208" s="277" t="s">
        <v>866</v>
      </c>
      <c r="G208" s="275"/>
      <c r="H208" s="278">
        <v>205.93899999999999</v>
      </c>
      <c r="I208" s="279"/>
      <c r="J208" s="279"/>
      <c r="K208" s="275"/>
      <c r="L208" s="275"/>
      <c r="M208" s="280"/>
      <c r="N208" s="281"/>
      <c r="O208" s="282"/>
      <c r="P208" s="282"/>
      <c r="Q208" s="282"/>
      <c r="R208" s="282"/>
      <c r="S208" s="282"/>
      <c r="T208" s="282"/>
      <c r="U208" s="282"/>
      <c r="V208" s="282"/>
      <c r="W208" s="282"/>
      <c r="X208" s="283"/>
      <c r="Y208" s="13"/>
      <c r="Z208" s="13"/>
      <c r="AA208" s="13"/>
      <c r="AB208" s="13"/>
      <c r="AC208" s="13"/>
      <c r="AD208" s="13"/>
      <c r="AE208" s="13"/>
      <c r="AT208" s="284" t="s">
        <v>446</v>
      </c>
      <c r="AU208" s="284" t="s">
        <v>88</v>
      </c>
      <c r="AV208" s="13" t="s">
        <v>88</v>
      </c>
      <c r="AW208" s="13" t="s">
        <v>5</v>
      </c>
      <c r="AX208" s="13" t="s">
        <v>78</v>
      </c>
      <c r="AY208" s="284" t="s">
        <v>223</v>
      </c>
    </row>
    <row r="209" s="14" customFormat="1">
      <c r="A209" s="14"/>
      <c r="B209" s="285"/>
      <c r="C209" s="286"/>
      <c r="D209" s="266" t="s">
        <v>446</v>
      </c>
      <c r="E209" s="287" t="s">
        <v>1</v>
      </c>
      <c r="F209" s="288" t="s">
        <v>463</v>
      </c>
      <c r="G209" s="286"/>
      <c r="H209" s="289">
        <v>211.19799999999998</v>
      </c>
      <c r="I209" s="290"/>
      <c r="J209" s="290"/>
      <c r="K209" s="286"/>
      <c r="L209" s="286"/>
      <c r="M209" s="291"/>
      <c r="N209" s="292"/>
      <c r="O209" s="293"/>
      <c r="P209" s="293"/>
      <c r="Q209" s="293"/>
      <c r="R209" s="293"/>
      <c r="S209" s="293"/>
      <c r="T209" s="293"/>
      <c r="U209" s="293"/>
      <c r="V209" s="293"/>
      <c r="W209" s="293"/>
      <c r="X209" s="294"/>
      <c r="Y209" s="14"/>
      <c r="Z209" s="14"/>
      <c r="AA209" s="14"/>
      <c r="AB209" s="14"/>
      <c r="AC209" s="14"/>
      <c r="AD209" s="14"/>
      <c r="AE209" s="14"/>
      <c r="AT209" s="295" t="s">
        <v>446</v>
      </c>
      <c r="AU209" s="295" t="s">
        <v>88</v>
      </c>
      <c r="AV209" s="14" t="s">
        <v>239</v>
      </c>
      <c r="AW209" s="14" t="s">
        <v>5</v>
      </c>
      <c r="AX209" s="14" t="s">
        <v>86</v>
      </c>
      <c r="AY209" s="295" t="s">
        <v>223</v>
      </c>
    </row>
    <row r="210" s="2" customFormat="1" ht="21.75" customHeight="1">
      <c r="A210" s="39"/>
      <c r="B210" s="40"/>
      <c r="C210" s="252" t="s">
        <v>8</v>
      </c>
      <c r="D210" s="252" t="s">
        <v>226</v>
      </c>
      <c r="E210" s="253" t="s">
        <v>754</v>
      </c>
      <c r="F210" s="254" t="s">
        <v>755</v>
      </c>
      <c r="G210" s="255" t="s">
        <v>501</v>
      </c>
      <c r="H210" s="256">
        <v>844.79200000000003</v>
      </c>
      <c r="I210" s="257"/>
      <c r="J210" s="257"/>
      <c r="K210" s="258">
        <f>ROUND(P210*H210,2)</f>
        <v>0</v>
      </c>
      <c r="L210" s="254" t="s">
        <v>404</v>
      </c>
      <c r="M210" s="45"/>
      <c r="N210" s="259" t="s">
        <v>1</v>
      </c>
      <c r="O210" s="260" t="s">
        <v>41</v>
      </c>
      <c r="P210" s="261">
        <f>I210+J210</f>
        <v>0</v>
      </c>
      <c r="Q210" s="261">
        <f>ROUND(I210*H210,2)</f>
        <v>0</v>
      </c>
      <c r="R210" s="261">
        <f>ROUND(J210*H210,2)</f>
        <v>0</v>
      </c>
      <c r="S210" s="92"/>
      <c r="T210" s="262">
        <f>S210*H210</f>
        <v>0</v>
      </c>
      <c r="U210" s="262">
        <v>0</v>
      </c>
      <c r="V210" s="262">
        <f>U210*H210</f>
        <v>0</v>
      </c>
      <c r="W210" s="262">
        <v>0</v>
      </c>
      <c r="X210" s="263">
        <f>W210*H210</f>
        <v>0</v>
      </c>
      <c r="Y210" s="39"/>
      <c r="Z210" s="39"/>
      <c r="AA210" s="39"/>
      <c r="AB210" s="39"/>
      <c r="AC210" s="39"/>
      <c r="AD210" s="39"/>
      <c r="AE210" s="39"/>
      <c r="AR210" s="264" t="s">
        <v>239</v>
      </c>
      <c r="AT210" s="264" t="s">
        <v>226</v>
      </c>
      <c r="AU210" s="264" t="s">
        <v>88</v>
      </c>
      <c r="AY210" s="18" t="s">
        <v>223</v>
      </c>
      <c r="BE210" s="265">
        <f>IF(O210="základní",K210,0)</f>
        <v>0</v>
      </c>
      <c r="BF210" s="265">
        <f>IF(O210="snížená",K210,0)</f>
        <v>0</v>
      </c>
      <c r="BG210" s="265">
        <f>IF(O210="zákl. přenesená",K210,0)</f>
        <v>0</v>
      </c>
      <c r="BH210" s="265">
        <f>IF(O210="sníž. přenesená",K210,0)</f>
        <v>0</v>
      </c>
      <c r="BI210" s="265">
        <f>IF(O210="nulová",K210,0)</f>
        <v>0</v>
      </c>
      <c r="BJ210" s="18" t="s">
        <v>86</v>
      </c>
      <c r="BK210" s="265">
        <f>ROUND(P210*H210,2)</f>
        <v>0</v>
      </c>
      <c r="BL210" s="18" t="s">
        <v>239</v>
      </c>
      <c r="BM210" s="264" t="s">
        <v>756</v>
      </c>
    </row>
    <row r="211" s="15" customFormat="1">
      <c r="A211" s="15"/>
      <c r="B211" s="309"/>
      <c r="C211" s="310"/>
      <c r="D211" s="266" t="s">
        <v>446</v>
      </c>
      <c r="E211" s="311" t="s">
        <v>1</v>
      </c>
      <c r="F211" s="312" t="s">
        <v>867</v>
      </c>
      <c r="G211" s="310"/>
      <c r="H211" s="311" t="s">
        <v>1</v>
      </c>
      <c r="I211" s="313"/>
      <c r="J211" s="313"/>
      <c r="K211" s="310"/>
      <c r="L211" s="310"/>
      <c r="M211" s="314"/>
      <c r="N211" s="315"/>
      <c r="O211" s="316"/>
      <c r="P211" s="316"/>
      <c r="Q211" s="316"/>
      <c r="R211" s="316"/>
      <c r="S211" s="316"/>
      <c r="T211" s="316"/>
      <c r="U211" s="316"/>
      <c r="V211" s="316"/>
      <c r="W211" s="316"/>
      <c r="X211" s="317"/>
      <c r="Y211" s="15"/>
      <c r="Z211" s="15"/>
      <c r="AA211" s="15"/>
      <c r="AB211" s="15"/>
      <c r="AC211" s="15"/>
      <c r="AD211" s="15"/>
      <c r="AE211" s="15"/>
      <c r="AT211" s="318" t="s">
        <v>446</v>
      </c>
      <c r="AU211" s="318" t="s">
        <v>88</v>
      </c>
      <c r="AV211" s="15" t="s">
        <v>86</v>
      </c>
      <c r="AW211" s="15" t="s">
        <v>5</v>
      </c>
      <c r="AX211" s="15" t="s">
        <v>78</v>
      </c>
      <c r="AY211" s="318" t="s">
        <v>223</v>
      </c>
    </row>
    <row r="212" s="13" customFormat="1">
      <c r="A212" s="13"/>
      <c r="B212" s="274"/>
      <c r="C212" s="275"/>
      <c r="D212" s="266" t="s">
        <v>446</v>
      </c>
      <c r="E212" s="276" t="s">
        <v>1</v>
      </c>
      <c r="F212" s="277" t="s">
        <v>868</v>
      </c>
      <c r="G212" s="275"/>
      <c r="H212" s="278">
        <v>844.79200000000003</v>
      </c>
      <c r="I212" s="279"/>
      <c r="J212" s="279"/>
      <c r="K212" s="275"/>
      <c r="L212" s="275"/>
      <c r="M212" s="280"/>
      <c r="N212" s="281"/>
      <c r="O212" s="282"/>
      <c r="P212" s="282"/>
      <c r="Q212" s="282"/>
      <c r="R212" s="282"/>
      <c r="S212" s="282"/>
      <c r="T212" s="282"/>
      <c r="U212" s="282"/>
      <c r="V212" s="282"/>
      <c r="W212" s="282"/>
      <c r="X212" s="283"/>
      <c r="Y212" s="13"/>
      <c r="Z212" s="13"/>
      <c r="AA212" s="13"/>
      <c r="AB212" s="13"/>
      <c r="AC212" s="13"/>
      <c r="AD212" s="13"/>
      <c r="AE212" s="13"/>
      <c r="AT212" s="284" t="s">
        <v>446</v>
      </c>
      <c r="AU212" s="284" t="s">
        <v>88</v>
      </c>
      <c r="AV212" s="13" t="s">
        <v>88</v>
      </c>
      <c r="AW212" s="13" t="s">
        <v>5</v>
      </c>
      <c r="AX212" s="13" t="s">
        <v>78</v>
      </c>
      <c r="AY212" s="284" t="s">
        <v>223</v>
      </c>
    </row>
    <row r="213" s="14" customFormat="1">
      <c r="A213" s="14"/>
      <c r="B213" s="285"/>
      <c r="C213" s="286"/>
      <c r="D213" s="266" t="s">
        <v>446</v>
      </c>
      <c r="E213" s="287" t="s">
        <v>1</v>
      </c>
      <c r="F213" s="288" t="s">
        <v>463</v>
      </c>
      <c r="G213" s="286"/>
      <c r="H213" s="289">
        <v>844.79200000000003</v>
      </c>
      <c r="I213" s="290"/>
      <c r="J213" s="290"/>
      <c r="K213" s="286"/>
      <c r="L213" s="286"/>
      <c r="M213" s="291"/>
      <c r="N213" s="292"/>
      <c r="O213" s="293"/>
      <c r="P213" s="293"/>
      <c r="Q213" s="293"/>
      <c r="R213" s="293"/>
      <c r="S213" s="293"/>
      <c r="T213" s="293"/>
      <c r="U213" s="293"/>
      <c r="V213" s="293"/>
      <c r="W213" s="293"/>
      <c r="X213" s="294"/>
      <c r="Y213" s="14"/>
      <c r="Z213" s="14"/>
      <c r="AA213" s="14"/>
      <c r="AB213" s="14"/>
      <c r="AC213" s="14"/>
      <c r="AD213" s="14"/>
      <c r="AE213" s="14"/>
      <c r="AT213" s="295" t="s">
        <v>446</v>
      </c>
      <c r="AU213" s="295" t="s">
        <v>88</v>
      </c>
      <c r="AV213" s="14" t="s">
        <v>239</v>
      </c>
      <c r="AW213" s="14" t="s">
        <v>5</v>
      </c>
      <c r="AX213" s="14" t="s">
        <v>86</v>
      </c>
      <c r="AY213" s="295" t="s">
        <v>223</v>
      </c>
    </row>
    <row r="214" s="2" customFormat="1" ht="33" customHeight="1">
      <c r="A214" s="39"/>
      <c r="B214" s="40"/>
      <c r="C214" s="252" t="s">
        <v>343</v>
      </c>
      <c r="D214" s="252" t="s">
        <v>226</v>
      </c>
      <c r="E214" s="253" t="s">
        <v>764</v>
      </c>
      <c r="F214" s="254" t="s">
        <v>765</v>
      </c>
      <c r="G214" s="255" t="s">
        <v>501</v>
      </c>
      <c r="H214" s="256">
        <v>205.93899999999999</v>
      </c>
      <c r="I214" s="257"/>
      <c r="J214" s="257"/>
      <c r="K214" s="258">
        <f>ROUND(P214*H214,2)</f>
        <v>0</v>
      </c>
      <c r="L214" s="254" t="s">
        <v>404</v>
      </c>
      <c r="M214" s="45"/>
      <c r="N214" s="259" t="s">
        <v>1</v>
      </c>
      <c r="O214" s="260" t="s">
        <v>41</v>
      </c>
      <c r="P214" s="261">
        <f>I214+J214</f>
        <v>0</v>
      </c>
      <c r="Q214" s="261">
        <f>ROUND(I214*H214,2)</f>
        <v>0</v>
      </c>
      <c r="R214" s="261">
        <f>ROUND(J214*H214,2)</f>
        <v>0</v>
      </c>
      <c r="S214" s="92"/>
      <c r="T214" s="262">
        <f>S214*H214</f>
        <v>0</v>
      </c>
      <c r="U214" s="262">
        <v>0</v>
      </c>
      <c r="V214" s="262">
        <f>U214*H214</f>
        <v>0</v>
      </c>
      <c r="W214" s="262">
        <v>0</v>
      </c>
      <c r="X214" s="263">
        <f>W214*H214</f>
        <v>0</v>
      </c>
      <c r="Y214" s="39"/>
      <c r="Z214" s="39"/>
      <c r="AA214" s="39"/>
      <c r="AB214" s="39"/>
      <c r="AC214" s="39"/>
      <c r="AD214" s="39"/>
      <c r="AE214" s="39"/>
      <c r="AR214" s="264" t="s">
        <v>239</v>
      </c>
      <c r="AT214" s="264" t="s">
        <v>226</v>
      </c>
      <c r="AU214" s="264" t="s">
        <v>88</v>
      </c>
      <c r="AY214" s="18" t="s">
        <v>223</v>
      </c>
      <c r="BE214" s="265">
        <f>IF(O214="základní",K214,0)</f>
        <v>0</v>
      </c>
      <c r="BF214" s="265">
        <f>IF(O214="snížená",K214,0)</f>
        <v>0</v>
      </c>
      <c r="BG214" s="265">
        <f>IF(O214="zákl. přenesená",K214,0)</f>
        <v>0</v>
      </c>
      <c r="BH214" s="265">
        <f>IF(O214="sníž. přenesená",K214,0)</f>
        <v>0</v>
      </c>
      <c r="BI214" s="265">
        <f>IF(O214="nulová",K214,0)</f>
        <v>0</v>
      </c>
      <c r="BJ214" s="18" t="s">
        <v>86</v>
      </c>
      <c r="BK214" s="265">
        <f>ROUND(P214*H214,2)</f>
        <v>0</v>
      </c>
      <c r="BL214" s="18" t="s">
        <v>239</v>
      </c>
      <c r="BM214" s="264" t="s">
        <v>766</v>
      </c>
    </row>
    <row r="215" s="2" customFormat="1">
      <c r="A215" s="39"/>
      <c r="B215" s="40"/>
      <c r="C215" s="41"/>
      <c r="D215" s="266" t="s">
        <v>232</v>
      </c>
      <c r="E215" s="41"/>
      <c r="F215" s="267" t="s">
        <v>869</v>
      </c>
      <c r="G215" s="41"/>
      <c r="H215" s="41"/>
      <c r="I215" s="158"/>
      <c r="J215" s="158"/>
      <c r="K215" s="41"/>
      <c r="L215" s="41"/>
      <c r="M215" s="45"/>
      <c r="N215" s="268"/>
      <c r="O215" s="269"/>
      <c r="P215" s="92"/>
      <c r="Q215" s="92"/>
      <c r="R215" s="92"/>
      <c r="S215" s="92"/>
      <c r="T215" s="92"/>
      <c r="U215" s="92"/>
      <c r="V215" s="92"/>
      <c r="W215" s="92"/>
      <c r="X215" s="93"/>
      <c r="Y215" s="39"/>
      <c r="Z215" s="39"/>
      <c r="AA215" s="39"/>
      <c r="AB215" s="39"/>
      <c r="AC215" s="39"/>
      <c r="AD215" s="39"/>
      <c r="AE215" s="39"/>
      <c r="AT215" s="18" t="s">
        <v>232</v>
      </c>
      <c r="AU215" s="18" t="s">
        <v>88</v>
      </c>
    </row>
    <row r="216" s="15" customFormat="1">
      <c r="A216" s="15"/>
      <c r="B216" s="309"/>
      <c r="C216" s="310"/>
      <c r="D216" s="266" t="s">
        <v>446</v>
      </c>
      <c r="E216" s="311" t="s">
        <v>1</v>
      </c>
      <c r="F216" s="312" t="s">
        <v>768</v>
      </c>
      <c r="G216" s="310"/>
      <c r="H216" s="311" t="s">
        <v>1</v>
      </c>
      <c r="I216" s="313"/>
      <c r="J216" s="313"/>
      <c r="K216" s="310"/>
      <c r="L216" s="310"/>
      <c r="M216" s="314"/>
      <c r="N216" s="315"/>
      <c r="O216" s="316"/>
      <c r="P216" s="316"/>
      <c r="Q216" s="316"/>
      <c r="R216" s="316"/>
      <c r="S216" s="316"/>
      <c r="T216" s="316"/>
      <c r="U216" s="316"/>
      <c r="V216" s="316"/>
      <c r="W216" s="316"/>
      <c r="X216" s="317"/>
      <c r="Y216" s="15"/>
      <c r="Z216" s="15"/>
      <c r="AA216" s="15"/>
      <c r="AB216" s="15"/>
      <c r="AC216" s="15"/>
      <c r="AD216" s="15"/>
      <c r="AE216" s="15"/>
      <c r="AT216" s="318" t="s">
        <v>446</v>
      </c>
      <c r="AU216" s="318" t="s">
        <v>88</v>
      </c>
      <c r="AV216" s="15" t="s">
        <v>86</v>
      </c>
      <c r="AW216" s="15" t="s">
        <v>5</v>
      </c>
      <c r="AX216" s="15" t="s">
        <v>78</v>
      </c>
      <c r="AY216" s="318" t="s">
        <v>223</v>
      </c>
    </row>
    <row r="217" s="13" customFormat="1">
      <c r="A217" s="13"/>
      <c r="B217" s="274"/>
      <c r="C217" s="275"/>
      <c r="D217" s="266" t="s">
        <v>446</v>
      </c>
      <c r="E217" s="276" t="s">
        <v>1</v>
      </c>
      <c r="F217" s="277" t="s">
        <v>870</v>
      </c>
      <c r="G217" s="275"/>
      <c r="H217" s="278">
        <v>205.93899999999999</v>
      </c>
      <c r="I217" s="279"/>
      <c r="J217" s="279"/>
      <c r="K217" s="275"/>
      <c r="L217" s="275"/>
      <c r="M217" s="280"/>
      <c r="N217" s="281"/>
      <c r="O217" s="282"/>
      <c r="P217" s="282"/>
      <c r="Q217" s="282"/>
      <c r="R217" s="282"/>
      <c r="S217" s="282"/>
      <c r="T217" s="282"/>
      <c r="U217" s="282"/>
      <c r="V217" s="282"/>
      <c r="W217" s="282"/>
      <c r="X217" s="283"/>
      <c r="Y217" s="13"/>
      <c r="Z217" s="13"/>
      <c r="AA217" s="13"/>
      <c r="AB217" s="13"/>
      <c r="AC217" s="13"/>
      <c r="AD217" s="13"/>
      <c r="AE217" s="13"/>
      <c r="AT217" s="284" t="s">
        <v>446</v>
      </c>
      <c r="AU217" s="284" t="s">
        <v>88</v>
      </c>
      <c r="AV217" s="13" t="s">
        <v>88</v>
      </c>
      <c r="AW217" s="13" t="s">
        <v>5</v>
      </c>
      <c r="AX217" s="13" t="s">
        <v>78</v>
      </c>
      <c r="AY217" s="284" t="s">
        <v>223</v>
      </c>
    </row>
    <row r="218" s="14" customFormat="1">
      <c r="A218" s="14"/>
      <c r="B218" s="285"/>
      <c r="C218" s="286"/>
      <c r="D218" s="266" t="s">
        <v>446</v>
      </c>
      <c r="E218" s="287" t="s">
        <v>1</v>
      </c>
      <c r="F218" s="288" t="s">
        <v>463</v>
      </c>
      <c r="G218" s="286"/>
      <c r="H218" s="289">
        <v>205.93899999999999</v>
      </c>
      <c r="I218" s="290"/>
      <c r="J218" s="290"/>
      <c r="K218" s="286"/>
      <c r="L218" s="286"/>
      <c r="M218" s="291"/>
      <c r="N218" s="292"/>
      <c r="O218" s="293"/>
      <c r="P218" s="293"/>
      <c r="Q218" s="293"/>
      <c r="R218" s="293"/>
      <c r="S218" s="293"/>
      <c r="T218" s="293"/>
      <c r="U218" s="293"/>
      <c r="V218" s="293"/>
      <c r="W218" s="293"/>
      <c r="X218" s="294"/>
      <c r="Y218" s="14"/>
      <c r="Z218" s="14"/>
      <c r="AA218" s="14"/>
      <c r="AB218" s="14"/>
      <c r="AC218" s="14"/>
      <c r="AD218" s="14"/>
      <c r="AE218" s="14"/>
      <c r="AT218" s="295" t="s">
        <v>446</v>
      </c>
      <c r="AU218" s="295" t="s">
        <v>88</v>
      </c>
      <c r="AV218" s="14" t="s">
        <v>239</v>
      </c>
      <c r="AW218" s="14" t="s">
        <v>5</v>
      </c>
      <c r="AX218" s="14" t="s">
        <v>86</v>
      </c>
      <c r="AY218" s="295" t="s">
        <v>223</v>
      </c>
    </row>
    <row r="219" s="2" customFormat="1" ht="21.75" customHeight="1">
      <c r="A219" s="39"/>
      <c r="B219" s="40"/>
      <c r="C219" s="252" t="s">
        <v>348</v>
      </c>
      <c r="D219" s="252" t="s">
        <v>226</v>
      </c>
      <c r="E219" s="253" t="s">
        <v>699</v>
      </c>
      <c r="F219" s="254" t="s">
        <v>871</v>
      </c>
      <c r="G219" s="255" t="s">
        <v>501</v>
      </c>
      <c r="H219" s="256">
        <v>359.89999999999998</v>
      </c>
      <c r="I219" s="257"/>
      <c r="J219" s="257"/>
      <c r="K219" s="258">
        <f>ROUND(P219*H219,2)</f>
        <v>0</v>
      </c>
      <c r="L219" s="254" t="s">
        <v>404</v>
      </c>
      <c r="M219" s="45"/>
      <c r="N219" s="259" t="s">
        <v>1</v>
      </c>
      <c r="O219" s="260" t="s">
        <v>41</v>
      </c>
      <c r="P219" s="261">
        <f>I219+J219</f>
        <v>0</v>
      </c>
      <c r="Q219" s="261">
        <f>ROUND(I219*H219,2)</f>
        <v>0</v>
      </c>
      <c r="R219" s="261">
        <f>ROUND(J219*H219,2)</f>
        <v>0</v>
      </c>
      <c r="S219" s="92"/>
      <c r="T219" s="262">
        <f>S219*H219</f>
        <v>0</v>
      </c>
      <c r="U219" s="262">
        <v>0</v>
      </c>
      <c r="V219" s="262">
        <f>U219*H219</f>
        <v>0</v>
      </c>
      <c r="W219" s="262">
        <v>0</v>
      </c>
      <c r="X219" s="263">
        <f>W219*H219</f>
        <v>0</v>
      </c>
      <c r="Y219" s="39"/>
      <c r="Z219" s="39"/>
      <c r="AA219" s="39"/>
      <c r="AB219" s="39"/>
      <c r="AC219" s="39"/>
      <c r="AD219" s="39"/>
      <c r="AE219" s="39"/>
      <c r="AR219" s="264" t="s">
        <v>239</v>
      </c>
      <c r="AT219" s="264" t="s">
        <v>226</v>
      </c>
      <c r="AU219" s="264" t="s">
        <v>88</v>
      </c>
      <c r="AY219" s="18" t="s">
        <v>223</v>
      </c>
      <c r="BE219" s="265">
        <f>IF(O219="základní",K219,0)</f>
        <v>0</v>
      </c>
      <c r="BF219" s="265">
        <f>IF(O219="snížená",K219,0)</f>
        <v>0</v>
      </c>
      <c r="BG219" s="265">
        <f>IF(O219="zákl. přenesená",K219,0)</f>
        <v>0</v>
      </c>
      <c r="BH219" s="265">
        <f>IF(O219="sníž. přenesená",K219,0)</f>
        <v>0</v>
      </c>
      <c r="BI219" s="265">
        <f>IF(O219="nulová",K219,0)</f>
        <v>0</v>
      </c>
      <c r="BJ219" s="18" t="s">
        <v>86</v>
      </c>
      <c r="BK219" s="265">
        <f>ROUND(P219*H219,2)</f>
        <v>0</v>
      </c>
      <c r="BL219" s="18" t="s">
        <v>239</v>
      </c>
      <c r="BM219" s="264" t="s">
        <v>872</v>
      </c>
    </row>
    <row r="220" s="2" customFormat="1">
      <c r="A220" s="39"/>
      <c r="B220" s="40"/>
      <c r="C220" s="41"/>
      <c r="D220" s="266" t="s">
        <v>232</v>
      </c>
      <c r="E220" s="41"/>
      <c r="F220" s="267" t="s">
        <v>767</v>
      </c>
      <c r="G220" s="41"/>
      <c r="H220" s="41"/>
      <c r="I220" s="158"/>
      <c r="J220" s="158"/>
      <c r="K220" s="41"/>
      <c r="L220" s="41"/>
      <c r="M220" s="45"/>
      <c r="N220" s="268"/>
      <c r="O220" s="269"/>
      <c r="P220" s="92"/>
      <c r="Q220" s="92"/>
      <c r="R220" s="92"/>
      <c r="S220" s="92"/>
      <c r="T220" s="92"/>
      <c r="U220" s="92"/>
      <c r="V220" s="92"/>
      <c r="W220" s="92"/>
      <c r="X220" s="93"/>
      <c r="Y220" s="39"/>
      <c r="Z220" s="39"/>
      <c r="AA220" s="39"/>
      <c r="AB220" s="39"/>
      <c r="AC220" s="39"/>
      <c r="AD220" s="39"/>
      <c r="AE220" s="39"/>
      <c r="AT220" s="18" t="s">
        <v>232</v>
      </c>
      <c r="AU220" s="18" t="s">
        <v>88</v>
      </c>
    </row>
    <row r="221" s="15" customFormat="1">
      <c r="A221" s="15"/>
      <c r="B221" s="309"/>
      <c r="C221" s="310"/>
      <c r="D221" s="266" t="s">
        <v>446</v>
      </c>
      <c r="E221" s="311" t="s">
        <v>1</v>
      </c>
      <c r="F221" s="312" t="s">
        <v>873</v>
      </c>
      <c r="G221" s="310"/>
      <c r="H221" s="311" t="s">
        <v>1</v>
      </c>
      <c r="I221" s="313"/>
      <c r="J221" s="313"/>
      <c r="K221" s="310"/>
      <c r="L221" s="310"/>
      <c r="M221" s="314"/>
      <c r="N221" s="315"/>
      <c r="O221" s="316"/>
      <c r="P221" s="316"/>
      <c r="Q221" s="316"/>
      <c r="R221" s="316"/>
      <c r="S221" s="316"/>
      <c r="T221" s="316"/>
      <c r="U221" s="316"/>
      <c r="V221" s="316"/>
      <c r="W221" s="316"/>
      <c r="X221" s="317"/>
      <c r="Y221" s="15"/>
      <c r="Z221" s="15"/>
      <c r="AA221" s="15"/>
      <c r="AB221" s="15"/>
      <c r="AC221" s="15"/>
      <c r="AD221" s="15"/>
      <c r="AE221" s="15"/>
      <c r="AT221" s="318" t="s">
        <v>446</v>
      </c>
      <c r="AU221" s="318" t="s">
        <v>88</v>
      </c>
      <c r="AV221" s="15" t="s">
        <v>86</v>
      </c>
      <c r="AW221" s="15" t="s">
        <v>5</v>
      </c>
      <c r="AX221" s="15" t="s">
        <v>78</v>
      </c>
      <c r="AY221" s="318" t="s">
        <v>223</v>
      </c>
    </row>
    <row r="222" s="13" customFormat="1">
      <c r="A222" s="13"/>
      <c r="B222" s="274"/>
      <c r="C222" s="275"/>
      <c r="D222" s="266" t="s">
        <v>446</v>
      </c>
      <c r="E222" s="276" t="s">
        <v>1</v>
      </c>
      <c r="F222" s="277" t="s">
        <v>874</v>
      </c>
      <c r="G222" s="275"/>
      <c r="H222" s="278">
        <v>359.89999999999998</v>
      </c>
      <c r="I222" s="279"/>
      <c r="J222" s="279"/>
      <c r="K222" s="275"/>
      <c r="L222" s="275"/>
      <c r="M222" s="280"/>
      <c r="N222" s="281"/>
      <c r="O222" s="282"/>
      <c r="P222" s="282"/>
      <c r="Q222" s="282"/>
      <c r="R222" s="282"/>
      <c r="S222" s="282"/>
      <c r="T222" s="282"/>
      <c r="U222" s="282"/>
      <c r="V222" s="282"/>
      <c r="W222" s="282"/>
      <c r="X222" s="283"/>
      <c r="Y222" s="13"/>
      <c r="Z222" s="13"/>
      <c r="AA222" s="13"/>
      <c r="AB222" s="13"/>
      <c r="AC222" s="13"/>
      <c r="AD222" s="13"/>
      <c r="AE222" s="13"/>
      <c r="AT222" s="284" t="s">
        <v>446</v>
      </c>
      <c r="AU222" s="284" t="s">
        <v>88</v>
      </c>
      <c r="AV222" s="13" t="s">
        <v>88</v>
      </c>
      <c r="AW222" s="13" t="s">
        <v>5</v>
      </c>
      <c r="AX222" s="13" t="s">
        <v>78</v>
      </c>
      <c r="AY222" s="284" t="s">
        <v>223</v>
      </c>
    </row>
    <row r="223" s="14" customFormat="1">
      <c r="A223" s="14"/>
      <c r="B223" s="285"/>
      <c r="C223" s="286"/>
      <c r="D223" s="266" t="s">
        <v>446</v>
      </c>
      <c r="E223" s="287" t="s">
        <v>1</v>
      </c>
      <c r="F223" s="288" t="s">
        <v>463</v>
      </c>
      <c r="G223" s="286"/>
      <c r="H223" s="289">
        <v>359.89999999999998</v>
      </c>
      <c r="I223" s="290"/>
      <c r="J223" s="290"/>
      <c r="K223" s="286"/>
      <c r="L223" s="286"/>
      <c r="M223" s="291"/>
      <c r="N223" s="320"/>
      <c r="O223" s="321"/>
      <c r="P223" s="321"/>
      <c r="Q223" s="321"/>
      <c r="R223" s="321"/>
      <c r="S223" s="321"/>
      <c r="T223" s="321"/>
      <c r="U223" s="321"/>
      <c r="V223" s="321"/>
      <c r="W223" s="321"/>
      <c r="X223" s="322"/>
      <c r="Y223" s="14"/>
      <c r="Z223" s="14"/>
      <c r="AA223" s="14"/>
      <c r="AB223" s="14"/>
      <c r="AC223" s="14"/>
      <c r="AD223" s="14"/>
      <c r="AE223" s="14"/>
      <c r="AT223" s="295" t="s">
        <v>446</v>
      </c>
      <c r="AU223" s="295" t="s">
        <v>88</v>
      </c>
      <c r="AV223" s="14" t="s">
        <v>239</v>
      </c>
      <c r="AW223" s="14" t="s">
        <v>5</v>
      </c>
      <c r="AX223" s="14" t="s">
        <v>86</v>
      </c>
      <c r="AY223" s="295" t="s">
        <v>223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197"/>
      <c r="J224" s="197"/>
      <c r="K224" s="68"/>
      <c r="L224" s="68"/>
      <c r="M224" s="45"/>
      <c r="N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oDzf4DsqBX7JqUEv1HUhtaAdzlrh6yDZaw7GO2jhdHQgCzrY4DC452C6cjzyAlGb8F/odk3lqne/LJDXEvF6+g==" hashValue="RjbD2swsxSWFZhFETPRtIWvJbfG8a+2ah/D1BVep2R1ThbfNv6pwsToyVSNroG1Hmr5n6BqJJ3ut5jve35iqDA==" algorithmName="SHA-512" password="CC35"/>
  <autoFilter ref="C119:L22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100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875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ROUND(K125,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ROUND((SUM(BE125:BE173)),  2)</f>
        <v>0</v>
      </c>
      <c r="G35" s="39"/>
      <c r="H35" s="39"/>
      <c r="I35" s="176">
        <v>0.20999999999999999</v>
      </c>
      <c r="J35" s="158"/>
      <c r="K35" s="170">
        <f>ROUND(((SUM(BE125:BE173))*I35),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ROUND((SUM(BF125:BF173)),  2)</f>
        <v>0</v>
      </c>
      <c r="G36" s="39"/>
      <c r="H36" s="39"/>
      <c r="I36" s="176">
        <v>0.14999999999999999</v>
      </c>
      <c r="J36" s="158"/>
      <c r="K36" s="170">
        <f>ROUND(((SUM(BF125:BF173))*I36),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ROUND((SUM(BG125:BG173)),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ROUND((SUM(BH125:BH173)),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ROUND((SUM(BI125:BI173)),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004 - Odstranění fontány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Q125</f>
        <v>0</v>
      </c>
      <c r="J96" s="208">
        <f>R125</f>
        <v>0</v>
      </c>
      <c r="K96" s="111">
        <f>K125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Q126</f>
        <v>0</v>
      </c>
      <c r="J97" s="213">
        <f>R126</f>
        <v>0</v>
      </c>
      <c r="K97" s="214">
        <f>K126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Q127</f>
        <v>0</v>
      </c>
      <c r="J98" s="219">
        <f>R127</f>
        <v>0</v>
      </c>
      <c r="K98" s="220">
        <f>K127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876</v>
      </c>
      <c r="E99" s="218"/>
      <c r="F99" s="218"/>
      <c r="G99" s="218"/>
      <c r="H99" s="218"/>
      <c r="I99" s="219">
        <f>Q145</f>
        <v>0</v>
      </c>
      <c r="J99" s="219">
        <f>R145</f>
        <v>0</v>
      </c>
      <c r="K99" s="220">
        <f>K145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394</v>
      </c>
      <c r="E100" s="218"/>
      <c r="F100" s="218"/>
      <c r="G100" s="218"/>
      <c r="H100" s="218"/>
      <c r="I100" s="219">
        <f>Q148</f>
        <v>0</v>
      </c>
      <c r="J100" s="219">
        <f>R148</f>
        <v>0</v>
      </c>
      <c r="K100" s="220">
        <f>K148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395</v>
      </c>
      <c r="E101" s="218"/>
      <c r="F101" s="218"/>
      <c r="G101" s="218"/>
      <c r="H101" s="218"/>
      <c r="I101" s="219">
        <f>Q155</f>
        <v>0</v>
      </c>
      <c r="J101" s="219">
        <f>R155</f>
        <v>0</v>
      </c>
      <c r="K101" s="220">
        <f>K155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9"/>
      <c r="C102" s="210"/>
      <c r="D102" s="211" t="s">
        <v>877</v>
      </c>
      <c r="E102" s="212"/>
      <c r="F102" s="212"/>
      <c r="G102" s="212"/>
      <c r="H102" s="212"/>
      <c r="I102" s="213">
        <f>Q167</f>
        <v>0</v>
      </c>
      <c r="J102" s="213">
        <f>R167</f>
        <v>0</v>
      </c>
      <c r="K102" s="214">
        <f>K167</f>
        <v>0</v>
      </c>
      <c r="L102" s="210"/>
      <c r="M102" s="2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6"/>
      <c r="C103" s="137"/>
      <c r="D103" s="217" t="s">
        <v>878</v>
      </c>
      <c r="E103" s="218"/>
      <c r="F103" s="218"/>
      <c r="G103" s="218"/>
      <c r="H103" s="218"/>
      <c r="I103" s="219">
        <f>Q168</f>
        <v>0</v>
      </c>
      <c r="J103" s="219">
        <f>R168</f>
        <v>0</v>
      </c>
      <c r="K103" s="220">
        <f>K168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9"/>
      <c r="C104" s="210"/>
      <c r="D104" s="211" t="s">
        <v>879</v>
      </c>
      <c r="E104" s="212"/>
      <c r="F104" s="212"/>
      <c r="G104" s="212"/>
      <c r="H104" s="212"/>
      <c r="I104" s="213">
        <f>Q171</f>
        <v>0</v>
      </c>
      <c r="J104" s="213">
        <f>R171</f>
        <v>0</v>
      </c>
      <c r="K104" s="214">
        <f>K171</f>
        <v>0</v>
      </c>
      <c r="L104" s="210"/>
      <c r="M104" s="21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6"/>
      <c r="C105" s="137"/>
      <c r="D105" s="217" t="s">
        <v>880</v>
      </c>
      <c r="E105" s="218"/>
      <c r="F105" s="218"/>
      <c r="G105" s="218"/>
      <c r="H105" s="218"/>
      <c r="I105" s="219">
        <f>Q172</f>
        <v>0</v>
      </c>
      <c r="J105" s="219">
        <f>R172</f>
        <v>0</v>
      </c>
      <c r="K105" s="220">
        <f>K172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7"/>
      <c r="J107" s="197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200"/>
      <c r="J111" s="20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204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201" t="str">
        <f>E7</f>
        <v>Revitalizace centra města Kopřivnice - aktualizace 08.2020</v>
      </c>
      <c r="F115" s="33"/>
      <c r="G115" s="33"/>
      <c r="H115" s="33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187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004 - Odstranění fontány</v>
      </c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 xml:space="preserve"> </v>
      </c>
      <c r="G119" s="41"/>
      <c r="H119" s="41"/>
      <c r="I119" s="160" t="s">
        <v>23</v>
      </c>
      <c r="J119" s="162" t="str">
        <f>IF(J12="","",J12)</f>
        <v>7. 8. 2020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25</v>
      </c>
      <c r="D121" s="41"/>
      <c r="E121" s="41"/>
      <c r="F121" s="28" t="str">
        <f>E15</f>
        <v>Město Kopřivnice</v>
      </c>
      <c r="G121" s="41"/>
      <c r="H121" s="41"/>
      <c r="I121" s="160" t="s">
        <v>31</v>
      </c>
      <c r="J121" s="202" t="str">
        <f>E21</f>
        <v>Dopravoprojekt Ostrava a.s.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160" t="s">
        <v>33</v>
      </c>
      <c r="J122" s="202" t="str">
        <f>E24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22"/>
      <c r="B124" s="223"/>
      <c r="C124" s="224" t="s">
        <v>205</v>
      </c>
      <c r="D124" s="225" t="s">
        <v>61</v>
      </c>
      <c r="E124" s="225" t="s">
        <v>57</v>
      </c>
      <c r="F124" s="225" t="s">
        <v>58</v>
      </c>
      <c r="G124" s="225" t="s">
        <v>206</v>
      </c>
      <c r="H124" s="225" t="s">
        <v>207</v>
      </c>
      <c r="I124" s="226" t="s">
        <v>208</v>
      </c>
      <c r="J124" s="226" t="s">
        <v>209</v>
      </c>
      <c r="K124" s="225" t="s">
        <v>196</v>
      </c>
      <c r="L124" s="227" t="s">
        <v>210</v>
      </c>
      <c r="M124" s="228"/>
      <c r="N124" s="101" t="s">
        <v>1</v>
      </c>
      <c r="O124" s="102" t="s">
        <v>40</v>
      </c>
      <c r="P124" s="102" t="s">
        <v>211</v>
      </c>
      <c r="Q124" s="102" t="s">
        <v>212</v>
      </c>
      <c r="R124" s="102" t="s">
        <v>213</v>
      </c>
      <c r="S124" s="102" t="s">
        <v>214</v>
      </c>
      <c r="T124" s="102" t="s">
        <v>215</v>
      </c>
      <c r="U124" s="102" t="s">
        <v>216</v>
      </c>
      <c r="V124" s="102" t="s">
        <v>217</v>
      </c>
      <c r="W124" s="102" t="s">
        <v>218</v>
      </c>
      <c r="X124" s="103" t="s">
        <v>219</v>
      </c>
      <c r="Y124" s="222"/>
      <c r="Z124" s="222"/>
      <c r="AA124" s="222"/>
      <c r="AB124" s="222"/>
      <c r="AC124" s="222"/>
      <c r="AD124" s="222"/>
      <c r="AE124" s="222"/>
    </row>
    <row r="125" s="2" customFormat="1" ht="22.8" customHeight="1">
      <c r="A125" s="39"/>
      <c r="B125" s="40"/>
      <c r="C125" s="108" t="s">
        <v>220</v>
      </c>
      <c r="D125" s="41"/>
      <c r="E125" s="41"/>
      <c r="F125" s="41"/>
      <c r="G125" s="41"/>
      <c r="H125" s="41"/>
      <c r="I125" s="158"/>
      <c r="J125" s="158"/>
      <c r="K125" s="229">
        <f>BK125</f>
        <v>0</v>
      </c>
      <c r="L125" s="41"/>
      <c r="M125" s="45"/>
      <c r="N125" s="104"/>
      <c r="O125" s="230"/>
      <c r="P125" s="105"/>
      <c r="Q125" s="231">
        <f>Q126+Q167+Q171</f>
        <v>0</v>
      </c>
      <c r="R125" s="231">
        <f>R126+R167+R171</f>
        <v>0</v>
      </c>
      <c r="S125" s="105"/>
      <c r="T125" s="232">
        <f>T126+T167+T171</f>
        <v>0</v>
      </c>
      <c r="U125" s="105"/>
      <c r="V125" s="232">
        <f>V126+V167+V171</f>
        <v>0</v>
      </c>
      <c r="W125" s="105"/>
      <c r="X125" s="233">
        <f>X126+X167+X171</f>
        <v>150.36022999999997</v>
      </c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198</v>
      </c>
      <c r="BK125" s="234">
        <f>BK126+BK167+BK171</f>
        <v>0</v>
      </c>
    </row>
    <row r="126" s="12" customFormat="1" ht="25.92" customHeight="1">
      <c r="A126" s="12"/>
      <c r="B126" s="235"/>
      <c r="C126" s="236"/>
      <c r="D126" s="237" t="s">
        <v>77</v>
      </c>
      <c r="E126" s="238" t="s">
        <v>398</v>
      </c>
      <c r="F126" s="238" t="s">
        <v>399</v>
      </c>
      <c r="G126" s="236"/>
      <c r="H126" s="236"/>
      <c r="I126" s="239"/>
      <c r="J126" s="239"/>
      <c r="K126" s="240">
        <f>BK126</f>
        <v>0</v>
      </c>
      <c r="L126" s="236"/>
      <c r="M126" s="241"/>
      <c r="N126" s="242"/>
      <c r="O126" s="243"/>
      <c r="P126" s="243"/>
      <c r="Q126" s="244">
        <f>Q127+Q145+Q148+Q155</f>
        <v>0</v>
      </c>
      <c r="R126" s="244">
        <f>R127+R145+R148+R155</f>
        <v>0</v>
      </c>
      <c r="S126" s="243"/>
      <c r="T126" s="245">
        <f>T127+T145+T148+T155</f>
        <v>0</v>
      </c>
      <c r="U126" s="243"/>
      <c r="V126" s="245">
        <f>V127+V145+V148+V155</f>
        <v>0</v>
      </c>
      <c r="W126" s="243"/>
      <c r="X126" s="246">
        <f>X127+X145+X148+X155</f>
        <v>150.35999999999999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78</v>
      </c>
      <c r="AY126" s="247" t="s">
        <v>223</v>
      </c>
      <c r="BK126" s="249">
        <f>BK127+BK145+BK148+BK155</f>
        <v>0</v>
      </c>
    </row>
    <row r="127" s="12" customFormat="1" ht="22.8" customHeight="1">
      <c r="A127" s="12"/>
      <c r="B127" s="235"/>
      <c r="C127" s="236"/>
      <c r="D127" s="237" t="s">
        <v>77</v>
      </c>
      <c r="E127" s="250" t="s">
        <v>86</v>
      </c>
      <c r="F127" s="250" t="s">
        <v>400</v>
      </c>
      <c r="G127" s="236"/>
      <c r="H127" s="236"/>
      <c r="I127" s="239"/>
      <c r="J127" s="239"/>
      <c r="K127" s="251">
        <f>BK127</f>
        <v>0</v>
      </c>
      <c r="L127" s="236"/>
      <c r="M127" s="241"/>
      <c r="N127" s="242"/>
      <c r="O127" s="243"/>
      <c r="P127" s="243"/>
      <c r="Q127" s="244">
        <f>SUM(Q128:Q144)</f>
        <v>0</v>
      </c>
      <c r="R127" s="244">
        <f>SUM(R128:R144)</f>
        <v>0</v>
      </c>
      <c r="S127" s="243"/>
      <c r="T127" s="245">
        <f>SUM(T128:T144)</f>
        <v>0</v>
      </c>
      <c r="U127" s="243"/>
      <c r="V127" s="245">
        <f>SUM(V128:V144)</f>
        <v>0</v>
      </c>
      <c r="W127" s="243"/>
      <c r="X127" s="246">
        <f>SUM(X128:X144)</f>
        <v>21.280000000000001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86</v>
      </c>
      <c r="AY127" s="247" t="s">
        <v>223</v>
      </c>
      <c r="BK127" s="249">
        <f>SUM(BK128:BK144)</f>
        <v>0</v>
      </c>
    </row>
    <row r="128" s="2" customFormat="1" ht="21.75" customHeight="1">
      <c r="A128" s="39"/>
      <c r="B128" s="40"/>
      <c r="C128" s="252" t="s">
        <v>8</v>
      </c>
      <c r="D128" s="252" t="s">
        <v>226</v>
      </c>
      <c r="E128" s="253" t="s">
        <v>881</v>
      </c>
      <c r="F128" s="254" t="s">
        <v>882</v>
      </c>
      <c r="G128" s="255" t="s">
        <v>403</v>
      </c>
      <c r="H128" s="256">
        <v>50</v>
      </c>
      <c r="I128" s="257"/>
      <c r="J128" s="257"/>
      <c r="K128" s="258">
        <f>ROUND(P128*H128,2)</f>
        <v>0</v>
      </c>
      <c r="L128" s="254" t="s">
        <v>404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0.23999999999999999</v>
      </c>
      <c r="X128" s="263">
        <f>W128*H128</f>
        <v>12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88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883</v>
      </c>
    </row>
    <row r="129" s="2" customFormat="1">
      <c r="A129" s="39"/>
      <c r="B129" s="40"/>
      <c r="C129" s="41"/>
      <c r="D129" s="266" t="s">
        <v>232</v>
      </c>
      <c r="E129" s="41"/>
      <c r="F129" s="267" t="s">
        <v>884</v>
      </c>
      <c r="G129" s="41"/>
      <c r="H129" s="41"/>
      <c r="I129" s="158"/>
      <c r="J129" s="158"/>
      <c r="K129" s="41"/>
      <c r="L129" s="41"/>
      <c r="M129" s="45"/>
      <c r="N129" s="268"/>
      <c r="O129" s="269"/>
      <c r="P129" s="92"/>
      <c r="Q129" s="92"/>
      <c r="R129" s="92"/>
      <c r="S129" s="92"/>
      <c r="T129" s="92"/>
      <c r="U129" s="92"/>
      <c r="V129" s="92"/>
      <c r="W129" s="92"/>
      <c r="X129" s="93"/>
      <c r="Y129" s="39"/>
      <c r="Z129" s="39"/>
      <c r="AA129" s="39"/>
      <c r="AB129" s="39"/>
      <c r="AC129" s="39"/>
      <c r="AD129" s="39"/>
      <c r="AE129" s="39"/>
      <c r="AT129" s="18" t="s">
        <v>232</v>
      </c>
      <c r="AU129" s="18" t="s">
        <v>88</v>
      </c>
    </row>
    <row r="130" s="2" customFormat="1" ht="21.75" customHeight="1">
      <c r="A130" s="39"/>
      <c r="B130" s="40"/>
      <c r="C130" s="252" t="s">
        <v>88</v>
      </c>
      <c r="D130" s="252" t="s">
        <v>226</v>
      </c>
      <c r="E130" s="253" t="s">
        <v>885</v>
      </c>
      <c r="F130" s="254" t="s">
        <v>886</v>
      </c>
      <c r="G130" s="255" t="s">
        <v>481</v>
      </c>
      <c r="H130" s="256">
        <v>32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0.28999999999999998</v>
      </c>
      <c r="X130" s="263">
        <f>W130*H130</f>
        <v>9.2799999999999994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887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888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88</v>
      </c>
    </row>
    <row r="132" s="2" customFormat="1" ht="21.75" customHeight="1">
      <c r="A132" s="39"/>
      <c r="B132" s="40"/>
      <c r="C132" s="252" t="s">
        <v>380</v>
      </c>
      <c r="D132" s="252" t="s">
        <v>226</v>
      </c>
      <c r="E132" s="253" t="s">
        <v>889</v>
      </c>
      <c r="F132" s="254" t="s">
        <v>890</v>
      </c>
      <c r="G132" s="255" t="s">
        <v>409</v>
      </c>
      <c r="H132" s="256">
        <v>12.1</v>
      </c>
      <c r="I132" s="257"/>
      <c r="J132" s="257"/>
      <c r="K132" s="258">
        <f>ROUND(P132*H132,2)</f>
        <v>0</v>
      </c>
      <c r="L132" s="254" t="s">
        <v>404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88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891</v>
      </c>
    </row>
    <row r="133" s="2" customFormat="1">
      <c r="A133" s="39"/>
      <c r="B133" s="40"/>
      <c r="C133" s="41"/>
      <c r="D133" s="266" t="s">
        <v>232</v>
      </c>
      <c r="E133" s="41"/>
      <c r="F133" s="267" t="s">
        <v>892</v>
      </c>
      <c r="G133" s="41"/>
      <c r="H133" s="41"/>
      <c r="I133" s="158"/>
      <c r="J133" s="158"/>
      <c r="K133" s="41"/>
      <c r="L133" s="41"/>
      <c r="M133" s="45"/>
      <c r="N133" s="268"/>
      <c r="O133" s="269"/>
      <c r="P133" s="92"/>
      <c r="Q133" s="92"/>
      <c r="R133" s="92"/>
      <c r="S133" s="92"/>
      <c r="T133" s="92"/>
      <c r="U133" s="92"/>
      <c r="V133" s="92"/>
      <c r="W133" s="92"/>
      <c r="X133" s="93"/>
      <c r="Y133" s="39"/>
      <c r="Z133" s="39"/>
      <c r="AA133" s="39"/>
      <c r="AB133" s="39"/>
      <c r="AC133" s="39"/>
      <c r="AD133" s="39"/>
      <c r="AE133" s="39"/>
      <c r="AT133" s="18" t="s">
        <v>232</v>
      </c>
      <c r="AU133" s="18" t="s">
        <v>88</v>
      </c>
    </row>
    <row r="134" s="2" customFormat="1" ht="21.75" customHeight="1">
      <c r="A134" s="39"/>
      <c r="B134" s="40"/>
      <c r="C134" s="252" t="s">
        <v>234</v>
      </c>
      <c r="D134" s="252" t="s">
        <v>226</v>
      </c>
      <c r="E134" s="253" t="s">
        <v>893</v>
      </c>
      <c r="F134" s="254" t="s">
        <v>894</v>
      </c>
      <c r="G134" s="255" t="s">
        <v>895</v>
      </c>
      <c r="H134" s="256">
        <v>1</v>
      </c>
      <c r="I134" s="257"/>
      <c r="J134" s="257"/>
      <c r="K134" s="258">
        <f>ROUND(P134*H134,2)</f>
        <v>0</v>
      </c>
      <c r="L134" s="254" t="s">
        <v>404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88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896</v>
      </c>
    </row>
    <row r="135" s="2" customFormat="1">
      <c r="A135" s="39"/>
      <c r="B135" s="40"/>
      <c r="C135" s="41"/>
      <c r="D135" s="266" t="s">
        <v>232</v>
      </c>
      <c r="E135" s="41"/>
      <c r="F135" s="267" t="s">
        <v>897</v>
      </c>
      <c r="G135" s="41"/>
      <c r="H135" s="41"/>
      <c r="I135" s="158"/>
      <c r="J135" s="158"/>
      <c r="K135" s="41"/>
      <c r="L135" s="41"/>
      <c r="M135" s="45"/>
      <c r="N135" s="268"/>
      <c r="O135" s="269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232</v>
      </c>
      <c r="AU135" s="18" t="s">
        <v>88</v>
      </c>
    </row>
    <row r="136" s="2" customFormat="1" ht="21.75" customHeight="1">
      <c r="A136" s="39"/>
      <c r="B136" s="40"/>
      <c r="C136" s="252" t="s">
        <v>239</v>
      </c>
      <c r="D136" s="252" t="s">
        <v>226</v>
      </c>
      <c r="E136" s="253" t="s">
        <v>898</v>
      </c>
      <c r="F136" s="254" t="s">
        <v>899</v>
      </c>
      <c r="G136" s="255" t="s">
        <v>409</v>
      </c>
      <c r="H136" s="256">
        <v>26.300000000000001</v>
      </c>
      <c r="I136" s="257"/>
      <c r="J136" s="257"/>
      <c r="K136" s="258">
        <f>ROUND(P136*H136,2)</f>
        <v>0</v>
      </c>
      <c r="L136" s="254" t="s">
        <v>404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900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901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88</v>
      </c>
    </row>
    <row r="138" s="2" customFormat="1" ht="21.75" customHeight="1">
      <c r="A138" s="39"/>
      <c r="B138" s="40"/>
      <c r="C138" s="252" t="s">
        <v>222</v>
      </c>
      <c r="D138" s="252" t="s">
        <v>226</v>
      </c>
      <c r="E138" s="253" t="s">
        <v>902</v>
      </c>
      <c r="F138" s="254" t="s">
        <v>903</v>
      </c>
      <c r="G138" s="255" t="s">
        <v>409</v>
      </c>
      <c r="H138" s="256">
        <v>26.300000000000001</v>
      </c>
      <c r="I138" s="257"/>
      <c r="J138" s="257"/>
      <c r="K138" s="258">
        <f>ROUND(P138*H138,2)</f>
        <v>0</v>
      </c>
      <c r="L138" s="254" t="s">
        <v>404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239</v>
      </c>
      <c r="AT138" s="264" t="s">
        <v>226</v>
      </c>
      <c r="AU138" s="264" t="s">
        <v>88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239</v>
      </c>
      <c r="BM138" s="264" t="s">
        <v>904</v>
      </c>
    </row>
    <row r="139" s="2" customFormat="1" ht="21.75" customHeight="1">
      <c r="A139" s="39"/>
      <c r="B139" s="40"/>
      <c r="C139" s="252" t="s">
        <v>248</v>
      </c>
      <c r="D139" s="252" t="s">
        <v>226</v>
      </c>
      <c r="E139" s="253" t="s">
        <v>905</v>
      </c>
      <c r="F139" s="254" t="s">
        <v>906</v>
      </c>
      <c r="G139" s="255" t="s">
        <v>409</v>
      </c>
      <c r="H139" s="256">
        <v>19.84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907</v>
      </c>
    </row>
    <row r="140" s="2" customFormat="1">
      <c r="A140" s="39"/>
      <c r="B140" s="40"/>
      <c r="C140" s="41"/>
      <c r="D140" s="266" t="s">
        <v>232</v>
      </c>
      <c r="E140" s="41"/>
      <c r="F140" s="267" t="s">
        <v>908</v>
      </c>
      <c r="G140" s="41"/>
      <c r="H140" s="41"/>
      <c r="I140" s="158"/>
      <c r="J140" s="158"/>
      <c r="K140" s="41"/>
      <c r="L140" s="41"/>
      <c r="M140" s="45"/>
      <c r="N140" s="268"/>
      <c r="O140" s="269"/>
      <c r="P140" s="92"/>
      <c r="Q140" s="92"/>
      <c r="R140" s="92"/>
      <c r="S140" s="92"/>
      <c r="T140" s="92"/>
      <c r="U140" s="92"/>
      <c r="V140" s="92"/>
      <c r="W140" s="92"/>
      <c r="X140" s="93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88</v>
      </c>
    </row>
    <row r="141" s="2" customFormat="1" ht="21.75" customHeight="1">
      <c r="A141" s="39"/>
      <c r="B141" s="40"/>
      <c r="C141" s="252" t="s">
        <v>258</v>
      </c>
      <c r="D141" s="252" t="s">
        <v>226</v>
      </c>
      <c r="E141" s="253" t="s">
        <v>909</v>
      </c>
      <c r="F141" s="254" t="s">
        <v>910</v>
      </c>
      <c r="G141" s="255" t="s">
        <v>409</v>
      </c>
      <c r="H141" s="256">
        <v>19.84</v>
      </c>
      <c r="I141" s="257"/>
      <c r="J141" s="257"/>
      <c r="K141" s="258">
        <f>ROUND(P141*H141,2)</f>
        <v>0</v>
      </c>
      <c r="L141" s="254" t="s">
        <v>404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88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911</v>
      </c>
    </row>
    <row r="142" s="2" customFormat="1">
      <c r="A142" s="39"/>
      <c r="B142" s="40"/>
      <c r="C142" s="41"/>
      <c r="D142" s="266" t="s">
        <v>232</v>
      </c>
      <c r="E142" s="41"/>
      <c r="F142" s="267" t="s">
        <v>912</v>
      </c>
      <c r="G142" s="41"/>
      <c r="H142" s="41"/>
      <c r="I142" s="158"/>
      <c r="J142" s="158"/>
      <c r="K142" s="41"/>
      <c r="L142" s="41"/>
      <c r="M142" s="45"/>
      <c r="N142" s="268"/>
      <c r="O142" s="269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232</v>
      </c>
      <c r="AU142" s="18" t="s">
        <v>88</v>
      </c>
    </row>
    <row r="143" s="2" customFormat="1" ht="21.75" customHeight="1">
      <c r="A143" s="39"/>
      <c r="B143" s="40"/>
      <c r="C143" s="252" t="s">
        <v>263</v>
      </c>
      <c r="D143" s="252" t="s">
        <v>226</v>
      </c>
      <c r="E143" s="253" t="s">
        <v>913</v>
      </c>
      <c r="F143" s="254" t="s">
        <v>914</v>
      </c>
      <c r="G143" s="255" t="s">
        <v>409</v>
      </c>
      <c r="H143" s="256">
        <v>19.84</v>
      </c>
      <c r="I143" s="257"/>
      <c r="J143" s="257"/>
      <c r="K143" s="258">
        <f>ROUND(P143*H143,2)</f>
        <v>0</v>
      </c>
      <c r="L143" s="254" t="s">
        <v>404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88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915</v>
      </c>
    </row>
    <row r="144" s="2" customFormat="1">
      <c r="A144" s="39"/>
      <c r="B144" s="40"/>
      <c r="C144" s="41"/>
      <c r="D144" s="266" t="s">
        <v>232</v>
      </c>
      <c r="E144" s="41"/>
      <c r="F144" s="267" t="s">
        <v>916</v>
      </c>
      <c r="G144" s="41"/>
      <c r="H144" s="41"/>
      <c r="I144" s="158"/>
      <c r="J144" s="158"/>
      <c r="K144" s="41"/>
      <c r="L144" s="41"/>
      <c r="M144" s="45"/>
      <c r="N144" s="268"/>
      <c r="O144" s="269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232</v>
      </c>
      <c r="AU144" s="18" t="s">
        <v>88</v>
      </c>
    </row>
    <row r="145" s="12" customFormat="1" ht="22.8" customHeight="1">
      <c r="A145" s="12"/>
      <c r="B145" s="235"/>
      <c r="C145" s="236"/>
      <c r="D145" s="237" t="s">
        <v>77</v>
      </c>
      <c r="E145" s="250" t="s">
        <v>430</v>
      </c>
      <c r="F145" s="250" t="s">
        <v>917</v>
      </c>
      <c r="G145" s="236"/>
      <c r="H145" s="236"/>
      <c r="I145" s="239"/>
      <c r="J145" s="239"/>
      <c r="K145" s="251">
        <f>BK145</f>
        <v>0</v>
      </c>
      <c r="L145" s="236"/>
      <c r="M145" s="241"/>
      <c r="N145" s="242"/>
      <c r="O145" s="243"/>
      <c r="P145" s="243"/>
      <c r="Q145" s="244">
        <f>SUM(Q146:Q147)</f>
        <v>0</v>
      </c>
      <c r="R145" s="244">
        <f>SUM(R146:R147)</f>
        <v>0</v>
      </c>
      <c r="S145" s="243"/>
      <c r="T145" s="245">
        <f>SUM(T146:T147)</f>
        <v>0</v>
      </c>
      <c r="U145" s="243"/>
      <c r="V145" s="245">
        <f>SUM(V146:V147)</f>
        <v>0</v>
      </c>
      <c r="W145" s="243"/>
      <c r="X145" s="246">
        <f>SUM(X146:X147)</f>
        <v>0.20000000000000001</v>
      </c>
      <c r="Y145" s="12"/>
      <c r="Z145" s="12"/>
      <c r="AA145" s="12"/>
      <c r="AB145" s="12"/>
      <c r="AC145" s="12"/>
      <c r="AD145" s="12"/>
      <c r="AE145" s="12"/>
      <c r="AR145" s="247" t="s">
        <v>86</v>
      </c>
      <c r="AT145" s="248" t="s">
        <v>77</v>
      </c>
      <c r="AU145" s="248" t="s">
        <v>86</v>
      </c>
      <c r="AY145" s="247" t="s">
        <v>223</v>
      </c>
      <c r="BK145" s="249">
        <f>SUM(BK146:BK147)</f>
        <v>0</v>
      </c>
    </row>
    <row r="146" s="2" customFormat="1" ht="21.75" customHeight="1">
      <c r="A146" s="39"/>
      <c r="B146" s="40"/>
      <c r="C146" s="252" t="s">
        <v>267</v>
      </c>
      <c r="D146" s="252" t="s">
        <v>226</v>
      </c>
      <c r="E146" s="253" t="s">
        <v>918</v>
      </c>
      <c r="F146" s="254" t="s">
        <v>919</v>
      </c>
      <c r="G146" s="255" t="s">
        <v>320</v>
      </c>
      <c r="H146" s="256">
        <v>2</v>
      </c>
      <c r="I146" s="257"/>
      <c r="J146" s="257"/>
      <c r="K146" s="258">
        <f>ROUND(P146*H146,2)</f>
        <v>0</v>
      </c>
      <c r="L146" s="254" t="s">
        <v>404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0.10000000000000001</v>
      </c>
      <c r="X146" s="263">
        <f>W146*H146</f>
        <v>0.20000000000000001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920</v>
      </c>
    </row>
    <row r="147" s="2" customFormat="1">
      <c r="A147" s="39"/>
      <c r="B147" s="40"/>
      <c r="C147" s="41"/>
      <c r="D147" s="266" t="s">
        <v>232</v>
      </c>
      <c r="E147" s="41"/>
      <c r="F147" s="267" t="s">
        <v>921</v>
      </c>
      <c r="G147" s="41"/>
      <c r="H147" s="41"/>
      <c r="I147" s="158"/>
      <c r="J147" s="158"/>
      <c r="K147" s="41"/>
      <c r="L147" s="41"/>
      <c r="M147" s="45"/>
      <c r="N147" s="268"/>
      <c r="O147" s="269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88</v>
      </c>
    </row>
    <row r="148" s="12" customFormat="1" ht="22.8" customHeight="1">
      <c r="A148" s="12"/>
      <c r="B148" s="235"/>
      <c r="C148" s="236"/>
      <c r="D148" s="237" t="s">
        <v>77</v>
      </c>
      <c r="E148" s="250" t="s">
        <v>258</v>
      </c>
      <c r="F148" s="250" t="s">
        <v>589</v>
      </c>
      <c r="G148" s="236"/>
      <c r="H148" s="236"/>
      <c r="I148" s="239"/>
      <c r="J148" s="239"/>
      <c r="K148" s="251">
        <f>BK148</f>
        <v>0</v>
      </c>
      <c r="L148" s="236"/>
      <c r="M148" s="241"/>
      <c r="N148" s="242"/>
      <c r="O148" s="243"/>
      <c r="P148" s="243"/>
      <c r="Q148" s="244">
        <f>SUM(Q149:Q154)</f>
        <v>0</v>
      </c>
      <c r="R148" s="244">
        <f>SUM(R149:R154)</f>
        <v>0</v>
      </c>
      <c r="S148" s="243"/>
      <c r="T148" s="245">
        <f>SUM(T149:T154)</f>
        <v>0</v>
      </c>
      <c r="U148" s="243"/>
      <c r="V148" s="245">
        <f>SUM(V149:V154)</f>
        <v>0</v>
      </c>
      <c r="W148" s="243"/>
      <c r="X148" s="246">
        <f>SUM(X149:X154)</f>
        <v>128.88</v>
      </c>
      <c r="Y148" s="12"/>
      <c r="Z148" s="12"/>
      <c r="AA148" s="12"/>
      <c r="AB148" s="12"/>
      <c r="AC148" s="12"/>
      <c r="AD148" s="12"/>
      <c r="AE148" s="12"/>
      <c r="AR148" s="247" t="s">
        <v>86</v>
      </c>
      <c r="AT148" s="248" t="s">
        <v>77</v>
      </c>
      <c r="AU148" s="248" t="s">
        <v>86</v>
      </c>
      <c r="AY148" s="247" t="s">
        <v>223</v>
      </c>
      <c r="BK148" s="249">
        <f>SUM(BK149:BK154)</f>
        <v>0</v>
      </c>
    </row>
    <row r="149" s="2" customFormat="1" ht="21.75" customHeight="1">
      <c r="A149" s="39"/>
      <c r="B149" s="40"/>
      <c r="C149" s="252" t="s">
        <v>274</v>
      </c>
      <c r="D149" s="252" t="s">
        <v>226</v>
      </c>
      <c r="E149" s="253" t="s">
        <v>922</v>
      </c>
      <c r="F149" s="254" t="s">
        <v>923</v>
      </c>
      <c r="G149" s="255" t="s">
        <v>481</v>
      </c>
      <c r="H149" s="256">
        <v>35</v>
      </c>
      <c r="I149" s="257"/>
      <c r="J149" s="257"/>
      <c r="K149" s="258">
        <f>ROUND(P149*H149,2)</f>
        <v>0</v>
      </c>
      <c r="L149" s="254" t="s">
        <v>404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0.012999999999999999</v>
      </c>
      <c r="X149" s="263">
        <f>W149*H149</f>
        <v>0.45499999999999996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88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924</v>
      </c>
    </row>
    <row r="150" s="2" customFormat="1">
      <c r="A150" s="39"/>
      <c r="B150" s="40"/>
      <c r="C150" s="41"/>
      <c r="D150" s="266" t="s">
        <v>232</v>
      </c>
      <c r="E150" s="41"/>
      <c r="F150" s="267" t="s">
        <v>925</v>
      </c>
      <c r="G150" s="41"/>
      <c r="H150" s="41"/>
      <c r="I150" s="158"/>
      <c r="J150" s="158"/>
      <c r="K150" s="41"/>
      <c r="L150" s="41"/>
      <c r="M150" s="45"/>
      <c r="N150" s="268"/>
      <c r="O150" s="269"/>
      <c r="P150" s="92"/>
      <c r="Q150" s="92"/>
      <c r="R150" s="92"/>
      <c r="S150" s="92"/>
      <c r="T150" s="92"/>
      <c r="U150" s="92"/>
      <c r="V150" s="92"/>
      <c r="W150" s="92"/>
      <c r="X150" s="93"/>
      <c r="Y150" s="39"/>
      <c r="Z150" s="39"/>
      <c r="AA150" s="39"/>
      <c r="AB150" s="39"/>
      <c r="AC150" s="39"/>
      <c r="AD150" s="39"/>
      <c r="AE150" s="39"/>
      <c r="AT150" s="18" t="s">
        <v>232</v>
      </c>
      <c r="AU150" s="18" t="s">
        <v>88</v>
      </c>
    </row>
    <row r="151" s="2" customFormat="1" ht="21.75" customHeight="1">
      <c r="A151" s="39"/>
      <c r="B151" s="40"/>
      <c r="C151" s="252" t="s">
        <v>353</v>
      </c>
      <c r="D151" s="252" t="s">
        <v>226</v>
      </c>
      <c r="E151" s="253" t="s">
        <v>926</v>
      </c>
      <c r="F151" s="254" t="s">
        <v>927</v>
      </c>
      <c r="G151" s="255" t="s">
        <v>409</v>
      </c>
      <c r="H151" s="256">
        <v>46</v>
      </c>
      <c r="I151" s="257"/>
      <c r="J151" s="257"/>
      <c r="K151" s="258">
        <f>ROUND(P151*H151,2)</f>
        <v>0</v>
      </c>
      <c r="L151" s="254" t="s">
        <v>404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2.2000000000000002</v>
      </c>
      <c r="X151" s="263">
        <f>W151*H151</f>
        <v>101.2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88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928</v>
      </c>
    </row>
    <row r="152" s="2" customFormat="1">
      <c r="A152" s="39"/>
      <c r="B152" s="40"/>
      <c r="C152" s="41"/>
      <c r="D152" s="266" t="s">
        <v>232</v>
      </c>
      <c r="E152" s="41"/>
      <c r="F152" s="267" t="s">
        <v>929</v>
      </c>
      <c r="G152" s="41"/>
      <c r="H152" s="41"/>
      <c r="I152" s="158"/>
      <c r="J152" s="158"/>
      <c r="K152" s="41"/>
      <c r="L152" s="41"/>
      <c r="M152" s="45"/>
      <c r="N152" s="268"/>
      <c r="O152" s="269"/>
      <c r="P152" s="92"/>
      <c r="Q152" s="92"/>
      <c r="R152" s="92"/>
      <c r="S152" s="92"/>
      <c r="T152" s="92"/>
      <c r="U152" s="92"/>
      <c r="V152" s="92"/>
      <c r="W152" s="92"/>
      <c r="X152" s="93"/>
      <c r="Y152" s="39"/>
      <c r="Z152" s="39"/>
      <c r="AA152" s="39"/>
      <c r="AB152" s="39"/>
      <c r="AC152" s="39"/>
      <c r="AD152" s="39"/>
      <c r="AE152" s="39"/>
      <c r="AT152" s="18" t="s">
        <v>232</v>
      </c>
      <c r="AU152" s="18" t="s">
        <v>88</v>
      </c>
    </row>
    <row r="153" s="2" customFormat="1" ht="21.75" customHeight="1">
      <c r="A153" s="39"/>
      <c r="B153" s="40"/>
      <c r="C153" s="252" t="s">
        <v>348</v>
      </c>
      <c r="D153" s="252" t="s">
        <v>226</v>
      </c>
      <c r="E153" s="253" t="s">
        <v>930</v>
      </c>
      <c r="F153" s="254" t="s">
        <v>931</v>
      </c>
      <c r="G153" s="255" t="s">
        <v>409</v>
      </c>
      <c r="H153" s="256">
        <v>12.1</v>
      </c>
      <c r="I153" s="257"/>
      <c r="J153" s="257"/>
      <c r="K153" s="258">
        <f>ROUND(P153*H153,2)</f>
        <v>0</v>
      </c>
      <c r="L153" s="254" t="s">
        <v>404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2.25</v>
      </c>
      <c r="X153" s="263">
        <f>W153*H153</f>
        <v>27.224999999999998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88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932</v>
      </c>
    </row>
    <row r="154" s="2" customFormat="1">
      <c r="A154" s="39"/>
      <c r="B154" s="40"/>
      <c r="C154" s="41"/>
      <c r="D154" s="266" t="s">
        <v>232</v>
      </c>
      <c r="E154" s="41"/>
      <c r="F154" s="267" t="s">
        <v>933</v>
      </c>
      <c r="G154" s="41"/>
      <c r="H154" s="41"/>
      <c r="I154" s="158"/>
      <c r="J154" s="158"/>
      <c r="K154" s="41"/>
      <c r="L154" s="41"/>
      <c r="M154" s="45"/>
      <c r="N154" s="268"/>
      <c r="O154" s="269"/>
      <c r="P154" s="92"/>
      <c r="Q154" s="92"/>
      <c r="R154" s="92"/>
      <c r="S154" s="92"/>
      <c r="T154" s="92"/>
      <c r="U154" s="92"/>
      <c r="V154" s="92"/>
      <c r="W154" s="92"/>
      <c r="X154" s="93"/>
      <c r="Y154" s="39"/>
      <c r="Z154" s="39"/>
      <c r="AA154" s="39"/>
      <c r="AB154" s="39"/>
      <c r="AC154" s="39"/>
      <c r="AD154" s="39"/>
      <c r="AE154" s="39"/>
      <c r="AT154" s="18" t="s">
        <v>232</v>
      </c>
      <c r="AU154" s="18" t="s">
        <v>88</v>
      </c>
    </row>
    <row r="155" s="12" customFormat="1" ht="22.8" customHeight="1">
      <c r="A155" s="12"/>
      <c r="B155" s="235"/>
      <c r="C155" s="236"/>
      <c r="D155" s="237" t="s">
        <v>77</v>
      </c>
      <c r="E155" s="250" t="s">
        <v>656</v>
      </c>
      <c r="F155" s="250" t="s">
        <v>657</v>
      </c>
      <c r="G155" s="236"/>
      <c r="H155" s="236"/>
      <c r="I155" s="239"/>
      <c r="J155" s="239"/>
      <c r="K155" s="251">
        <f>BK155</f>
        <v>0</v>
      </c>
      <c r="L155" s="236"/>
      <c r="M155" s="241"/>
      <c r="N155" s="242"/>
      <c r="O155" s="243"/>
      <c r="P155" s="243"/>
      <c r="Q155" s="244">
        <f>SUM(Q156:Q166)</f>
        <v>0</v>
      </c>
      <c r="R155" s="244">
        <f>SUM(R156:R166)</f>
        <v>0</v>
      </c>
      <c r="S155" s="243"/>
      <c r="T155" s="245">
        <f>SUM(T156:T166)</f>
        <v>0</v>
      </c>
      <c r="U155" s="243"/>
      <c r="V155" s="245">
        <f>SUM(V156:V166)</f>
        <v>0</v>
      </c>
      <c r="W155" s="243"/>
      <c r="X155" s="246">
        <f>SUM(X156:X166)</f>
        <v>0</v>
      </c>
      <c r="Y155" s="12"/>
      <c r="Z155" s="12"/>
      <c r="AA155" s="12"/>
      <c r="AB155" s="12"/>
      <c r="AC155" s="12"/>
      <c r="AD155" s="12"/>
      <c r="AE155" s="12"/>
      <c r="AR155" s="247" t="s">
        <v>86</v>
      </c>
      <c r="AT155" s="248" t="s">
        <v>77</v>
      </c>
      <c r="AU155" s="248" t="s">
        <v>86</v>
      </c>
      <c r="AY155" s="247" t="s">
        <v>223</v>
      </c>
      <c r="BK155" s="249">
        <f>SUM(BK156:BK166)</f>
        <v>0</v>
      </c>
    </row>
    <row r="156" s="2" customFormat="1" ht="21.75" customHeight="1">
      <c r="A156" s="39"/>
      <c r="B156" s="40"/>
      <c r="C156" s="252" t="s">
        <v>358</v>
      </c>
      <c r="D156" s="252" t="s">
        <v>226</v>
      </c>
      <c r="E156" s="253" t="s">
        <v>659</v>
      </c>
      <c r="F156" s="254" t="s">
        <v>660</v>
      </c>
      <c r="G156" s="255" t="s">
        <v>501</v>
      </c>
      <c r="H156" s="256">
        <v>123.13500000000001</v>
      </c>
      <c r="I156" s="257"/>
      <c r="J156" s="257"/>
      <c r="K156" s="258">
        <f>ROUND(P156*H156,2)</f>
        <v>0</v>
      </c>
      <c r="L156" s="254" t="s">
        <v>404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88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934</v>
      </c>
    </row>
    <row r="157" s="13" customFormat="1">
      <c r="A157" s="13"/>
      <c r="B157" s="274"/>
      <c r="C157" s="275"/>
      <c r="D157" s="266" t="s">
        <v>446</v>
      </c>
      <c r="E157" s="276" t="s">
        <v>1</v>
      </c>
      <c r="F157" s="277" t="s">
        <v>935</v>
      </c>
      <c r="G157" s="275"/>
      <c r="H157" s="278">
        <v>123.13500000000001</v>
      </c>
      <c r="I157" s="279"/>
      <c r="J157" s="279"/>
      <c r="K157" s="275"/>
      <c r="L157" s="275"/>
      <c r="M157" s="280"/>
      <c r="N157" s="281"/>
      <c r="O157" s="282"/>
      <c r="P157" s="282"/>
      <c r="Q157" s="282"/>
      <c r="R157" s="282"/>
      <c r="S157" s="282"/>
      <c r="T157" s="282"/>
      <c r="U157" s="282"/>
      <c r="V157" s="282"/>
      <c r="W157" s="282"/>
      <c r="X157" s="283"/>
      <c r="Y157" s="13"/>
      <c r="Z157" s="13"/>
      <c r="AA157" s="13"/>
      <c r="AB157" s="13"/>
      <c r="AC157" s="13"/>
      <c r="AD157" s="13"/>
      <c r="AE157" s="13"/>
      <c r="AT157" s="284" t="s">
        <v>446</v>
      </c>
      <c r="AU157" s="284" t="s">
        <v>88</v>
      </c>
      <c r="AV157" s="13" t="s">
        <v>88</v>
      </c>
      <c r="AW157" s="13" t="s">
        <v>5</v>
      </c>
      <c r="AX157" s="13" t="s">
        <v>86</v>
      </c>
      <c r="AY157" s="284" t="s">
        <v>223</v>
      </c>
    </row>
    <row r="158" s="2" customFormat="1" ht="21.75" customHeight="1">
      <c r="A158" s="39"/>
      <c r="B158" s="40"/>
      <c r="C158" s="252" t="s">
        <v>522</v>
      </c>
      <c r="D158" s="252" t="s">
        <v>226</v>
      </c>
      <c r="E158" s="253" t="s">
        <v>669</v>
      </c>
      <c r="F158" s="254" t="s">
        <v>670</v>
      </c>
      <c r="G158" s="255" t="s">
        <v>501</v>
      </c>
      <c r="H158" s="256">
        <v>3570.915</v>
      </c>
      <c r="I158" s="257"/>
      <c r="J158" s="257"/>
      <c r="K158" s="258">
        <f>ROUND(P158*H158,2)</f>
        <v>0</v>
      </c>
      <c r="L158" s="254" t="s">
        <v>404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88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936</v>
      </c>
    </row>
    <row r="159" s="2" customFormat="1">
      <c r="A159" s="39"/>
      <c r="B159" s="40"/>
      <c r="C159" s="41"/>
      <c r="D159" s="266" t="s">
        <v>232</v>
      </c>
      <c r="E159" s="41"/>
      <c r="F159" s="267" t="s">
        <v>937</v>
      </c>
      <c r="G159" s="41"/>
      <c r="H159" s="41"/>
      <c r="I159" s="158"/>
      <c r="J159" s="158"/>
      <c r="K159" s="41"/>
      <c r="L159" s="41"/>
      <c r="M159" s="45"/>
      <c r="N159" s="268"/>
      <c r="O159" s="269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232</v>
      </c>
      <c r="AU159" s="18" t="s">
        <v>88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938</v>
      </c>
      <c r="G160" s="275"/>
      <c r="H160" s="278">
        <v>3570.915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86</v>
      </c>
      <c r="AY160" s="284" t="s">
        <v>223</v>
      </c>
    </row>
    <row r="161" s="2" customFormat="1" ht="21.75" customHeight="1">
      <c r="A161" s="39"/>
      <c r="B161" s="40"/>
      <c r="C161" s="252" t="s">
        <v>9</v>
      </c>
      <c r="D161" s="252" t="s">
        <v>226</v>
      </c>
      <c r="E161" s="253" t="s">
        <v>939</v>
      </c>
      <c r="F161" s="254" t="s">
        <v>940</v>
      </c>
      <c r="G161" s="255" t="s">
        <v>501</v>
      </c>
      <c r="H161" s="256">
        <v>122.48</v>
      </c>
      <c r="I161" s="257"/>
      <c r="J161" s="257"/>
      <c r="K161" s="258">
        <f>ROUND(P161*H161,2)</f>
        <v>0</v>
      </c>
      <c r="L161" s="254" t="s">
        <v>404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88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941</v>
      </c>
    </row>
    <row r="162" s="13" customFormat="1">
      <c r="A162" s="13"/>
      <c r="B162" s="274"/>
      <c r="C162" s="275"/>
      <c r="D162" s="266" t="s">
        <v>446</v>
      </c>
      <c r="E162" s="276" t="s">
        <v>1</v>
      </c>
      <c r="F162" s="277" t="s">
        <v>942</v>
      </c>
      <c r="G162" s="275"/>
      <c r="H162" s="278">
        <v>122.48</v>
      </c>
      <c r="I162" s="279"/>
      <c r="J162" s="279"/>
      <c r="K162" s="275"/>
      <c r="L162" s="275"/>
      <c r="M162" s="280"/>
      <c r="N162" s="281"/>
      <c r="O162" s="282"/>
      <c r="P162" s="282"/>
      <c r="Q162" s="282"/>
      <c r="R162" s="282"/>
      <c r="S162" s="282"/>
      <c r="T162" s="282"/>
      <c r="U162" s="282"/>
      <c r="V162" s="282"/>
      <c r="W162" s="282"/>
      <c r="X162" s="283"/>
      <c r="Y162" s="13"/>
      <c r="Z162" s="13"/>
      <c r="AA162" s="13"/>
      <c r="AB162" s="13"/>
      <c r="AC162" s="13"/>
      <c r="AD162" s="13"/>
      <c r="AE162" s="13"/>
      <c r="AT162" s="284" t="s">
        <v>446</v>
      </c>
      <c r="AU162" s="284" t="s">
        <v>88</v>
      </c>
      <c r="AV162" s="13" t="s">
        <v>88</v>
      </c>
      <c r="AW162" s="13" t="s">
        <v>5</v>
      </c>
      <c r="AX162" s="13" t="s">
        <v>86</v>
      </c>
      <c r="AY162" s="284" t="s">
        <v>223</v>
      </c>
    </row>
    <row r="163" s="2" customFormat="1" ht="33" customHeight="1">
      <c r="A163" s="39"/>
      <c r="B163" s="40"/>
      <c r="C163" s="252" t="s">
        <v>303</v>
      </c>
      <c r="D163" s="252" t="s">
        <v>226</v>
      </c>
      <c r="E163" s="253" t="s">
        <v>943</v>
      </c>
      <c r="F163" s="254" t="s">
        <v>944</v>
      </c>
      <c r="G163" s="255" t="s">
        <v>501</v>
      </c>
      <c r="H163" s="256">
        <v>63.119999999999997</v>
      </c>
      <c r="I163" s="257"/>
      <c r="J163" s="257"/>
      <c r="K163" s="258">
        <f>ROUND(P163*H163,2)</f>
        <v>0</v>
      </c>
      <c r="L163" s="254" t="s">
        <v>404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945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946</v>
      </c>
      <c r="G164" s="275"/>
      <c r="H164" s="278">
        <v>63.119999999999997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86</v>
      </c>
      <c r="AY164" s="284" t="s">
        <v>223</v>
      </c>
    </row>
    <row r="165" s="2" customFormat="1" ht="21.75" customHeight="1">
      <c r="A165" s="39"/>
      <c r="B165" s="40"/>
      <c r="C165" s="252" t="s">
        <v>375</v>
      </c>
      <c r="D165" s="252" t="s">
        <v>226</v>
      </c>
      <c r="E165" s="253" t="s">
        <v>947</v>
      </c>
      <c r="F165" s="254" t="s">
        <v>948</v>
      </c>
      <c r="G165" s="255" t="s">
        <v>501</v>
      </c>
      <c r="H165" s="256">
        <v>0.45500000000000002</v>
      </c>
      <c r="I165" s="257"/>
      <c r="J165" s="257"/>
      <c r="K165" s="258">
        <f>ROUND(P165*H165,2)</f>
        <v>0</v>
      </c>
      <c r="L165" s="254" t="s">
        <v>404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88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949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950</v>
      </c>
      <c r="G166" s="275"/>
      <c r="H166" s="278">
        <v>0.45500000000000002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86</v>
      </c>
      <c r="AY166" s="284" t="s">
        <v>223</v>
      </c>
    </row>
    <row r="167" s="12" customFormat="1" ht="25.92" customHeight="1">
      <c r="A167" s="12"/>
      <c r="B167" s="235"/>
      <c r="C167" s="236"/>
      <c r="D167" s="237" t="s">
        <v>77</v>
      </c>
      <c r="E167" s="238" t="s">
        <v>710</v>
      </c>
      <c r="F167" s="238" t="s">
        <v>951</v>
      </c>
      <c r="G167" s="236"/>
      <c r="H167" s="236"/>
      <c r="I167" s="239"/>
      <c r="J167" s="239"/>
      <c r="K167" s="240">
        <f>BK167</f>
        <v>0</v>
      </c>
      <c r="L167" s="236"/>
      <c r="M167" s="241"/>
      <c r="N167" s="242"/>
      <c r="O167" s="243"/>
      <c r="P167" s="243"/>
      <c r="Q167" s="244">
        <f>Q168</f>
        <v>0</v>
      </c>
      <c r="R167" s="244">
        <f>R168</f>
        <v>0</v>
      </c>
      <c r="S167" s="243"/>
      <c r="T167" s="245">
        <f>T168</f>
        <v>0</v>
      </c>
      <c r="U167" s="243"/>
      <c r="V167" s="245">
        <f>V168</f>
        <v>0</v>
      </c>
      <c r="W167" s="243"/>
      <c r="X167" s="246">
        <f>X168</f>
        <v>0.00023000000000000001</v>
      </c>
      <c r="Y167" s="12"/>
      <c r="Z167" s="12"/>
      <c r="AA167" s="12"/>
      <c r="AB167" s="12"/>
      <c r="AC167" s="12"/>
      <c r="AD167" s="12"/>
      <c r="AE167" s="12"/>
      <c r="AR167" s="247" t="s">
        <v>88</v>
      </c>
      <c r="AT167" s="248" t="s">
        <v>77</v>
      </c>
      <c r="AU167" s="248" t="s">
        <v>78</v>
      </c>
      <c r="AY167" s="247" t="s">
        <v>223</v>
      </c>
      <c r="BK167" s="249">
        <f>BK168</f>
        <v>0</v>
      </c>
    </row>
    <row r="168" s="12" customFormat="1" ht="22.8" customHeight="1">
      <c r="A168" s="12"/>
      <c r="B168" s="235"/>
      <c r="C168" s="236"/>
      <c r="D168" s="237" t="s">
        <v>77</v>
      </c>
      <c r="E168" s="250" t="s">
        <v>952</v>
      </c>
      <c r="F168" s="250" t="s">
        <v>953</v>
      </c>
      <c r="G168" s="236"/>
      <c r="H168" s="236"/>
      <c r="I168" s="239"/>
      <c r="J168" s="239"/>
      <c r="K168" s="251">
        <f>BK168</f>
        <v>0</v>
      </c>
      <c r="L168" s="236"/>
      <c r="M168" s="241"/>
      <c r="N168" s="242"/>
      <c r="O168" s="243"/>
      <c r="P168" s="243"/>
      <c r="Q168" s="244">
        <f>SUM(Q169:Q170)</f>
        <v>0</v>
      </c>
      <c r="R168" s="244">
        <f>SUM(R169:R170)</f>
        <v>0</v>
      </c>
      <c r="S168" s="243"/>
      <c r="T168" s="245">
        <f>SUM(T169:T170)</f>
        <v>0</v>
      </c>
      <c r="U168" s="243"/>
      <c r="V168" s="245">
        <f>SUM(V169:V170)</f>
        <v>0</v>
      </c>
      <c r="W168" s="243"/>
      <c r="X168" s="246">
        <f>SUM(X169:X170)</f>
        <v>0.00023000000000000001</v>
      </c>
      <c r="Y168" s="12"/>
      <c r="Z168" s="12"/>
      <c r="AA168" s="12"/>
      <c r="AB168" s="12"/>
      <c r="AC168" s="12"/>
      <c r="AD168" s="12"/>
      <c r="AE168" s="12"/>
      <c r="AR168" s="247" t="s">
        <v>88</v>
      </c>
      <c r="AT168" s="248" t="s">
        <v>77</v>
      </c>
      <c r="AU168" s="248" t="s">
        <v>86</v>
      </c>
      <c r="AY168" s="247" t="s">
        <v>223</v>
      </c>
      <c r="BK168" s="249">
        <f>SUM(BK169:BK170)</f>
        <v>0</v>
      </c>
    </row>
    <row r="169" s="2" customFormat="1" ht="21.75" customHeight="1">
      <c r="A169" s="39"/>
      <c r="B169" s="40"/>
      <c r="C169" s="252" t="s">
        <v>317</v>
      </c>
      <c r="D169" s="252" t="s">
        <v>226</v>
      </c>
      <c r="E169" s="253" t="s">
        <v>954</v>
      </c>
      <c r="F169" s="254" t="s">
        <v>955</v>
      </c>
      <c r="G169" s="255" t="s">
        <v>320</v>
      </c>
      <c r="H169" s="256">
        <v>1</v>
      </c>
      <c r="I169" s="257"/>
      <c r="J169" s="257"/>
      <c r="K169" s="258">
        <f>ROUND(P169*H169,2)</f>
        <v>0</v>
      </c>
      <c r="L169" s="254" t="s">
        <v>404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0.00023000000000000001</v>
      </c>
      <c r="X169" s="263">
        <f>W169*H169</f>
        <v>0.00023000000000000001</v>
      </c>
      <c r="Y169" s="39"/>
      <c r="Z169" s="39"/>
      <c r="AA169" s="39"/>
      <c r="AB169" s="39"/>
      <c r="AC169" s="39"/>
      <c r="AD169" s="39"/>
      <c r="AE169" s="39"/>
      <c r="AR169" s="264" t="s">
        <v>303</v>
      </c>
      <c r="AT169" s="264" t="s">
        <v>226</v>
      </c>
      <c r="AU169" s="264" t="s">
        <v>88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303</v>
      </c>
      <c r="BM169" s="264" t="s">
        <v>956</v>
      </c>
    </row>
    <row r="170" s="2" customFormat="1">
      <c r="A170" s="39"/>
      <c r="B170" s="40"/>
      <c r="C170" s="41"/>
      <c r="D170" s="266" t="s">
        <v>232</v>
      </c>
      <c r="E170" s="41"/>
      <c r="F170" s="267" t="s">
        <v>957</v>
      </c>
      <c r="G170" s="41"/>
      <c r="H170" s="41"/>
      <c r="I170" s="158"/>
      <c r="J170" s="158"/>
      <c r="K170" s="41"/>
      <c r="L170" s="41"/>
      <c r="M170" s="45"/>
      <c r="N170" s="268"/>
      <c r="O170" s="269"/>
      <c r="P170" s="92"/>
      <c r="Q170" s="92"/>
      <c r="R170" s="92"/>
      <c r="S170" s="92"/>
      <c r="T170" s="92"/>
      <c r="U170" s="92"/>
      <c r="V170" s="92"/>
      <c r="W170" s="92"/>
      <c r="X170" s="93"/>
      <c r="Y170" s="39"/>
      <c r="Z170" s="39"/>
      <c r="AA170" s="39"/>
      <c r="AB170" s="39"/>
      <c r="AC170" s="39"/>
      <c r="AD170" s="39"/>
      <c r="AE170" s="39"/>
      <c r="AT170" s="18" t="s">
        <v>232</v>
      </c>
      <c r="AU170" s="18" t="s">
        <v>88</v>
      </c>
    </row>
    <row r="171" s="12" customFormat="1" ht="25.92" customHeight="1">
      <c r="A171" s="12"/>
      <c r="B171" s="235"/>
      <c r="C171" s="236"/>
      <c r="D171" s="237" t="s">
        <v>77</v>
      </c>
      <c r="E171" s="238" t="s">
        <v>498</v>
      </c>
      <c r="F171" s="238" t="s">
        <v>958</v>
      </c>
      <c r="G171" s="236"/>
      <c r="H171" s="236"/>
      <c r="I171" s="239"/>
      <c r="J171" s="239"/>
      <c r="K171" s="240">
        <f>BK171</f>
        <v>0</v>
      </c>
      <c r="L171" s="236"/>
      <c r="M171" s="241"/>
      <c r="N171" s="242"/>
      <c r="O171" s="243"/>
      <c r="P171" s="243"/>
      <c r="Q171" s="244">
        <f>Q172</f>
        <v>0</v>
      </c>
      <c r="R171" s="244">
        <f>R172</f>
        <v>0</v>
      </c>
      <c r="S171" s="243"/>
      <c r="T171" s="245">
        <f>T172</f>
        <v>0</v>
      </c>
      <c r="U171" s="243"/>
      <c r="V171" s="245">
        <f>V172</f>
        <v>0</v>
      </c>
      <c r="W171" s="243"/>
      <c r="X171" s="246">
        <f>X172</f>
        <v>0</v>
      </c>
      <c r="Y171" s="12"/>
      <c r="Z171" s="12"/>
      <c r="AA171" s="12"/>
      <c r="AB171" s="12"/>
      <c r="AC171" s="12"/>
      <c r="AD171" s="12"/>
      <c r="AE171" s="12"/>
      <c r="AR171" s="247" t="s">
        <v>234</v>
      </c>
      <c r="AT171" s="248" t="s">
        <v>77</v>
      </c>
      <c r="AU171" s="248" t="s">
        <v>78</v>
      </c>
      <c r="AY171" s="247" t="s">
        <v>223</v>
      </c>
      <c r="BK171" s="249">
        <f>BK172</f>
        <v>0</v>
      </c>
    </row>
    <row r="172" s="12" customFormat="1" ht="22.8" customHeight="1">
      <c r="A172" s="12"/>
      <c r="B172" s="235"/>
      <c r="C172" s="236"/>
      <c r="D172" s="237" t="s">
        <v>77</v>
      </c>
      <c r="E172" s="250" t="s">
        <v>959</v>
      </c>
      <c r="F172" s="250" t="s">
        <v>960</v>
      </c>
      <c r="G172" s="236"/>
      <c r="H172" s="236"/>
      <c r="I172" s="239"/>
      <c r="J172" s="239"/>
      <c r="K172" s="251">
        <f>BK172</f>
        <v>0</v>
      </c>
      <c r="L172" s="236"/>
      <c r="M172" s="241"/>
      <c r="N172" s="242"/>
      <c r="O172" s="243"/>
      <c r="P172" s="243"/>
      <c r="Q172" s="244">
        <f>Q173</f>
        <v>0</v>
      </c>
      <c r="R172" s="244">
        <f>R173</f>
        <v>0</v>
      </c>
      <c r="S172" s="243"/>
      <c r="T172" s="245">
        <f>T173</f>
        <v>0</v>
      </c>
      <c r="U172" s="243"/>
      <c r="V172" s="245">
        <f>V173</f>
        <v>0</v>
      </c>
      <c r="W172" s="243"/>
      <c r="X172" s="246">
        <f>X173</f>
        <v>0</v>
      </c>
      <c r="Y172" s="12"/>
      <c r="Z172" s="12"/>
      <c r="AA172" s="12"/>
      <c r="AB172" s="12"/>
      <c r="AC172" s="12"/>
      <c r="AD172" s="12"/>
      <c r="AE172" s="12"/>
      <c r="AR172" s="247" t="s">
        <v>234</v>
      </c>
      <c r="AT172" s="248" t="s">
        <v>77</v>
      </c>
      <c r="AU172" s="248" t="s">
        <v>86</v>
      </c>
      <c r="AY172" s="247" t="s">
        <v>223</v>
      </c>
      <c r="BK172" s="249">
        <f>BK173</f>
        <v>0</v>
      </c>
    </row>
    <row r="173" s="2" customFormat="1" ht="21.75" customHeight="1">
      <c r="A173" s="39"/>
      <c r="B173" s="40"/>
      <c r="C173" s="252" t="s">
        <v>322</v>
      </c>
      <c r="D173" s="252" t="s">
        <v>226</v>
      </c>
      <c r="E173" s="253" t="s">
        <v>961</v>
      </c>
      <c r="F173" s="254" t="s">
        <v>962</v>
      </c>
      <c r="G173" s="255" t="s">
        <v>481</v>
      </c>
      <c r="H173" s="256">
        <v>20</v>
      </c>
      <c r="I173" s="257"/>
      <c r="J173" s="257"/>
      <c r="K173" s="258">
        <f>ROUND(P173*H173,2)</f>
        <v>0</v>
      </c>
      <c r="L173" s="254" t="s">
        <v>404</v>
      </c>
      <c r="M173" s="45"/>
      <c r="N173" s="323" t="s">
        <v>1</v>
      </c>
      <c r="O173" s="324" t="s">
        <v>41</v>
      </c>
      <c r="P173" s="325">
        <f>I173+J173</f>
        <v>0</v>
      </c>
      <c r="Q173" s="325">
        <f>ROUND(I173*H173,2)</f>
        <v>0</v>
      </c>
      <c r="R173" s="325">
        <f>ROUND(J173*H173,2)</f>
        <v>0</v>
      </c>
      <c r="S173" s="272"/>
      <c r="T173" s="326">
        <f>S173*H173</f>
        <v>0</v>
      </c>
      <c r="U173" s="326">
        <v>0</v>
      </c>
      <c r="V173" s="326">
        <f>U173*H173</f>
        <v>0</v>
      </c>
      <c r="W173" s="326">
        <v>0</v>
      </c>
      <c r="X173" s="327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963</v>
      </c>
      <c r="AT173" s="264" t="s">
        <v>226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963</v>
      </c>
      <c r="BM173" s="264" t="s">
        <v>964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197"/>
      <c r="J174" s="197"/>
      <c r="K174" s="68"/>
      <c r="L174" s="68"/>
      <c r="M174" s="45"/>
      <c r="N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ldkt9t79NJKDXB5YIN0t9dHjSlsCMB74zZoVI66Rb4haL9ctP6zYEA458lnsSS5rQF+Y/TrkZUBu9RdazTFbjg==" hashValue="bpwUapEWVl6N/kVQqq52jILUqbYAshlp0zbj6cERGqW8OG9+molf7E3i5xEVSCQhHkRQWpwp9P2Wru1IMUcjEA==" algorithmName="SHA-512" password="CC35"/>
  <autoFilter ref="C124:L17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107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1" customFormat="1" ht="12" customHeight="1">
      <c r="B8" s="21"/>
      <c r="D8" s="156" t="s">
        <v>187</v>
      </c>
      <c r="I8" s="150"/>
      <c r="J8" s="150"/>
      <c r="M8" s="21"/>
    </row>
    <row r="9" s="2" customFormat="1" ht="16.5" customHeight="1">
      <c r="A9" s="39"/>
      <c r="B9" s="45"/>
      <c r="C9" s="39"/>
      <c r="D9" s="39"/>
      <c r="E9" s="157" t="s">
        <v>965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6" t="s">
        <v>966</v>
      </c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967</v>
      </c>
      <c r="F11" s="39"/>
      <c r="G11" s="39"/>
      <c r="H11" s="39"/>
      <c r="I11" s="158"/>
      <c r="J11" s="158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8"/>
      <c r="J12" s="158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6" t="s">
        <v>19</v>
      </c>
      <c r="E13" s="39"/>
      <c r="F13" s="145" t="s">
        <v>1</v>
      </c>
      <c r="G13" s="39"/>
      <c r="H13" s="39"/>
      <c r="I13" s="160" t="s">
        <v>20</v>
      </c>
      <c r="J13" s="161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21</v>
      </c>
      <c r="E14" s="39"/>
      <c r="F14" s="145" t="s">
        <v>22</v>
      </c>
      <c r="G14" s="39"/>
      <c r="H14" s="39"/>
      <c r="I14" s="160" t="s">
        <v>23</v>
      </c>
      <c r="J14" s="162" t="str">
        <f>'Rekapitulace stavby'!AN8</f>
        <v>7. 8. 2020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8"/>
      <c r="J15" s="158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6" t="s">
        <v>25</v>
      </c>
      <c r="E16" s="39"/>
      <c r="F16" s="39"/>
      <c r="G16" s="39"/>
      <c r="H16" s="39"/>
      <c r="I16" s="160" t="s">
        <v>26</v>
      </c>
      <c r="J16" s="161" t="str">
        <f>IF('Rekapitulace stavby'!AN10="","",'Rekapitulace stavby'!AN10)</f>
        <v/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tr">
        <f>IF('Rekapitulace stavby'!E11="","",'Rekapitulace stavby'!E11)</f>
        <v>Město Kopřivnice</v>
      </c>
      <c r="F17" s="39"/>
      <c r="G17" s="39"/>
      <c r="H17" s="39"/>
      <c r="I17" s="160" t="s">
        <v>28</v>
      </c>
      <c r="J17" s="161" t="str">
        <f>IF('Rekapitulace stavby'!AN11="","",'Rekapitulace stavby'!AN11)</f>
        <v/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8"/>
      <c r="J18" s="158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6" t="s">
        <v>29</v>
      </c>
      <c r="E19" s="39"/>
      <c r="F19" s="39"/>
      <c r="G19" s="39"/>
      <c r="H19" s="39"/>
      <c r="I19" s="160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60" t="s">
        <v>28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8"/>
      <c r="J21" s="158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6" t="s">
        <v>31</v>
      </c>
      <c r="E22" s="39"/>
      <c r="F22" s="39"/>
      <c r="G22" s="39"/>
      <c r="H22" s="39"/>
      <c r="I22" s="160" t="s">
        <v>26</v>
      </c>
      <c r="J22" s="161" t="str">
        <f>IF('Rekapitulace stavby'!AN16="","",'Rekapitulace stavby'!AN16)</f>
        <v/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tr">
        <f>IF('Rekapitulace stavby'!E17="","",'Rekapitulace stavby'!E17)</f>
        <v>Dopravoprojekt Ostrava a.s.</v>
      </c>
      <c r="F23" s="39"/>
      <c r="G23" s="39"/>
      <c r="H23" s="39"/>
      <c r="I23" s="160" t="s">
        <v>28</v>
      </c>
      <c r="J23" s="161" t="str">
        <f>IF('Rekapitulace stavby'!AN17="","",'Rekapitulace stavby'!AN17)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8"/>
      <c r="J24" s="158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6" t="s">
        <v>33</v>
      </c>
      <c r="E25" s="39"/>
      <c r="F25" s="39"/>
      <c r="G25" s="39"/>
      <c r="H25" s="39"/>
      <c r="I25" s="160" t="s">
        <v>26</v>
      </c>
      <c r="J25" s="161" t="str">
        <f>IF('Rekapitulace stavby'!AN19="","",'Rekapitulace stavby'!AN19)</f>
        <v/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tr">
        <f>IF('Rekapitulace stavby'!E20="","",'Rekapitulace stavby'!E20)</f>
        <v xml:space="preserve"> </v>
      </c>
      <c r="F26" s="39"/>
      <c r="G26" s="39"/>
      <c r="H26" s="39"/>
      <c r="I26" s="160" t="s">
        <v>28</v>
      </c>
      <c r="J26" s="161" t="str">
        <f>IF('Rekapitulace stavby'!AN20="","",'Rekapitulace stavby'!AN20)</f>
        <v/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8"/>
      <c r="J27" s="158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6" t="s">
        <v>34</v>
      </c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6"/>
      <c r="J29" s="166"/>
      <c r="K29" s="163"/>
      <c r="L29" s="163"/>
      <c r="M29" s="167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8"/>
      <c r="J30" s="158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8"/>
      <c r="E31" s="168"/>
      <c r="F31" s="168"/>
      <c r="G31" s="168"/>
      <c r="H31" s="168"/>
      <c r="I31" s="169"/>
      <c r="J31" s="169"/>
      <c r="K31" s="168"/>
      <c r="L31" s="168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6" t="s">
        <v>190</v>
      </c>
      <c r="F32" s="39"/>
      <c r="G32" s="39"/>
      <c r="H32" s="39"/>
      <c r="I32" s="158"/>
      <c r="J32" s="158"/>
      <c r="K32" s="170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6" t="s">
        <v>191</v>
      </c>
      <c r="F33" s="39"/>
      <c r="G33" s="39"/>
      <c r="H33" s="39"/>
      <c r="I33" s="158"/>
      <c r="J33" s="158"/>
      <c r="K33" s="170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71" t="s">
        <v>36</v>
      </c>
      <c r="E34" s="39"/>
      <c r="F34" s="39"/>
      <c r="G34" s="39"/>
      <c r="H34" s="39"/>
      <c r="I34" s="158"/>
      <c r="J34" s="158"/>
      <c r="K34" s="172">
        <f>ROUND(K127,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8"/>
      <c r="E35" s="168"/>
      <c r="F35" s="168"/>
      <c r="G35" s="168"/>
      <c r="H35" s="168"/>
      <c r="I35" s="169"/>
      <c r="J35" s="169"/>
      <c r="K35" s="168"/>
      <c r="L35" s="168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3" t="s">
        <v>38</v>
      </c>
      <c r="G36" s="39"/>
      <c r="H36" s="39"/>
      <c r="I36" s="174" t="s">
        <v>37</v>
      </c>
      <c r="J36" s="158"/>
      <c r="K36" s="173" t="s">
        <v>39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5" t="s">
        <v>40</v>
      </c>
      <c r="E37" s="156" t="s">
        <v>41</v>
      </c>
      <c r="F37" s="170">
        <f>ROUND((SUM(BE127:BE241)),  2)</f>
        <v>0</v>
      </c>
      <c r="G37" s="39"/>
      <c r="H37" s="39"/>
      <c r="I37" s="176">
        <v>0.20999999999999999</v>
      </c>
      <c r="J37" s="158"/>
      <c r="K37" s="170">
        <f>ROUND(((SUM(BE127:BE241))*I37),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6" t="s">
        <v>42</v>
      </c>
      <c r="F38" s="170">
        <f>ROUND((SUM(BF127:BF241)),  2)</f>
        <v>0</v>
      </c>
      <c r="G38" s="39"/>
      <c r="H38" s="39"/>
      <c r="I38" s="176">
        <v>0.14999999999999999</v>
      </c>
      <c r="J38" s="158"/>
      <c r="K38" s="170">
        <f>ROUND(((SUM(BF127:BF241))*I38),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43</v>
      </c>
      <c r="F39" s="170">
        <f>ROUND((SUM(BG127:BG241)),  2)</f>
        <v>0</v>
      </c>
      <c r="G39" s="39"/>
      <c r="H39" s="39"/>
      <c r="I39" s="176">
        <v>0.20999999999999999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6" t="s">
        <v>44</v>
      </c>
      <c r="F40" s="170">
        <f>ROUND((SUM(BH127:BH241)),  2)</f>
        <v>0</v>
      </c>
      <c r="G40" s="39"/>
      <c r="H40" s="39"/>
      <c r="I40" s="176">
        <v>0.14999999999999999</v>
      </c>
      <c r="J40" s="158"/>
      <c r="K40" s="170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6" t="s">
        <v>45</v>
      </c>
      <c r="F41" s="170">
        <f>ROUND((SUM(BI127:BI241)),  2)</f>
        <v>0</v>
      </c>
      <c r="G41" s="39"/>
      <c r="H41" s="39"/>
      <c r="I41" s="176">
        <v>0</v>
      </c>
      <c r="J41" s="158"/>
      <c r="K41" s="170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82"/>
      <c r="J43" s="182"/>
      <c r="K43" s="183">
        <f>SUM(K34:K41)</f>
        <v>0</v>
      </c>
      <c r="L43" s="184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8"/>
      <c r="J44" s="158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150"/>
      <c r="J86" s="150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201" t="s">
        <v>965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966</v>
      </c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101a - část komunikace</v>
      </c>
      <c r="F89" s="41"/>
      <c r="G89" s="41"/>
      <c r="H89" s="41"/>
      <c r="I89" s="158"/>
      <c r="J89" s="158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160" t="s">
        <v>23</v>
      </c>
      <c r="J91" s="162" t="str">
        <f>IF(J14="","",J14)</f>
        <v>7. 8. 2020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8"/>
      <c r="J92" s="158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Město Kopřivnice</v>
      </c>
      <c r="G93" s="41"/>
      <c r="H93" s="41"/>
      <c r="I93" s="160" t="s">
        <v>31</v>
      </c>
      <c r="J93" s="202" t="str">
        <f>E23</f>
        <v>Dopravoprojekt Ostrava a.s.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60" t="s">
        <v>33</v>
      </c>
      <c r="J94" s="202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3" t="s">
        <v>193</v>
      </c>
      <c r="D96" s="204"/>
      <c r="E96" s="204"/>
      <c r="F96" s="204"/>
      <c r="G96" s="204"/>
      <c r="H96" s="204"/>
      <c r="I96" s="205" t="s">
        <v>194</v>
      </c>
      <c r="J96" s="205" t="s">
        <v>195</v>
      </c>
      <c r="K96" s="206" t="s">
        <v>196</v>
      </c>
      <c r="L96" s="204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8"/>
      <c r="J97" s="158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7" t="s">
        <v>197</v>
      </c>
      <c r="D98" s="41"/>
      <c r="E98" s="41"/>
      <c r="F98" s="41"/>
      <c r="G98" s="41"/>
      <c r="H98" s="41"/>
      <c r="I98" s="208">
        <f>Q127</f>
        <v>0</v>
      </c>
      <c r="J98" s="208">
        <f>R127</f>
        <v>0</v>
      </c>
      <c r="K98" s="111">
        <f>K127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198</v>
      </c>
    </row>
    <row r="99" s="9" customFormat="1" ht="24.96" customHeight="1">
      <c r="A99" s="9"/>
      <c r="B99" s="209"/>
      <c r="C99" s="210"/>
      <c r="D99" s="211" t="s">
        <v>391</v>
      </c>
      <c r="E99" s="212"/>
      <c r="F99" s="212"/>
      <c r="G99" s="212"/>
      <c r="H99" s="212"/>
      <c r="I99" s="213">
        <f>Q128</f>
        <v>0</v>
      </c>
      <c r="J99" s="213">
        <f>R128</f>
        <v>0</v>
      </c>
      <c r="K99" s="214">
        <f>K128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6"/>
      <c r="C100" s="137"/>
      <c r="D100" s="217" t="s">
        <v>392</v>
      </c>
      <c r="E100" s="218"/>
      <c r="F100" s="218"/>
      <c r="G100" s="218"/>
      <c r="H100" s="218"/>
      <c r="I100" s="219">
        <f>Q129</f>
        <v>0</v>
      </c>
      <c r="J100" s="219">
        <f>R129</f>
        <v>0</v>
      </c>
      <c r="K100" s="220">
        <f>K129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393</v>
      </c>
      <c r="E101" s="218"/>
      <c r="F101" s="218"/>
      <c r="G101" s="218"/>
      <c r="H101" s="218"/>
      <c r="I101" s="219">
        <f>Q173</f>
        <v>0</v>
      </c>
      <c r="J101" s="219">
        <f>R173</f>
        <v>0</v>
      </c>
      <c r="K101" s="220">
        <f>K173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968</v>
      </c>
      <c r="E102" s="218"/>
      <c r="F102" s="218"/>
      <c r="G102" s="218"/>
      <c r="H102" s="218"/>
      <c r="I102" s="219">
        <f>Q185</f>
        <v>0</v>
      </c>
      <c r="J102" s="219">
        <f>R185</f>
        <v>0</v>
      </c>
      <c r="K102" s="220">
        <f>K185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876</v>
      </c>
      <c r="E103" s="218"/>
      <c r="F103" s="218"/>
      <c r="G103" s="218"/>
      <c r="H103" s="218"/>
      <c r="I103" s="219">
        <f>Q223</f>
        <v>0</v>
      </c>
      <c r="J103" s="219">
        <f>R223</f>
        <v>0</v>
      </c>
      <c r="K103" s="220">
        <f>K223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394</v>
      </c>
      <c r="E104" s="218"/>
      <c r="F104" s="218"/>
      <c r="G104" s="218"/>
      <c r="H104" s="218"/>
      <c r="I104" s="219">
        <f>Q227</f>
        <v>0</v>
      </c>
      <c r="J104" s="219">
        <f>R227</f>
        <v>0</v>
      </c>
      <c r="K104" s="220">
        <f>K227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7"/>
      <c r="D105" s="217" t="s">
        <v>969</v>
      </c>
      <c r="E105" s="218"/>
      <c r="F105" s="218"/>
      <c r="G105" s="218"/>
      <c r="H105" s="218"/>
      <c r="I105" s="219">
        <f>Q240</f>
        <v>0</v>
      </c>
      <c r="J105" s="219">
        <f>R240</f>
        <v>0</v>
      </c>
      <c r="K105" s="220">
        <f>K240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7"/>
      <c r="J107" s="197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200"/>
      <c r="J111" s="20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204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201" t="str">
        <f>E7</f>
        <v>Revitalizace centra města Kopřivnice - aktualizace 08.2020</v>
      </c>
      <c r="F115" s="33"/>
      <c r="G115" s="33"/>
      <c r="H115" s="33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150"/>
      <c r="J116" s="150"/>
      <c r="K116" s="23"/>
      <c r="L116" s="23"/>
      <c r="M116" s="21"/>
    </row>
    <row r="117" s="2" customFormat="1" ht="16.5" customHeight="1">
      <c r="A117" s="39"/>
      <c r="B117" s="40"/>
      <c r="C117" s="41"/>
      <c r="D117" s="41"/>
      <c r="E117" s="201" t="s">
        <v>965</v>
      </c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966</v>
      </c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101a - část komunikace</v>
      </c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21</v>
      </c>
      <c r="D121" s="41"/>
      <c r="E121" s="41"/>
      <c r="F121" s="28" t="str">
        <f>F14</f>
        <v xml:space="preserve"> </v>
      </c>
      <c r="G121" s="41"/>
      <c r="H121" s="41"/>
      <c r="I121" s="160" t="s">
        <v>23</v>
      </c>
      <c r="J121" s="162" t="str">
        <f>IF(J14="","",J14)</f>
        <v>7. 8. 2020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25</v>
      </c>
      <c r="D123" s="41"/>
      <c r="E123" s="41"/>
      <c r="F123" s="28" t="str">
        <f>E17</f>
        <v>Město Kopřivnice</v>
      </c>
      <c r="G123" s="41"/>
      <c r="H123" s="41"/>
      <c r="I123" s="160" t="s">
        <v>31</v>
      </c>
      <c r="J123" s="202" t="str">
        <f>E23</f>
        <v>Dopravoprojekt Ostrava a.s.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IF(E20="","",E20)</f>
        <v>Vyplň údaj</v>
      </c>
      <c r="G124" s="41"/>
      <c r="H124" s="41"/>
      <c r="I124" s="160" t="s">
        <v>33</v>
      </c>
      <c r="J124" s="202" t="str">
        <f>E26</f>
        <v xml:space="preserve"> 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8"/>
      <c r="J125" s="158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22"/>
      <c r="B126" s="223"/>
      <c r="C126" s="224" t="s">
        <v>205</v>
      </c>
      <c r="D126" s="225" t="s">
        <v>61</v>
      </c>
      <c r="E126" s="225" t="s">
        <v>57</v>
      </c>
      <c r="F126" s="225" t="s">
        <v>58</v>
      </c>
      <c r="G126" s="225" t="s">
        <v>206</v>
      </c>
      <c r="H126" s="225" t="s">
        <v>207</v>
      </c>
      <c r="I126" s="226" t="s">
        <v>208</v>
      </c>
      <c r="J126" s="226" t="s">
        <v>209</v>
      </c>
      <c r="K126" s="225" t="s">
        <v>196</v>
      </c>
      <c r="L126" s="227" t="s">
        <v>210</v>
      </c>
      <c r="M126" s="228"/>
      <c r="N126" s="101" t="s">
        <v>1</v>
      </c>
      <c r="O126" s="102" t="s">
        <v>40</v>
      </c>
      <c r="P126" s="102" t="s">
        <v>211</v>
      </c>
      <c r="Q126" s="102" t="s">
        <v>212</v>
      </c>
      <c r="R126" s="102" t="s">
        <v>213</v>
      </c>
      <c r="S126" s="102" t="s">
        <v>214</v>
      </c>
      <c r="T126" s="102" t="s">
        <v>215</v>
      </c>
      <c r="U126" s="102" t="s">
        <v>216</v>
      </c>
      <c r="V126" s="102" t="s">
        <v>217</v>
      </c>
      <c r="W126" s="102" t="s">
        <v>218</v>
      </c>
      <c r="X126" s="103" t="s">
        <v>219</v>
      </c>
      <c r="Y126" s="222"/>
      <c r="Z126" s="222"/>
      <c r="AA126" s="222"/>
      <c r="AB126" s="222"/>
      <c r="AC126" s="222"/>
      <c r="AD126" s="222"/>
      <c r="AE126" s="222"/>
    </row>
    <row r="127" s="2" customFormat="1" ht="22.8" customHeight="1">
      <c r="A127" s="39"/>
      <c r="B127" s="40"/>
      <c r="C127" s="108" t="s">
        <v>220</v>
      </c>
      <c r="D127" s="41"/>
      <c r="E127" s="41"/>
      <c r="F127" s="41"/>
      <c r="G127" s="41"/>
      <c r="H127" s="41"/>
      <c r="I127" s="158"/>
      <c r="J127" s="158"/>
      <c r="K127" s="229">
        <f>BK127</f>
        <v>0</v>
      </c>
      <c r="L127" s="41"/>
      <c r="M127" s="45"/>
      <c r="N127" s="104"/>
      <c r="O127" s="230"/>
      <c r="P127" s="105"/>
      <c r="Q127" s="231">
        <f>Q128</f>
        <v>0</v>
      </c>
      <c r="R127" s="231">
        <f>R128</f>
        <v>0</v>
      </c>
      <c r="S127" s="105"/>
      <c r="T127" s="232">
        <f>T128</f>
        <v>0</v>
      </c>
      <c r="U127" s="105"/>
      <c r="V127" s="232">
        <f>V128</f>
        <v>2846.6977109199993</v>
      </c>
      <c r="W127" s="105"/>
      <c r="X127" s="233">
        <f>X128</f>
        <v>0</v>
      </c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198</v>
      </c>
      <c r="BK127" s="234">
        <f>BK128</f>
        <v>0</v>
      </c>
    </row>
    <row r="128" s="12" customFormat="1" ht="25.92" customHeight="1">
      <c r="A128" s="12"/>
      <c r="B128" s="235"/>
      <c r="C128" s="236"/>
      <c r="D128" s="237" t="s">
        <v>77</v>
      </c>
      <c r="E128" s="238" t="s">
        <v>398</v>
      </c>
      <c r="F128" s="238" t="s">
        <v>399</v>
      </c>
      <c r="G128" s="236"/>
      <c r="H128" s="236"/>
      <c r="I128" s="239"/>
      <c r="J128" s="239"/>
      <c r="K128" s="240">
        <f>BK128</f>
        <v>0</v>
      </c>
      <c r="L128" s="236"/>
      <c r="M128" s="241"/>
      <c r="N128" s="242"/>
      <c r="O128" s="243"/>
      <c r="P128" s="243"/>
      <c r="Q128" s="244">
        <f>Q129+Q173+Q185+Q223+Q227+Q240</f>
        <v>0</v>
      </c>
      <c r="R128" s="244">
        <f>R129+R173+R185+R223+R227+R240</f>
        <v>0</v>
      </c>
      <c r="S128" s="243"/>
      <c r="T128" s="245">
        <f>T129+T173+T185+T223+T227+T240</f>
        <v>0</v>
      </c>
      <c r="U128" s="243"/>
      <c r="V128" s="245">
        <f>V129+V173+V185+V223+V227+V240</f>
        <v>2846.6977109199993</v>
      </c>
      <c r="W128" s="243"/>
      <c r="X128" s="246">
        <f>X129+X173+X185+X223+X227+X240</f>
        <v>0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78</v>
      </c>
      <c r="AY128" s="247" t="s">
        <v>223</v>
      </c>
      <c r="BK128" s="249">
        <f>BK129+BK173+BK185+BK223+BK227+BK240</f>
        <v>0</v>
      </c>
    </row>
    <row r="129" s="12" customFormat="1" ht="22.8" customHeight="1">
      <c r="A129" s="12"/>
      <c r="B129" s="235"/>
      <c r="C129" s="236"/>
      <c r="D129" s="237" t="s">
        <v>77</v>
      </c>
      <c r="E129" s="250" t="s">
        <v>86</v>
      </c>
      <c r="F129" s="250" t="s">
        <v>400</v>
      </c>
      <c r="G129" s="236"/>
      <c r="H129" s="236"/>
      <c r="I129" s="239"/>
      <c r="J129" s="239"/>
      <c r="K129" s="251">
        <f>BK129</f>
        <v>0</v>
      </c>
      <c r="L129" s="236"/>
      <c r="M129" s="241"/>
      <c r="N129" s="242"/>
      <c r="O129" s="243"/>
      <c r="P129" s="243"/>
      <c r="Q129" s="244">
        <f>SUM(Q130:Q172)</f>
        <v>0</v>
      </c>
      <c r="R129" s="244">
        <f>SUM(R130:R172)</f>
        <v>0</v>
      </c>
      <c r="S129" s="243"/>
      <c r="T129" s="245">
        <f>SUM(T130:T172)</f>
        <v>0</v>
      </c>
      <c r="U129" s="243"/>
      <c r="V129" s="245">
        <f>SUM(V130:V172)</f>
        <v>2448.3799999999997</v>
      </c>
      <c r="W129" s="243"/>
      <c r="X129" s="246">
        <f>SUM(X130:X172)</f>
        <v>0</v>
      </c>
      <c r="Y129" s="12"/>
      <c r="Z129" s="12"/>
      <c r="AA129" s="12"/>
      <c r="AB129" s="12"/>
      <c r="AC129" s="12"/>
      <c r="AD129" s="12"/>
      <c r="AE129" s="12"/>
      <c r="AR129" s="247" t="s">
        <v>86</v>
      </c>
      <c r="AT129" s="248" t="s">
        <v>77</v>
      </c>
      <c r="AU129" s="248" t="s">
        <v>86</v>
      </c>
      <c r="AY129" s="247" t="s">
        <v>223</v>
      </c>
      <c r="BK129" s="249">
        <f>SUM(BK130:BK172)</f>
        <v>0</v>
      </c>
    </row>
    <row r="130" s="2" customFormat="1" ht="21.75" customHeight="1">
      <c r="A130" s="39"/>
      <c r="B130" s="40"/>
      <c r="C130" s="252" t="s">
        <v>86</v>
      </c>
      <c r="D130" s="252" t="s">
        <v>226</v>
      </c>
      <c r="E130" s="253" t="s">
        <v>970</v>
      </c>
      <c r="F130" s="254" t="s">
        <v>971</v>
      </c>
      <c r="G130" s="255" t="s">
        <v>409</v>
      </c>
      <c r="H130" s="256">
        <v>1576.883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972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973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88</v>
      </c>
    </row>
    <row r="132" s="13" customFormat="1">
      <c r="A132" s="13"/>
      <c r="B132" s="274"/>
      <c r="C132" s="275"/>
      <c r="D132" s="266" t="s">
        <v>446</v>
      </c>
      <c r="E132" s="276" t="s">
        <v>1</v>
      </c>
      <c r="F132" s="277" t="s">
        <v>974</v>
      </c>
      <c r="G132" s="275"/>
      <c r="H132" s="278">
        <v>201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5</v>
      </c>
      <c r="AX132" s="13" t="s">
        <v>78</v>
      </c>
      <c r="AY132" s="284" t="s">
        <v>223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975</v>
      </c>
      <c r="G133" s="275"/>
      <c r="H133" s="278">
        <v>13.44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78</v>
      </c>
      <c r="AY133" s="284" t="s">
        <v>223</v>
      </c>
    </row>
    <row r="134" s="13" customFormat="1">
      <c r="A134" s="13"/>
      <c r="B134" s="274"/>
      <c r="C134" s="275"/>
      <c r="D134" s="266" t="s">
        <v>446</v>
      </c>
      <c r="E134" s="276" t="s">
        <v>1</v>
      </c>
      <c r="F134" s="277" t="s">
        <v>976</v>
      </c>
      <c r="G134" s="275"/>
      <c r="H134" s="278">
        <v>1362.443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88</v>
      </c>
      <c r="AV134" s="13" t="s">
        <v>88</v>
      </c>
      <c r="AW134" s="13" t="s">
        <v>5</v>
      </c>
      <c r="AX134" s="13" t="s">
        <v>78</v>
      </c>
      <c r="AY134" s="284" t="s">
        <v>223</v>
      </c>
    </row>
    <row r="135" s="14" customFormat="1">
      <c r="A135" s="14"/>
      <c r="B135" s="285"/>
      <c r="C135" s="286"/>
      <c r="D135" s="266" t="s">
        <v>446</v>
      </c>
      <c r="E135" s="287" t="s">
        <v>1</v>
      </c>
      <c r="F135" s="288" t="s">
        <v>463</v>
      </c>
      <c r="G135" s="286"/>
      <c r="H135" s="289">
        <v>1576.883</v>
      </c>
      <c r="I135" s="290"/>
      <c r="J135" s="290"/>
      <c r="K135" s="286"/>
      <c r="L135" s="286"/>
      <c r="M135" s="291"/>
      <c r="N135" s="292"/>
      <c r="O135" s="293"/>
      <c r="P135" s="293"/>
      <c r="Q135" s="293"/>
      <c r="R135" s="293"/>
      <c r="S135" s="293"/>
      <c r="T135" s="293"/>
      <c r="U135" s="293"/>
      <c r="V135" s="293"/>
      <c r="W135" s="293"/>
      <c r="X135" s="294"/>
      <c r="Y135" s="14"/>
      <c r="Z135" s="14"/>
      <c r="AA135" s="14"/>
      <c r="AB135" s="14"/>
      <c r="AC135" s="14"/>
      <c r="AD135" s="14"/>
      <c r="AE135" s="14"/>
      <c r="AT135" s="295" t="s">
        <v>446</v>
      </c>
      <c r="AU135" s="295" t="s">
        <v>88</v>
      </c>
      <c r="AV135" s="14" t="s">
        <v>239</v>
      </c>
      <c r="AW135" s="14" t="s">
        <v>5</v>
      </c>
      <c r="AX135" s="14" t="s">
        <v>86</v>
      </c>
      <c r="AY135" s="295" t="s">
        <v>223</v>
      </c>
    </row>
    <row r="136" s="2" customFormat="1" ht="21.75" customHeight="1">
      <c r="A136" s="39"/>
      <c r="B136" s="40"/>
      <c r="C136" s="252" t="s">
        <v>88</v>
      </c>
      <c r="D136" s="252" t="s">
        <v>226</v>
      </c>
      <c r="E136" s="253" t="s">
        <v>489</v>
      </c>
      <c r="F136" s="254" t="s">
        <v>490</v>
      </c>
      <c r="G136" s="255" t="s">
        <v>409</v>
      </c>
      <c r="H136" s="256">
        <v>788.44200000000001</v>
      </c>
      <c r="I136" s="257"/>
      <c r="J136" s="257"/>
      <c r="K136" s="258">
        <f>ROUND(P136*H136,2)</f>
        <v>0</v>
      </c>
      <c r="L136" s="254" t="s">
        <v>404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977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978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88</v>
      </c>
    </row>
    <row r="138" s="13" customFormat="1">
      <c r="A138" s="13"/>
      <c r="B138" s="274"/>
      <c r="C138" s="275"/>
      <c r="D138" s="266" t="s">
        <v>446</v>
      </c>
      <c r="E138" s="275"/>
      <c r="F138" s="277" t="s">
        <v>979</v>
      </c>
      <c r="G138" s="275"/>
      <c r="H138" s="278">
        <v>788.44200000000001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4</v>
      </c>
      <c r="AX138" s="13" t="s">
        <v>86</v>
      </c>
      <c r="AY138" s="284" t="s">
        <v>223</v>
      </c>
    </row>
    <row r="139" s="2" customFormat="1" ht="21.75" customHeight="1">
      <c r="A139" s="39"/>
      <c r="B139" s="40"/>
      <c r="C139" s="252" t="s">
        <v>234</v>
      </c>
      <c r="D139" s="252" t="s">
        <v>226</v>
      </c>
      <c r="E139" s="253" t="s">
        <v>980</v>
      </c>
      <c r="F139" s="254" t="s">
        <v>981</v>
      </c>
      <c r="G139" s="255" t="s">
        <v>409</v>
      </c>
      <c r="H139" s="256">
        <v>1288.6199999999999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982</v>
      </c>
    </row>
    <row r="140" s="2" customFormat="1">
      <c r="A140" s="39"/>
      <c r="B140" s="40"/>
      <c r="C140" s="41"/>
      <c r="D140" s="266" t="s">
        <v>232</v>
      </c>
      <c r="E140" s="41"/>
      <c r="F140" s="267" t="s">
        <v>983</v>
      </c>
      <c r="G140" s="41"/>
      <c r="H140" s="41"/>
      <c r="I140" s="158"/>
      <c r="J140" s="158"/>
      <c r="K140" s="41"/>
      <c r="L140" s="41"/>
      <c r="M140" s="45"/>
      <c r="N140" s="268"/>
      <c r="O140" s="269"/>
      <c r="P140" s="92"/>
      <c r="Q140" s="92"/>
      <c r="R140" s="92"/>
      <c r="S140" s="92"/>
      <c r="T140" s="92"/>
      <c r="U140" s="92"/>
      <c r="V140" s="92"/>
      <c r="W140" s="92"/>
      <c r="X140" s="93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88</v>
      </c>
    </row>
    <row r="141" s="13" customFormat="1">
      <c r="A141" s="13"/>
      <c r="B141" s="274"/>
      <c r="C141" s="275"/>
      <c r="D141" s="266" t="s">
        <v>446</v>
      </c>
      <c r="E141" s="276" t="s">
        <v>1</v>
      </c>
      <c r="F141" s="277" t="s">
        <v>984</v>
      </c>
      <c r="G141" s="275"/>
      <c r="H141" s="278">
        <v>17.100000000000001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5</v>
      </c>
      <c r="AX141" s="13" t="s">
        <v>78</v>
      </c>
      <c r="AY141" s="284" t="s">
        <v>223</v>
      </c>
    </row>
    <row r="142" s="13" customFormat="1">
      <c r="A142" s="13"/>
      <c r="B142" s="274"/>
      <c r="C142" s="275"/>
      <c r="D142" s="266" t="s">
        <v>446</v>
      </c>
      <c r="E142" s="276" t="s">
        <v>1</v>
      </c>
      <c r="F142" s="277" t="s">
        <v>985</v>
      </c>
      <c r="G142" s="275"/>
      <c r="H142" s="278">
        <v>1271.52</v>
      </c>
      <c r="I142" s="279"/>
      <c r="J142" s="279"/>
      <c r="K142" s="275"/>
      <c r="L142" s="275"/>
      <c r="M142" s="280"/>
      <c r="N142" s="281"/>
      <c r="O142" s="282"/>
      <c r="P142" s="282"/>
      <c r="Q142" s="282"/>
      <c r="R142" s="282"/>
      <c r="S142" s="282"/>
      <c r="T142" s="282"/>
      <c r="U142" s="282"/>
      <c r="V142" s="282"/>
      <c r="W142" s="282"/>
      <c r="X142" s="283"/>
      <c r="Y142" s="13"/>
      <c r="Z142" s="13"/>
      <c r="AA142" s="13"/>
      <c r="AB142" s="13"/>
      <c r="AC142" s="13"/>
      <c r="AD142" s="13"/>
      <c r="AE142" s="13"/>
      <c r="AT142" s="284" t="s">
        <v>446</v>
      </c>
      <c r="AU142" s="284" t="s">
        <v>88</v>
      </c>
      <c r="AV142" s="13" t="s">
        <v>88</v>
      </c>
      <c r="AW142" s="13" t="s">
        <v>5</v>
      </c>
      <c r="AX142" s="13" t="s">
        <v>78</v>
      </c>
      <c r="AY142" s="284" t="s">
        <v>223</v>
      </c>
    </row>
    <row r="143" s="14" customFormat="1">
      <c r="A143" s="14"/>
      <c r="B143" s="285"/>
      <c r="C143" s="286"/>
      <c r="D143" s="266" t="s">
        <v>446</v>
      </c>
      <c r="E143" s="287" t="s">
        <v>1</v>
      </c>
      <c r="F143" s="288" t="s">
        <v>463</v>
      </c>
      <c r="G143" s="286"/>
      <c r="H143" s="289">
        <v>1288.6199999999999</v>
      </c>
      <c r="I143" s="290"/>
      <c r="J143" s="290"/>
      <c r="K143" s="286"/>
      <c r="L143" s="286"/>
      <c r="M143" s="291"/>
      <c r="N143" s="292"/>
      <c r="O143" s="293"/>
      <c r="P143" s="293"/>
      <c r="Q143" s="293"/>
      <c r="R143" s="293"/>
      <c r="S143" s="293"/>
      <c r="T143" s="293"/>
      <c r="U143" s="293"/>
      <c r="V143" s="293"/>
      <c r="W143" s="293"/>
      <c r="X143" s="294"/>
      <c r="Y143" s="14"/>
      <c r="Z143" s="14"/>
      <c r="AA143" s="14"/>
      <c r="AB143" s="14"/>
      <c r="AC143" s="14"/>
      <c r="AD143" s="14"/>
      <c r="AE143" s="14"/>
      <c r="AT143" s="295" t="s">
        <v>446</v>
      </c>
      <c r="AU143" s="295" t="s">
        <v>88</v>
      </c>
      <c r="AV143" s="14" t="s">
        <v>239</v>
      </c>
      <c r="AW143" s="14" t="s">
        <v>5</v>
      </c>
      <c r="AX143" s="14" t="s">
        <v>86</v>
      </c>
      <c r="AY143" s="295" t="s">
        <v>223</v>
      </c>
    </row>
    <row r="144" s="2" customFormat="1" ht="16.5" customHeight="1">
      <c r="A144" s="39"/>
      <c r="B144" s="40"/>
      <c r="C144" s="296" t="s">
        <v>239</v>
      </c>
      <c r="D144" s="296" t="s">
        <v>498</v>
      </c>
      <c r="E144" s="297" t="s">
        <v>499</v>
      </c>
      <c r="F144" s="298" t="s">
        <v>986</v>
      </c>
      <c r="G144" s="299" t="s">
        <v>501</v>
      </c>
      <c r="H144" s="300">
        <v>2415.8899999999999</v>
      </c>
      <c r="I144" s="301"/>
      <c r="J144" s="302"/>
      <c r="K144" s="303">
        <f>ROUND(P144*H144,2)</f>
        <v>0</v>
      </c>
      <c r="L144" s="298" t="s">
        <v>1</v>
      </c>
      <c r="M144" s="304"/>
      <c r="N144" s="305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1</v>
      </c>
      <c r="V144" s="262">
        <f>U144*H144</f>
        <v>2415.8899999999999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430</v>
      </c>
      <c r="AT144" s="264" t="s">
        <v>498</v>
      </c>
      <c r="AU144" s="264" t="s">
        <v>88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987</v>
      </c>
    </row>
    <row r="145" s="2" customFormat="1">
      <c r="A145" s="39"/>
      <c r="B145" s="40"/>
      <c r="C145" s="41"/>
      <c r="D145" s="266" t="s">
        <v>232</v>
      </c>
      <c r="E145" s="41"/>
      <c r="F145" s="267" t="s">
        <v>988</v>
      </c>
      <c r="G145" s="41"/>
      <c r="H145" s="41"/>
      <c r="I145" s="158"/>
      <c r="J145" s="158"/>
      <c r="K145" s="41"/>
      <c r="L145" s="41"/>
      <c r="M145" s="45"/>
      <c r="N145" s="268"/>
      <c r="O145" s="269"/>
      <c r="P145" s="92"/>
      <c r="Q145" s="92"/>
      <c r="R145" s="92"/>
      <c r="S145" s="92"/>
      <c r="T145" s="92"/>
      <c r="U145" s="92"/>
      <c r="V145" s="92"/>
      <c r="W145" s="92"/>
      <c r="X145" s="93"/>
      <c r="Y145" s="39"/>
      <c r="Z145" s="39"/>
      <c r="AA145" s="39"/>
      <c r="AB145" s="39"/>
      <c r="AC145" s="39"/>
      <c r="AD145" s="39"/>
      <c r="AE145" s="39"/>
      <c r="AT145" s="18" t="s">
        <v>232</v>
      </c>
      <c r="AU145" s="18" t="s">
        <v>88</v>
      </c>
    </row>
    <row r="146" s="2" customFormat="1" ht="16.5" customHeight="1">
      <c r="A146" s="39"/>
      <c r="B146" s="40"/>
      <c r="C146" s="296" t="s">
        <v>222</v>
      </c>
      <c r="D146" s="296" t="s">
        <v>498</v>
      </c>
      <c r="E146" s="297" t="s">
        <v>989</v>
      </c>
      <c r="F146" s="298" t="s">
        <v>990</v>
      </c>
      <c r="G146" s="299" t="s">
        <v>501</v>
      </c>
      <c r="H146" s="300">
        <v>32.490000000000002</v>
      </c>
      <c r="I146" s="301"/>
      <c r="J146" s="302"/>
      <c r="K146" s="303">
        <f>ROUND(P146*H146,2)</f>
        <v>0</v>
      </c>
      <c r="L146" s="298" t="s">
        <v>1</v>
      </c>
      <c r="M146" s="304"/>
      <c r="N146" s="305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1</v>
      </c>
      <c r="V146" s="262">
        <f>U146*H146</f>
        <v>32.490000000000002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430</v>
      </c>
      <c r="AT146" s="264" t="s">
        <v>498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991</v>
      </c>
    </row>
    <row r="147" s="2" customFormat="1">
      <c r="A147" s="39"/>
      <c r="B147" s="40"/>
      <c r="C147" s="41"/>
      <c r="D147" s="266" t="s">
        <v>232</v>
      </c>
      <c r="E147" s="41"/>
      <c r="F147" s="267" t="s">
        <v>992</v>
      </c>
      <c r="G147" s="41"/>
      <c r="H147" s="41"/>
      <c r="I147" s="158"/>
      <c r="J147" s="158"/>
      <c r="K147" s="41"/>
      <c r="L147" s="41"/>
      <c r="M147" s="45"/>
      <c r="N147" s="268"/>
      <c r="O147" s="269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88</v>
      </c>
    </row>
    <row r="148" s="13" customFormat="1">
      <c r="A148" s="13"/>
      <c r="B148" s="274"/>
      <c r="C148" s="275"/>
      <c r="D148" s="266" t="s">
        <v>446</v>
      </c>
      <c r="E148" s="276" t="s">
        <v>1</v>
      </c>
      <c r="F148" s="277" t="s">
        <v>993</v>
      </c>
      <c r="G148" s="275"/>
      <c r="H148" s="278">
        <v>32.490000000000002</v>
      </c>
      <c r="I148" s="279"/>
      <c r="J148" s="279"/>
      <c r="K148" s="275"/>
      <c r="L148" s="275"/>
      <c r="M148" s="280"/>
      <c r="N148" s="281"/>
      <c r="O148" s="282"/>
      <c r="P148" s="282"/>
      <c r="Q148" s="282"/>
      <c r="R148" s="282"/>
      <c r="S148" s="282"/>
      <c r="T148" s="282"/>
      <c r="U148" s="282"/>
      <c r="V148" s="282"/>
      <c r="W148" s="282"/>
      <c r="X148" s="283"/>
      <c r="Y148" s="13"/>
      <c r="Z148" s="13"/>
      <c r="AA148" s="13"/>
      <c r="AB148" s="13"/>
      <c r="AC148" s="13"/>
      <c r="AD148" s="13"/>
      <c r="AE148" s="13"/>
      <c r="AT148" s="284" t="s">
        <v>446</v>
      </c>
      <c r="AU148" s="284" t="s">
        <v>88</v>
      </c>
      <c r="AV148" s="13" t="s">
        <v>88</v>
      </c>
      <c r="AW148" s="13" t="s">
        <v>5</v>
      </c>
      <c r="AX148" s="13" t="s">
        <v>86</v>
      </c>
      <c r="AY148" s="284" t="s">
        <v>223</v>
      </c>
    </row>
    <row r="149" s="2" customFormat="1" ht="21.75" customHeight="1">
      <c r="A149" s="39"/>
      <c r="B149" s="40"/>
      <c r="C149" s="252" t="s">
        <v>248</v>
      </c>
      <c r="D149" s="252" t="s">
        <v>226</v>
      </c>
      <c r="E149" s="253" t="s">
        <v>994</v>
      </c>
      <c r="F149" s="254" t="s">
        <v>995</v>
      </c>
      <c r="G149" s="255" t="s">
        <v>409</v>
      </c>
      <c r="H149" s="256">
        <v>644.30999999999995</v>
      </c>
      <c r="I149" s="257"/>
      <c r="J149" s="257"/>
      <c r="K149" s="258">
        <f>ROUND(P149*H149,2)</f>
        <v>0</v>
      </c>
      <c r="L149" s="254" t="s">
        <v>404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88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996</v>
      </c>
    </row>
    <row r="150" s="2" customFormat="1">
      <c r="A150" s="39"/>
      <c r="B150" s="40"/>
      <c r="C150" s="41"/>
      <c r="D150" s="266" t="s">
        <v>232</v>
      </c>
      <c r="E150" s="41"/>
      <c r="F150" s="267" t="s">
        <v>997</v>
      </c>
      <c r="G150" s="41"/>
      <c r="H150" s="41"/>
      <c r="I150" s="158"/>
      <c r="J150" s="158"/>
      <c r="K150" s="41"/>
      <c r="L150" s="41"/>
      <c r="M150" s="45"/>
      <c r="N150" s="268"/>
      <c r="O150" s="269"/>
      <c r="P150" s="92"/>
      <c r="Q150" s="92"/>
      <c r="R150" s="92"/>
      <c r="S150" s="92"/>
      <c r="T150" s="92"/>
      <c r="U150" s="92"/>
      <c r="V150" s="92"/>
      <c r="W150" s="92"/>
      <c r="X150" s="93"/>
      <c r="Y150" s="39"/>
      <c r="Z150" s="39"/>
      <c r="AA150" s="39"/>
      <c r="AB150" s="39"/>
      <c r="AC150" s="39"/>
      <c r="AD150" s="39"/>
      <c r="AE150" s="39"/>
      <c r="AT150" s="18" t="s">
        <v>232</v>
      </c>
      <c r="AU150" s="18" t="s">
        <v>88</v>
      </c>
    </row>
    <row r="151" s="13" customFormat="1">
      <c r="A151" s="13"/>
      <c r="B151" s="274"/>
      <c r="C151" s="275"/>
      <c r="D151" s="266" t="s">
        <v>446</v>
      </c>
      <c r="E151" s="275"/>
      <c r="F151" s="277" t="s">
        <v>998</v>
      </c>
      <c r="G151" s="275"/>
      <c r="H151" s="278">
        <v>644.30999999999995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4</v>
      </c>
      <c r="AX151" s="13" t="s">
        <v>86</v>
      </c>
      <c r="AY151" s="284" t="s">
        <v>223</v>
      </c>
    </row>
    <row r="152" s="2" customFormat="1" ht="21.75" customHeight="1">
      <c r="A152" s="39"/>
      <c r="B152" s="40"/>
      <c r="C152" s="252" t="s">
        <v>253</v>
      </c>
      <c r="D152" s="252" t="s">
        <v>226</v>
      </c>
      <c r="E152" s="253" t="s">
        <v>999</v>
      </c>
      <c r="F152" s="254" t="s">
        <v>1000</v>
      </c>
      <c r="G152" s="255" t="s">
        <v>409</v>
      </c>
      <c r="H152" s="256">
        <v>34</v>
      </c>
      <c r="I152" s="257"/>
      <c r="J152" s="257"/>
      <c r="K152" s="258">
        <f>ROUND(P152*H152,2)</f>
        <v>0</v>
      </c>
      <c r="L152" s="254" t="s">
        <v>404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88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1001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1002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88</v>
      </c>
    </row>
    <row r="154" s="2" customFormat="1" ht="21.75" customHeight="1">
      <c r="A154" s="39"/>
      <c r="B154" s="40"/>
      <c r="C154" s="252" t="s">
        <v>430</v>
      </c>
      <c r="D154" s="252" t="s">
        <v>226</v>
      </c>
      <c r="E154" s="253" t="s">
        <v>1003</v>
      </c>
      <c r="F154" s="254" t="s">
        <v>1004</v>
      </c>
      <c r="G154" s="255" t="s">
        <v>409</v>
      </c>
      <c r="H154" s="256">
        <v>17</v>
      </c>
      <c r="I154" s="257"/>
      <c r="J154" s="257"/>
      <c r="K154" s="258">
        <f>ROUND(P154*H154,2)</f>
        <v>0</v>
      </c>
      <c r="L154" s="254" t="s">
        <v>404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1005</v>
      </c>
    </row>
    <row r="155" s="2" customFormat="1">
      <c r="A155" s="39"/>
      <c r="B155" s="40"/>
      <c r="C155" s="41"/>
      <c r="D155" s="266" t="s">
        <v>232</v>
      </c>
      <c r="E155" s="41"/>
      <c r="F155" s="267" t="s">
        <v>1006</v>
      </c>
      <c r="G155" s="41"/>
      <c r="H155" s="41"/>
      <c r="I155" s="158"/>
      <c r="J155" s="158"/>
      <c r="K155" s="41"/>
      <c r="L155" s="41"/>
      <c r="M155" s="45"/>
      <c r="N155" s="268"/>
      <c r="O155" s="269"/>
      <c r="P155" s="92"/>
      <c r="Q155" s="92"/>
      <c r="R155" s="92"/>
      <c r="S155" s="92"/>
      <c r="T155" s="92"/>
      <c r="U155" s="92"/>
      <c r="V155" s="92"/>
      <c r="W155" s="92"/>
      <c r="X155" s="93"/>
      <c r="Y155" s="39"/>
      <c r="Z155" s="39"/>
      <c r="AA155" s="39"/>
      <c r="AB155" s="39"/>
      <c r="AC155" s="39"/>
      <c r="AD155" s="39"/>
      <c r="AE155" s="39"/>
      <c r="AT155" s="18" t="s">
        <v>232</v>
      </c>
      <c r="AU155" s="18" t="s">
        <v>88</v>
      </c>
    </row>
    <row r="156" s="13" customFormat="1">
      <c r="A156" s="13"/>
      <c r="B156" s="274"/>
      <c r="C156" s="275"/>
      <c r="D156" s="266" t="s">
        <v>446</v>
      </c>
      <c r="E156" s="275"/>
      <c r="F156" s="277" t="s">
        <v>1007</v>
      </c>
      <c r="G156" s="275"/>
      <c r="H156" s="278">
        <v>17</v>
      </c>
      <c r="I156" s="279"/>
      <c r="J156" s="279"/>
      <c r="K156" s="275"/>
      <c r="L156" s="275"/>
      <c r="M156" s="280"/>
      <c r="N156" s="281"/>
      <c r="O156" s="282"/>
      <c r="P156" s="282"/>
      <c r="Q156" s="282"/>
      <c r="R156" s="282"/>
      <c r="S156" s="282"/>
      <c r="T156" s="282"/>
      <c r="U156" s="282"/>
      <c r="V156" s="282"/>
      <c r="W156" s="282"/>
      <c r="X156" s="283"/>
      <c r="Y156" s="13"/>
      <c r="Z156" s="13"/>
      <c r="AA156" s="13"/>
      <c r="AB156" s="13"/>
      <c r="AC156" s="13"/>
      <c r="AD156" s="13"/>
      <c r="AE156" s="13"/>
      <c r="AT156" s="284" t="s">
        <v>446</v>
      </c>
      <c r="AU156" s="284" t="s">
        <v>88</v>
      </c>
      <c r="AV156" s="13" t="s">
        <v>88</v>
      </c>
      <c r="AW156" s="13" t="s">
        <v>4</v>
      </c>
      <c r="AX156" s="13" t="s">
        <v>86</v>
      </c>
      <c r="AY156" s="284" t="s">
        <v>223</v>
      </c>
    </row>
    <row r="157" s="2" customFormat="1" ht="21.75" customHeight="1">
      <c r="A157" s="39"/>
      <c r="B157" s="40"/>
      <c r="C157" s="252" t="s">
        <v>595</v>
      </c>
      <c r="D157" s="252" t="s">
        <v>226</v>
      </c>
      <c r="E157" s="253" t="s">
        <v>796</v>
      </c>
      <c r="F157" s="254" t="s">
        <v>797</v>
      </c>
      <c r="G157" s="255" t="s">
        <v>409</v>
      </c>
      <c r="H157" s="256">
        <v>2899.5030000000002</v>
      </c>
      <c r="I157" s="257"/>
      <c r="J157" s="257"/>
      <c r="K157" s="258">
        <f>ROUND(P157*H157,2)</f>
        <v>0</v>
      </c>
      <c r="L157" s="254" t="s">
        <v>404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88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1008</v>
      </c>
    </row>
    <row r="158" s="2" customFormat="1">
      <c r="A158" s="39"/>
      <c r="B158" s="40"/>
      <c r="C158" s="41"/>
      <c r="D158" s="266" t="s">
        <v>232</v>
      </c>
      <c r="E158" s="41"/>
      <c r="F158" s="267" t="s">
        <v>1009</v>
      </c>
      <c r="G158" s="41"/>
      <c r="H158" s="41"/>
      <c r="I158" s="158"/>
      <c r="J158" s="158"/>
      <c r="K158" s="41"/>
      <c r="L158" s="41"/>
      <c r="M158" s="45"/>
      <c r="N158" s="268"/>
      <c r="O158" s="269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232</v>
      </c>
      <c r="AU158" s="18" t="s">
        <v>88</v>
      </c>
    </row>
    <row r="159" s="13" customFormat="1">
      <c r="A159" s="13"/>
      <c r="B159" s="274"/>
      <c r="C159" s="275"/>
      <c r="D159" s="266" t="s">
        <v>446</v>
      </c>
      <c r="E159" s="276" t="s">
        <v>1</v>
      </c>
      <c r="F159" s="277" t="s">
        <v>1010</v>
      </c>
      <c r="G159" s="275"/>
      <c r="H159" s="278">
        <v>2899.5030000000002</v>
      </c>
      <c r="I159" s="279"/>
      <c r="J159" s="279"/>
      <c r="K159" s="275"/>
      <c r="L159" s="275"/>
      <c r="M159" s="280"/>
      <c r="N159" s="281"/>
      <c r="O159" s="282"/>
      <c r="P159" s="282"/>
      <c r="Q159" s="282"/>
      <c r="R159" s="282"/>
      <c r="S159" s="282"/>
      <c r="T159" s="282"/>
      <c r="U159" s="282"/>
      <c r="V159" s="282"/>
      <c r="W159" s="282"/>
      <c r="X159" s="283"/>
      <c r="Y159" s="13"/>
      <c r="Z159" s="13"/>
      <c r="AA159" s="13"/>
      <c r="AB159" s="13"/>
      <c r="AC159" s="13"/>
      <c r="AD159" s="13"/>
      <c r="AE159" s="13"/>
      <c r="AT159" s="284" t="s">
        <v>446</v>
      </c>
      <c r="AU159" s="284" t="s">
        <v>88</v>
      </c>
      <c r="AV159" s="13" t="s">
        <v>88</v>
      </c>
      <c r="AW159" s="13" t="s">
        <v>5</v>
      </c>
      <c r="AX159" s="13" t="s">
        <v>78</v>
      </c>
      <c r="AY159" s="284" t="s">
        <v>223</v>
      </c>
    </row>
    <row r="160" s="14" customFormat="1">
      <c r="A160" s="14"/>
      <c r="B160" s="285"/>
      <c r="C160" s="286"/>
      <c r="D160" s="266" t="s">
        <v>446</v>
      </c>
      <c r="E160" s="287" t="s">
        <v>1</v>
      </c>
      <c r="F160" s="288" t="s">
        <v>463</v>
      </c>
      <c r="G160" s="286"/>
      <c r="H160" s="289">
        <v>2899.5030000000002</v>
      </c>
      <c r="I160" s="290"/>
      <c r="J160" s="290"/>
      <c r="K160" s="286"/>
      <c r="L160" s="286"/>
      <c r="M160" s="291"/>
      <c r="N160" s="292"/>
      <c r="O160" s="293"/>
      <c r="P160" s="293"/>
      <c r="Q160" s="293"/>
      <c r="R160" s="293"/>
      <c r="S160" s="293"/>
      <c r="T160" s="293"/>
      <c r="U160" s="293"/>
      <c r="V160" s="293"/>
      <c r="W160" s="293"/>
      <c r="X160" s="294"/>
      <c r="Y160" s="14"/>
      <c r="Z160" s="14"/>
      <c r="AA160" s="14"/>
      <c r="AB160" s="14"/>
      <c r="AC160" s="14"/>
      <c r="AD160" s="14"/>
      <c r="AE160" s="14"/>
      <c r="AT160" s="295" t="s">
        <v>446</v>
      </c>
      <c r="AU160" s="295" t="s">
        <v>88</v>
      </c>
      <c r="AV160" s="14" t="s">
        <v>239</v>
      </c>
      <c r="AW160" s="14" t="s">
        <v>5</v>
      </c>
      <c r="AX160" s="14" t="s">
        <v>86</v>
      </c>
      <c r="AY160" s="295" t="s">
        <v>223</v>
      </c>
    </row>
    <row r="161" s="2" customFormat="1" ht="21.75" customHeight="1">
      <c r="A161" s="39"/>
      <c r="B161" s="40"/>
      <c r="C161" s="252" t="s">
        <v>267</v>
      </c>
      <c r="D161" s="252" t="s">
        <v>226</v>
      </c>
      <c r="E161" s="253" t="s">
        <v>1011</v>
      </c>
      <c r="F161" s="254" t="s">
        <v>1012</v>
      </c>
      <c r="G161" s="255" t="s">
        <v>409</v>
      </c>
      <c r="H161" s="256">
        <v>1288.6199999999999</v>
      </c>
      <c r="I161" s="257"/>
      <c r="J161" s="257"/>
      <c r="K161" s="258">
        <f>ROUND(P161*H161,2)</f>
        <v>0</v>
      </c>
      <c r="L161" s="254" t="s">
        <v>404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88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1013</v>
      </c>
    </row>
    <row r="162" s="2" customFormat="1">
      <c r="A162" s="39"/>
      <c r="B162" s="40"/>
      <c r="C162" s="41"/>
      <c r="D162" s="266" t="s">
        <v>232</v>
      </c>
      <c r="E162" s="41"/>
      <c r="F162" s="267" t="s">
        <v>997</v>
      </c>
      <c r="G162" s="41"/>
      <c r="H162" s="41"/>
      <c r="I162" s="158"/>
      <c r="J162" s="158"/>
      <c r="K162" s="41"/>
      <c r="L162" s="41"/>
      <c r="M162" s="45"/>
      <c r="N162" s="268"/>
      <c r="O162" s="269"/>
      <c r="P162" s="92"/>
      <c r="Q162" s="92"/>
      <c r="R162" s="92"/>
      <c r="S162" s="92"/>
      <c r="T162" s="92"/>
      <c r="U162" s="92"/>
      <c r="V162" s="92"/>
      <c r="W162" s="92"/>
      <c r="X162" s="93"/>
      <c r="Y162" s="39"/>
      <c r="Z162" s="39"/>
      <c r="AA162" s="39"/>
      <c r="AB162" s="39"/>
      <c r="AC162" s="39"/>
      <c r="AD162" s="39"/>
      <c r="AE162" s="39"/>
      <c r="AT162" s="18" t="s">
        <v>232</v>
      </c>
      <c r="AU162" s="18" t="s">
        <v>88</v>
      </c>
    </row>
    <row r="163" s="2" customFormat="1" ht="21.75" customHeight="1">
      <c r="A163" s="39"/>
      <c r="B163" s="40"/>
      <c r="C163" s="252" t="s">
        <v>274</v>
      </c>
      <c r="D163" s="252" t="s">
        <v>226</v>
      </c>
      <c r="E163" s="253" t="s">
        <v>1014</v>
      </c>
      <c r="F163" s="254" t="s">
        <v>1015</v>
      </c>
      <c r="G163" s="255" t="s">
        <v>409</v>
      </c>
      <c r="H163" s="256">
        <v>1610.883</v>
      </c>
      <c r="I163" s="257"/>
      <c r="J163" s="257"/>
      <c r="K163" s="258">
        <f>ROUND(P163*H163,2)</f>
        <v>0</v>
      </c>
      <c r="L163" s="254" t="s">
        <v>404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1016</v>
      </c>
    </row>
    <row r="164" s="2" customFormat="1">
      <c r="A164" s="39"/>
      <c r="B164" s="40"/>
      <c r="C164" s="41"/>
      <c r="D164" s="266" t="s">
        <v>232</v>
      </c>
      <c r="E164" s="41"/>
      <c r="F164" s="267" t="s">
        <v>1017</v>
      </c>
      <c r="G164" s="41"/>
      <c r="H164" s="41"/>
      <c r="I164" s="158"/>
      <c r="J164" s="158"/>
      <c r="K164" s="41"/>
      <c r="L164" s="41"/>
      <c r="M164" s="45"/>
      <c r="N164" s="268"/>
      <c r="O164" s="269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232</v>
      </c>
      <c r="AU164" s="18" t="s">
        <v>88</v>
      </c>
    </row>
    <row r="165" s="13" customFormat="1">
      <c r="A165" s="13"/>
      <c r="B165" s="274"/>
      <c r="C165" s="275"/>
      <c r="D165" s="266" t="s">
        <v>446</v>
      </c>
      <c r="E165" s="276" t="s">
        <v>1</v>
      </c>
      <c r="F165" s="277" t="s">
        <v>1018</v>
      </c>
      <c r="G165" s="275"/>
      <c r="H165" s="278">
        <v>1610.883</v>
      </c>
      <c r="I165" s="279"/>
      <c r="J165" s="279"/>
      <c r="K165" s="275"/>
      <c r="L165" s="275"/>
      <c r="M165" s="280"/>
      <c r="N165" s="281"/>
      <c r="O165" s="282"/>
      <c r="P165" s="282"/>
      <c r="Q165" s="282"/>
      <c r="R165" s="282"/>
      <c r="S165" s="282"/>
      <c r="T165" s="282"/>
      <c r="U165" s="282"/>
      <c r="V165" s="282"/>
      <c r="W165" s="282"/>
      <c r="X165" s="283"/>
      <c r="Y165" s="13"/>
      <c r="Z165" s="13"/>
      <c r="AA165" s="13"/>
      <c r="AB165" s="13"/>
      <c r="AC165" s="13"/>
      <c r="AD165" s="13"/>
      <c r="AE165" s="13"/>
      <c r="AT165" s="284" t="s">
        <v>446</v>
      </c>
      <c r="AU165" s="284" t="s">
        <v>88</v>
      </c>
      <c r="AV165" s="13" t="s">
        <v>88</v>
      </c>
      <c r="AW165" s="13" t="s">
        <v>5</v>
      </c>
      <c r="AX165" s="13" t="s">
        <v>86</v>
      </c>
      <c r="AY165" s="284" t="s">
        <v>223</v>
      </c>
    </row>
    <row r="166" s="2" customFormat="1" ht="21.75" customHeight="1">
      <c r="A166" s="39"/>
      <c r="B166" s="40"/>
      <c r="C166" s="252" t="s">
        <v>279</v>
      </c>
      <c r="D166" s="252" t="s">
        <v>226</v>
      </c>
      <c r="E166" s="253" t="s">
        <v>1019</v>
      </c>
      <c r="F166" s="254" t="s">
        <v>1020</v>
      </c>
      <c r="G166" s="255" t="s">
        <v>501</v>
      </c>
      <c r="H166" s="256">
        <v>5509.0559999999996</v>
      </c>
      <c r="I166" s="257"/>
      <c r="J166" s="257"/>
      <c r="K166" s="258">
        <f>ROUND(P166*H166,2)</f>
        <v>0</v>
      </c>
      <c r="L166" s="254" t="s">
        <v>404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239</v>
      </c>
      <c r="AT166" s="264" t="s">
        <v>226</v>
      </c>
      <c r="AU166" s="264" t="s">
        <v>88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239</v>
      </c>
      <c r="BM166" s="264" t="s">
        <v>1021</v>
      </c>
    </row>
    <row r="167" s="2" customFormat="1">
      <c r="A167" s="39"/>
      <c r="B167" s="40"/>
      <c r="C167" s="41"/>
      <c r="D167" s="266" t="s">
        <v>232</v>
      </c>
      <c r="E167" s="41"/>
      <c r="F167" s="267" t="s">
        <v>1022</v>
      </c>
      <c r="G167" s="41"/>
      <c r="H167" s="41"/>
      <c r="I167" s="158"/>
      <c r="J167" s="158"/>
      <c r="K167" s="41"/>
      <c r="L167" s="41"/>
      <c r="M167" s="45"/>
      <c r="N167" s="268"/>
      <c r="O167" s="269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232</v>
      </c>
      <c r="AU167" s="18" t="s">
        <v>88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1023</v>
      </c>
      <c r="G168" s="275"/>
      <c r="H168" s="278">
        <v>5509.0559999999996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86</v>
      </c>
      <c r="AY168" s="284" t="s">
        <v>223</v>
      </c>
    </row>
    <row r="169" s="2" customFormat="1" ht="21.75" customHeight="1">
      <c r="A169" s="39"/>
      <c r="B169" s="40"/>
      <c r="C169" s="252" t="s">
        <v>289</v>
      </c>
      <c r="D169" s="252" t="s">
        <v>226</v>
      </c>
      <c r="E169" s="253" t="s">
        <v>1024</v>
      </c>
      <c r="F169" s="254" t="s">
        <v>1025</v>
      </c>
      <c r="G169" s="255" t="s">
        <v>403</v>
      </c>
      <c r="H169" s="256">
        <v>2543.04</v>
      </c>
      <c r="I169" s="257"/>
      <c r="J169" s="257"/>
      <c r="K169" s="258">
        <f>ROUND(P169*H169,2)</f>
        <v>0</v>
      </c>
      <c r="L169" s="254" t="s">
        <v>404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88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1026</v>
      </c>
    </row>
    <row r="170" s="2" customFormat="1">
      <c r="A170" s="39"/>
      <c r="B170" s="40"/>
      <c r="C170" s="41"/>
      <c r="D170" s="266" t="s">
        <v>232</v>
      </c>
      <c r="E170" s="41"/>
      <c r="F170" s="267" t="s">
        <v>1027</v>
      </c>
      <c r="G170" s="41"/>
      <c r="H170" s="41"/>
      <c r="I170" s="158"/>
      <c r="J170" s="158"/>
      <c r="K170" s="41"/>
      <c r="L170" s="41"/>
      <c r="M170" s="45"/>
      <c r="N170" s="268"/>
      <c r="O170" s="269"/>
      <c r="P170" s="92"/>
      <c r="Q170" s="92"/>
      <c r="R170" s="92"/>
      <c r="S170" s="92"/>
      <c r="T170" s="92"/>
      <c r="U170" s="92"/>
      <c r="V170" s="92"/>
      <c r="W170" s="92"/>
      <c r="X170" s="93"/>
      <c r="Y170" s="39"/>
      <c r="Z170" s="39"/>
      <c r="AA170" s="39"/>
      <c r="AB170" s="39"/>
      <c r="AC170" s="39"/>
      <c r="AD170" s="39"/>
      <c r="AE170" s="39"/>
      <c r="AT170" s="18" t="s">
        <v>232</v>
      </c>
      <c r="AU170" s="18" t="s">
        <v>88</v>
      </c>
    </row>
    <row r="171" s="13" customFormat="1">
      <c r="A171" s="13"/>
      <c r="B171" s="274"/>
      <c r="C171" s="275"/>
      <c r="D171" s="266" t="s">
        <v>446</v>
      </c>
      <c r="E171" s="276" t="s">
        <v>1</v>
      </c>
      <c r="F171" s="277" t="s">
        <v>1028</v>
      </c>
      <c r="G171" s="275"/>
      <c r="H171" s="278">
        <v>2543.04</v>
      </c>
      <c r="I171" s="279"/>
      <c r="J171" s="279"/>
      <c r="K171" s="275"/>
      <c r="L171" s="275"/>
      <c r="M171" s="280"/>
      <c r="N171" s="281"/>
      <c r="O171" s="282"/>
      <c r="P171" s="282"/>
      <c r="Q171" s="282"/>
      <c r="R171" s="282"/>
      <c r="S171" s="282"/>
      <c r="T171" s="282"/>
      <c r="U171" s="282"/>
      <c r="V171" s="282"/>
      <c r="W171" s="282"/>
      <c r="X171" s="283"/>
      <c r="Y171" s="13"/>
      <c r="Z171" s="13"/>
      <c r="AA171" s="13"/>
      <c r="AB171" s="13"/>
      <c r="AC171" s="13"/>
      <c r="AD171" s="13"/>
      <c r="AE171" s="13"/>
      <c r="AT171" s="284" t="s">
        <v>446</v>
      </c>
      <c r="AU171" s="284" t="s">
        <v>88</v>
      </c>
      <c r="AV171" s="13" t="s">
        <v>88</v>
      </c>
      <c r="AW171" s="13" t="s">
        <v>5</v>
      </c>
      <c r="AX171" s="13" t="s">
        <v>78</v>
      </c>
      <c r="AY171" s="284" t="s">
        <v>223</v>
      </c>
    </row>
    <row r="172" s="14" customFormat="1">
      <c r="A172" s="14"/>
      <c r="B172" s="285"/>
      <c r="C172" s="286"/>
      <c r="D172" s="266" t="s">
        <v>446</v>
      </c>
      <c r="E172" s="287" t="s">
        <v>1</v>
      </c>
      <c r="F172" s="288" t="s">
        <v>463</v>
      </c>
      <c r="G172" s="286"/>
      <c r="H172" s="289">
        <v>2543.04</v>
      </c>
      <c r="I172" s="290"/>
      <c r="J172" s="290"/>
      <c r="K172" s="286"/>
      <c r="L172" s="286"/>
      <c r="M172" s="291"/>
      <c r="N172" s="292"/>
      <c r="O172" s="293"/>
      <c r="P172" s="293"/>
      <c r="Q172" s="293"/>
      <c r="R172" s="293"/>
      <c r="S172" s="293"/>
      <c r="T172" s="293"/>
      <c r="U172" s="293"/>
      <c r="V172" s="293"/>
      <c r="W172" s="293"/>
      <c r="X172" s="294"/>
      <c r="Y172" s="14"/>
      <c r="Z172" s="14"/>
      <c r="AA172" s="14"/>
      <c r="AB172" s="14"/>
      <c r="AC172" s="14"/>
      <c r="AD172" s="14"/>
      <c r="AE172" s="14"/>
      <c r="AT172" s="295" t="s">
        <v>446</v>
      </c>
      <c r="AU172" s="295" t="s">
        <v>88</v>
      </c>
      <c r="AV172" s="14" t="s">
        <v>239</v>
      </c>
      <c r="AW172" s="14" t="s">
        <v>5</v>
      </c>
      <c r="AX172" s="14" t="s">
        <v>86</v>
      </c>
      <c r="AY172" s="295" t="s">
        <v>223</v>
      </c>
    </row>
    <row r="173" s="12" customFormat="1" ht="22.8" customHeight="1">
      <c r="A173" s="12"/>
      <c r="B173" s="235"/>
      <c r="C173" s="236"/>
      <c r="D173" s="237" t="s">
        <v>77</v>
      </c>
      <c r="E173" s="250" t="s">
        <v>88</v>
      </c>
      <c r="F173" s="250" t="s">
        <v>568</v>
      </c>
      <c r="G173" s="236"/>
      <c r="H173" s="236"/>
      <c r="I173" s="239"/>
      <c r="J173" s="239"/>
      <c r="K173" s="251">
        <f>BK173</f>
        <v>0</v>
      </c>
      <c r="L173" s="236"/>
      <c r="M173" s="241"/>
      <c r="N173" s="242"/>
      <c r="O173" s="243"/>
      <c r="P173" s="243"/>
      <c r="Q173" s="244">
        <f>SUM(Q174:Q184)</f>
        <v>0</v>
      </c>
      <c r="R173" s="244">
        <f>SUM(R174:R184)</f>
        <v>0</v>
      </c>
      <c r="S173" s="243"/>
      <c r="T173" s="245">
        <f>SUM(T174:T184)</f>
        <v>0</v>
      </c>
      <c r="U173" s="243"/>
      <c r="V173" s="245">
        <f>SUM(V174:V184)</f>
        <v>39.564975919999995</v>
      </c>
      <c r="W173" s="243"/>
      <c r="X173" s="246">
        <f>SUM(X174:X184)</f>
        <v>0</v>
      </c>
      <c r="Y173" s="12"/>
      <c r="Z173" s="12"/>
      <c r="AA173" s="12"/>
      <c r="AB173" s="12"/>
      <c r="AC173" s="12"/>
      <c r="AD173" s="12"/>
      <c r="AE173" s="12"/>
      <c r="AR173" s="247" t="s">
        <v>86</v>
      </c>
      <c r="AT173" s="248" t="s">
        <v>77</v>
      </c>
      <c r="AU173" s="248" t="s">
        <v>86</v>
      </c>
      <c r="AY173" s="247" t="s">
        <v>223</v>
      </c>
      <c r="BK173" s="249">
        <f>SUM(BK174:BK184)</f>
        <v>0</v>
      </c>
    </row>
    <row r="174" s="2" customFormat="1" ht="21.75" customHeight="1">
      <c r="A174" s="39"/>
      <c r="B174" s="40"/>
      <c r="C174" s="252" t="s">
        <v>9</v>
      </c>
      <c r="D174" s="252" t="s">
        <v>226</v>
      </c>
      <c r="E174" s="253" t="s">
        <v>1029</v>
      </c>
      <c r="F174" s="254" t="s">
        <v>1030</v>
      </c>
      <c r="G174" s="255" t="s">
        <v>409</v>
      </c>
      <c r="H174" s="256">
        <v>30.600000000000001</v>
      </c>
      <c r="I174" s="257"/>
      <c r="J174" s="257"/>
      <c r="K174" s="258">
        <f>ROUND(P174*H174,2)</f>
        <v>0</v>
      </c>
      <c r="L174" s="254" t="s">
        <v>404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88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1031</v>
      </c>
    </row>
    <row r="175" s="2" customFormat="1" ht="21.75" customHeight="1">
      <c r="A175" s="39"/>
      <c r="B175" s="40"/>
      <c r="C175" s="252" t="s">
        <v>303</v>
      </c>
      <c r="D175" s="252" t="s">
        <v>226</v>
      </c>
      <c r="E175" s="253" t="s">
        <v>1032</v>
      </c>
      <c r="F175" s="254" t="s">
        <v>1033</v>
      </c>
      <c r="G175" s="255" t="s">
        <v>403</v>
      </c>
      <c r="H175" s="256">
        <v>397.80000000000001</v>
      </c>
      <c r="I175" s="257"/>
      <c r="J175" s="257"/>
      <c r="K175" s="258">
        <f>ROUND(P175*H175,2)</f>
        <v>0</v>
      </c>
      <c r="L175" s="254" t="s">
        <v>404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0.00031</v>
      </c>
      <c r="V175" s="262">
        <f>U175*H175</f>
        <v>0.123318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239</v>
      </c>
      <c r="AT175" s="264" t="s">
        <v>226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1034</v>
      </c>
    </row>
    <row r="176" s="13" customFormat="1">
      <c r="A176" s="13"/>
      <c r="B176" s="274"/>
      <c r="C176" s="275"/>
      <c r="D176" s="266" t="s">
        <v>446</v>
      </c>
      <c r="E176" s="276" t="s">
        <v>1</v>
      </c>
      <c r="F176" s="277" t="s">
        <v>1035</v>
      </c>
      <c r="G176" s="275"/>
      <c r="H176" s="278">
        <v>397.80000000000001</v>
      </c>
      <c r="I176" s="279"/>
      <c r="J176" s="279"/>
      <c r="K176" s="275"/>
      <c r="L176" s="275"/>
      <c r="M176" s="280"/>
      <c r="N176" s="281"/>
      <c r="O176" s="282"/>
      <c r="P176" s="282"/>
      <c r="Q176" s="282"/>
      <c r="R176" s="282"/>
      <c r="S176" s="282"/>
      <c r="T176" s="282"/>
      <c r="U176" s="282"/>
      <c r="V176" s="282"/>
      <c r="W176" s="282"/>
      <c r="X176" s="283"/>
      <c r="Y176" s="13"/>
      <c r="Z176" s="13"/>
      <c r="AA176" s="13"/>
      <c r="AB176" s="13"/>
      <c r="AC176" s="13"/>
      <c r="AD176" s="13"/>
      <c r="AE176" s="13"/>
      <c r="AT176" s="284" t="s">
        <v>446</v>
      </c>
      <c r="AU176" s="284" t="s">
        <v>88</v>
      </c>
      <c r="AV176" s="13" t="s">
        <v>88</v>
      </c>
      <c r="AW176" s="13" t="s">
        <v>5</v>
      </c>
      <c r="AX176" s="13" t="s">
        <v>78</v>
      </c>
      <c r="AY176" s="284" t="s">
        <v>223</v>
      </c>
    </row>
    <row r="177" s="14" customFormat="1">
      <c r="A177" s="14"/>
      <c r="B177" s="285"/>
      <c r="C177" s="286"/>
      <c r="D177" s="266" t="s">
        <v>446</v>
      </c>
      <c r="E177" s="287" t="s">
        <v>1</v>
      </c>
      <c r="F177" s="288" t="s">
        <v>463</v>
      </c>
      <c r="G177" s="286"/>
      <c r="H177" s="289">
        <v>397.80000000000001</v>
      </c>
      <c r="I177" s="290"/>
      <c r="J177" s="290"/>
      <c r="K177" s="286"/>
      <c r="L177" s="286"/>
      <c r="M177" s="291"/>
      <c r="N177" s="292"/>
      <c r="O177" s="293"/>
      <c r="P177" s="293"/>
      <c r="Q177" s="293"/>
      <c r="R177" s="293"/>
      <c r="S177" s="293"/>
      <c r="T177" s="293"/>
      <c r="U177" s="293"/>
      <c r="V177" s="293"/>
      <c r="W177" s="293"/>
      <c r="X177" s="294"/>
      <c r="Y177" s="14"/>
      <c r="Z177" s="14"/>
      <c r="AA177" s="14"/>
      <c r="AB177" s="14"/>
      <c r="AC177" s="14"/>
      <c r="AD177" s="14"/>
      <c r="AE177" s="14"/>
      <c r="AT177" s="295" t="s">
        <v>446</v>
      </c>
      <c r="AU177" s="295" t="s">
        <v>88</v>
      </c>
      <c r="AV177" s="14" t="s">
        <v>239</v>
      </c>
      <c r="AW177" s="14" t="s">
        <v>5</v>
      </c>
      <c r="AX177" s="14" t="s">
        <v>86</v>
      </c>
      <c r="AY177" s="295" t="s">
        <v>223</v>
      </c>
    </row>
    <row r="178" s="2" customFormat="1" ht="21.75" customHeight="1">
      <c r="A178" s="39"/>
      <c r="B178" s="40"/>
      <c r="C178" s="296" t="s">
        <v>312</v>
      </c>
      <c r="D178" s="296" t="s">
        <v>498</v>
      </c>
      <c r="E178" s="297" t="s">
        <v>1036</v>
      </c>
      <c r="F178" s="298" t="s">
        <v>1037</v>
      </c>
      <c r="G178" s="299" t="s">
        <v>403</v>
      </c>
      <c r="H178" s="300">
        <v>397.80000000000001</v>
      </c>
      <c r="I178" s="301"/>
      <c r="J178" s="302"/>
      <c r="K178" s="303">
        <f>ROUND(P178*H178,2)</f>
        <v>0</v>
      </c>
      <c r="L178" s="298" t="s">
        <v>404</v>
      </c>
      <c r="M178" s="304"/>
      <c r="N178" s="305" t="s">
        <v>1</v>
      </c>
      <c r="O178" s="260" t="s">
        <v>41</v>
      </c>
      <c r="P178" s="261">
        <f>I178+J178</f>
        <v>0</v>
      </c>
      <c r="Q178" s="261">
        <f>ROUND(I178*H178,2)</f>
        <v>0</v>
      </c>
      <c r="R178" s="261">
        <f>ROUND(J178*H178,2)</f>
        <v>0</v>
      </c>
      <c r="S178" s="92"/>
      <c r="T178" s="262">
        <f>S178*H178</f>
        <v>0</v>
      </c>
      <c r="U178" s="262">
        <v>0.00010000000000000001</v>
      </c>
      <c r="V178" s="262">
        <f>U178*H178</f>
        <v>0.039780000000000003</v>
      </c>
      <c r="W178" s="262">
        <v>0</v>
      </c>
      <c r="X178" s="263">
        <f>W178*H178</f>
        <v>0</v>
      </c>
      <c r="Y178" s="39"/>
      <c r="Z178" s="39"/>
      <c r="AA178" s="39"/>
      <c r="AB178" s="39"/>
      <c r="AC178" s="39"/>
      <c r="AD178" s="39"/>
      <c r="AE178" s="39"/>
      <c r="AR178" s="264" t="s">
        <v>430</v>
      </c>
      <c r="AT178" s="264" t="s">
        <v>498</v>
      </c>
      <c r="AU178" s="264" t="s">
        <v>88</v>
      </c>
      <c r="AY178" s="18" t="s">
        <v>223</v>
      </c>
      <c r="BE178" s="265">
        <f>IF(O178="základní",K178,0)</f>
        <v>0</v>
      </c>
      <c r="BF178" s="265">
        <f>IF(O178="snížená",K178,0)</f>
        <v>0</v>
      </c>
      <c r="BG178" s="265">
        <f>IF(O178="zákl. přenesená",K178,0)</f>
        <v>0</v>
      </c>
      <c r="BH178" s="265">
        <f>IF(O178="sníž. přenesená",K178,0)</f>
        <v>0</v>
      </c>
      <c r="BI178" s="265">
        <f>IF(O178="nulová",K178,0)</f>
        <v>0</v>
      </c>
      <c r="BJ178" s="18" t="s">
        <v>86</v>
      </c>
      <c r="BK178" s="265">
        <f>ROUND(P178*H178,2)</f>
        <v>0</v>
      </c>
      <c r="BL178" s="18" t="s">
        <v>239</v>
      </c>
      <c r="BM178" s="264" t="s">
        <v>1038</v>
      </c>
    </row>
    <row r="179" s="2" customFormat="1" ht="21.75" customHeight="1">
      <c r="A179" s="39"/>
      <c r="B179" s="40"/>
      <c r="C179" s="252" t="s">
        <v>317</v>
      </c>
      <c r="D179" s="252" t="s">
        <v>226</v>
      </c>
      <c r="E179" s="253" t="s">
        <v>1039</v>
      </c>
      <c r="F179" s="254" t="s">
        <v>1040</v>
      </c>
      <c r="G179" s="255" t="s">
        <v>481</v>
      </c>
      <c r="H179" s="256">
        <v>170</v>
      </c>
      <c r="I179" s="257"/>
      <c r="J179" s="257"/>
      <c r="K179" s="258">
        <f>ROUND(P179*H179,2)</f>
        <v>0</v>
      </c>
      <c r="L179" s="254" t="s">
        <v>404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0.22656999999999999</v>
      </c>
      <c r="V179" s="262">
        <f>U179*H179</f>
        <v>38.5169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88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1041</v>
      </c>
    </row>
    <row r="180" s="2" customFormat="1">
      <c r="A180" s="39"/>
      <c r="B180" s="40"/>
      <c r="C180" s="41"/>
      <c r="D180" s="266" t="s">
        <v>232</v>
      </c>
      <c r="E180" s="41"/>
      <c r="F180" s="267" t="s">
        <v>1042</v>
      </c>
      <c r="G180" s="41"/>
      <c r="H180" s="41"/>
      <c r="I180" s="158"/>
      <c r="J180" s="158"/>
      <c r="K180" s="41"/>
      <c r="L180" s="41"/>
      <c r="M180" s="45"/>
      <c r="N180" s="268"/>
      <c r="O180" s="269"/>
      <c r="P180" s="92"/>
      <c r="Q180" s="92"/>
      <c r="R180" s="92"/>
      <c r="S180" s="92"/>
      <c r="T180" s="92"/>
      <c r="U180" s="92"/>
      <c r="V180" s="92"/>
      <c r="W180" s="92"/>
      <c r="X180" s="93"/>
      <c r="Y180" s="39"/>
      <c r="Z180" s="39"/>
      <c r="AA180" s="39"/>
      <c r="AB180" s="39"/>
      <c r="AC180" s="39"/>
      <c r="AD180" s="39"/>
      <c r="AE180" s="39"/>
      <c r="AT180" s="18" t="s">
        <v>232</v>
      </c>
      <c r="AU180" s="18" t="s">
        <v>88</v>
      </c>
    </row>
    <row r="181" s="2" customFormat="1" ht="21.75" customHeight="1">
      <c r="A181" s="39"/>
      <c r="B181" s="40"/>
      <c r="C181" s="252" t="s">
        <v>322</v>
      </c>
      <c r="D181" s="252" t="s">
        <v>226</v>
      </c>
      <c r="E181" s="253" t="s">
        <v>1043</v>
      </c>
      <c r="F181" s="254" t="s">
        <v>1044</v>
      </c>
      <c r="G181" s="255" t="s">
        <v>403</v>
      </c>
      <c r="H181" s="256">
        <v>3051.6480000000001</v>
      </c>
      <c r="I181" s="257"/>
      <c r="J181" s="257"/>
      <c r="K181" s="258">
        <f>ROUND(P181*H181,2)</f>
        <v>0</v>
      </c>
      <c r="L181" s="254" t="s">
        <v>404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0.00013999999999999999</v>
      </c>
      <c r="V181" s="262">
        <f>U181*H181</f>
        <v>0.42723072000000001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1045</v>
      </c>
    </row>
    <row r="182" s="2" customFormat="1">
      <c r="A182" s="39"/>
      <c r="B182" s="40"/>
      <c r="C182" s="41"/>
      <c r="D182" s="266" t="s">
        <v>232</v>
      </c>
      <c r="E182" s="41"/>
      <c r="F182" s="267" t="s">
        <v>1046</v>
      </c>
      <c r="G182" s="41"/>
      <c r="H182" s="41"/>
      <c r="I182" s="158"/>
      <c r="J182" s="158"/>
      <c r="K182" s="41"/>
      <c r="L182" s="41"/>
      <c r="M182" s="45"/>
      <c r="N182" s="268"/>
      <c r="O182" s="269"/>
      <c r="P182" s="92"/>
      <c r="Q182" s="92"/>
      <c r="R182" s="92"/>
      <c r="S182" s="92"/>
      <c r="T182" s="92"/>
      <c r="U182" s="92"/>
      <c r="V182" s="92"/>
      <c r="W182" s="92"/>
      <c r="X182" s="93"/>
      <c r="Y182" s="39"/>
      <c r="Z182" s="39"/>
      <c r="AA182" s="39"/>
      <c r="AB182" s="39"/>
      <c r="AC182" s="39"/>
      <c r="AD182" s="39"/>
      <c r="AE182" s="39"/>
      <c r="AT182" s="18" t="s">
        <v>232</v>
      </c>
      <c r="AU182" s="18" t="s">
        <v>88</v>
      </c>
    </row>
    <row r="183" s="2" customFormat="1" ht="21.75" customHeight="1">
      <c r="A183" s="39"/>
      <c r="B183" s="40"/>
      <c r="C183" s="296" t="s">
        <v>601</v>
      </c>
      <c r="D183" s="296" t="s">
        <v>498</v>
      </c>
      <c r="E183" s="297" t="s">
        <v>1047</v>
      </c>
      <c r="F183" s="298" t="s">
        <v>1048</v>
      </c>
      <c r="G183" s="299" t="s">
        <v>403</v>
      </c>
      <c r="H183" s="300">
        <v>3051.6480000000001</v>
      </c>
      <c r="I183" s="301"/>
      <c r="J183" s="302"/>
      <c r="K183" s="303">
        <f>ROUND(P183*H183,2)</f>
        <v>0</v>
      </c>
      <c r="L183" s="298" t="s">
        <v>404</v>
      </c>
      <c r="M183" s="304"/>
      <c r="N183" s="305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0.00014999999999999999</v>
      </c>
      <c r="V183" s="262">
        <f>U183*H183</f>
        <v>0.45774719999999997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430</v>
      </c>
      <c r="AT183" s="264" t="s">
        <v>498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1049</v>
      </c>
    </row>
    <row r="184" s="2" customFormat="1">
      <c r="A184" s="39"/>
      <c r="B184" s="40"/>
      <c r="C184" s="41"/>
      <c r="D184" s="266" t="s">
        <v>232</v>
      </c>
      <c r="E184" s="41"/>
      <c r="F184" s="267" t="s">
        <v>1050</v>
      </c>
      <c r="G184" s="41"/>
      <c r="H184" s="41"/>
      <c r="I184" s="158"/>
      <c r="J184" s="158"/>
      <c r="K184" s="41"/>
      <c r="L184" s="41"/>
      <c r="M184" s="45"/>
      <c r="N184" s="268"/>
      <c r="O184" s="269"/>
      <c r="P184" s="92"/>
      <c r="Q184" s="92"/>
      <c r="R184" s="92"/>
      <c r="S184" s="92"/>
      <c r="T184" s="92"/>
      <c r="U184" s="92"/>
      <c r="V184" s="92"/>
      <c r="W184" s="92"/>
      <c r="X184" s="93"/>
      <c r="Y184" s="39"/>
      <c r="Z184" s="39"/>
      <c r="AA184" s="39"/>
      <c r="AB184" s="39"/>
      <c r="AC184" s="39"/>
      <c r="AD184" s="39"/>
      <c r="AE184" s="39"/>
      <c r="AT184" s="18" t="s">
        <v>232</v>
      </c>
      <c r="AU184" s="18" t="s">
        <v>88</v>
      </c>
    </row>
    <row r="185" s="12" customFormat="1" ht="22.8" customHeight="1">
      <c r="A185" s="12"/>
      <c r="B185" s="235"/>
      <c r="C185" s="236"/>
      <c r="D185" s="237" t="s">
        <v>77</v>
      </c>
      <c r="E185" s="250" t="s">
        <v>222</v>
      </c>
      <c r="F185" s="250" t="s">
        <v>1051</v>
      </c>
      <c r="G185" s="236"/>
      <c r="H185" s="236"/>
      <c r="I185" s="239"/>
      <c r="J185" s="239"/>
      <c r="K185" s="251">
        <f>BK185</f>
        <v>0</v>
      </c>
      <c r="L185" s="236"/>
      <c r="M185" s="241"/>
      <c r="N185" s="242"/>
      <c r="O185" s="243"/>
      <c r="P185" s="243"/>
      <c r="Q185" s="244">
        <f>SUM(Q186:Q222)</f>
        <v>0</v>
      </c>
      <c r="R185" s="244">
        <f>SUM(R186:R222)</f>
        <v>0</v>
      </c>
      <c r="S185" s="243"/>
      <c r="T185" s="245">
        <f>SUM(T186:T222)</f>
        <v>0</v>
      </c>
      <c r="U185" s="243"/>
      <c r="V185" s="245">
        <f>SUM(V186:V222)</f>
        <v>265.35862500000002</v>
      </c>
      <c r="W185" s="243"/>
      <c r="X185" s="246">
        <f>SUM(X186:X222)</f>
        <v>0</v>
      </c>
      <c r="Y185" s="12"/>
      <c r="Z185" s="12"/>
      <c r="AA185" s="12"/>
      <c r="AB185" s="12"/>
      <c r="AC185" s="12"/>
      <c r="AD185" s="12"/>
      <c r="AE185" s="12"/>
      <c r="AR185" s="247" t="s">
        <v>86</v>
      </c>
      <c r="AT185" s="248" t="s">
        <v>77</v>
      </c>
      <c r="AU185" s="248" t="s">
        <v>86</v>
      </c>
      <c r="AY185" s="247" t="s">
        <v>223</v>
      </c>
      <c r="BK185" s="249">
        <f>SUM(BK186:BK222)</f>
        <v>0</v>
      </c>
    </row>
    <row r="186" s="2" customFormat="1" ht="21.75" customHeight="1">
      <c r="A186" s="39"/>
      <c r="B186" s="40"/>
      <c r="C186" s="252" t="s">
        <v>650</v>
      </c>
      <c r="D186" s="252" t="s">
        <v>226</v>
      </c>
      <c r="E186" s="253" t="s">
        <v>1052</v>
      </c>
      <c r="F186" s="254" t="s">
        <v>1053</v>
      </c>
      <c r="G186" s="255" t="s">
        <v>403</v>
      </c>
      <c r="H186" s="256">
        <v>1381.2000000000001</v>
      </c>
      <c r="I186" s="257"/>
      <c r="J186" s="257"/>
      <c r="K186" s="258">
        <f>ROUND(P186*H186,2)</f>
        <v>0</v>
      </c>
      <c r="L186" s="254" t="s">
        <v>404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</v>
      </c>
      <c r="V186" s="262">
        <f>U186*H186</f>
        <v>0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88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1054</v>
      </c>
    </row>
    <row r="187" s="2" customFormat="1">
      <c r="A187" s="39"/>
      <c r="B187" s="40"/>
      <c r="C187" s="41"/>
      <c r="D187" s="266" t="s">
        <v>232</v>
      </c>
      <c r="E187" s="41"/>
      <c r="F187" s="267" t="s">
        <v>1055</v>
      </c>
      <c r="G187" s="41"/>
      <c r="H187" s="41"/>
      <c r="I187" s="158"/>
      <c r="J187" s="158"/>
      <c r="K187" s="41"/>
      <c r="L187" s="41"/>
      <c r="M187" s="45"/>
      <c r="N187" s="268"/>
      <c r="O187" s="269"/>
      <c r="P187" s="92"/>
      <c r="Q187" s="92"/>
      <c r="R187" s="92"/>
      <c r="S187" s="92"/>
      <c r="T187" s="92"/>
      <c r="U187" s="92"/>
      <c r="V187" s="92"/>
      <c r="W187" s="92"/>
      <c r="X187" s="93"/>
      <c r="Y187" s="39"/>
      <c r="Z187" s="39"/>
      <c r="AA187" s="39"/>
      <c r="AB187" s="39"/>
      <c r="AC187" s="39"/>
      <c r="AD187" s="39"/>
      <c r="AE187" s="39"/>
      <c r="AT187" s="18" t="s">
        <v>232</v>
      </c>
      <c r="AU187" s="18" t="s">
        <v>88</v>
      </c>
    </row>
    <row r="188" s="13" customFormat="1">
      <c r="A188" s="13"/>
      <c r="B188" s="274"/>
      <c r="C188" s="275"/>
      <c r="D188" s="266" t="s">
        <v>446</v>
      </c>
      <c r="E188" s="276" t="s">
        <v>1</v>
      </c>
      <c r="F188" s="277" t="s">
        <v>1056</v>
      </c>
      <c r="G188" s="275"/>
      <c r="H188" s="278">
        <v>1381.2000000000001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3"/>
      <c r="Z188" s="13"/>
      <c r="AA188" s="13"/>
      <c r="AB188" s="13"/>
      <c r="AC188" s="13"/>
      <c r="AD188" s="13"/>
      <c r="AE188" s="13"/>
      <c r="AT188" s="284" t="s">
        <v>446</v>
      </c>
      <c r="AU188" s="284" t="s">
        <v>88</v>
      </c>
      <c r="AV188" s="13" t="s">
        <v>88</v>
      </c>
      <c r="AW188" s="13" t="s">
        <v>5</v>
      </c>
      <c r="AX188" s="13" t="s">
        <v>86</v>
      </c>
      <c r="AY188" s="284" t="s">
        <v>223</v>
      </c>
    </row>
    <row r="189" s="2" customFormat="1" ht="21.75" customHeight="1">
      <c r="A189" s="39"/>
      <c r="B189" s="40"/>
      <c r="C189" s="252" t="s">
        <v>658</v>
      </c>
      <c r="D189" s="252" t="s">
        <v>226</v>
      </c>
      <c r="E189" s="253" t="s">
        <v>1052</v>
      </c>
      <c r="F189" s="254" t="s">
        <v>1053</v>
      </c>
      <c r="G189" s="255" t="s">
        <v>403</v>
      </c>
      <c r="H189" s="256">
        <v>1231.5699999999999</v>
      </c>
      <c r="I189" s="257"/>
      <c r="J189" s="257"/>
      <c r="K189" s="258">
        <f>ROUND(P189*H189,2)</f>
        <v>0</v>
      </c>
      <c r="L189" s="254" t="s">
        <v>404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88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1057</v>
      </c>
    </row>
    <row r="190" s="2" customFormat="1">
      <c r="A190" s="39"/>
      <c r="B190" s="40"/>
      <c r="C190" s="41"/>
      <c r="D190" s="266" t="s">
        <v>232</v>
      </c>
      <c r="E190" s="41"/>
      <c r="F190" s="267" t="s">
        <v>1058</v>
      </c>
      <c r="G190" s="41"/>
      <c r="H190" s="41"/>
      <c r="I190" s="158"/>
      <c r="J190" s="158"/>
      <c r="K190" s="41"/>
      <c r="L190" s="41"/>
      <c r="M190" s="45"/>
      <c r="N190" s="268"/>
      <c r="O190" s="269"/>
      <c r="P190" s="92"/>
      <c r="Q190" s="92"/>
      <c r="R190" s="92"/>
      <c r="S190" s="92"/>
      <c r="T190" s="92"/>
      <c r="U190" s="92"/>
      <c r="V190" s="92"/>
      <c r="W190" s="92"/>
      <c r="X190" s="93"/>
      <c r="Y190" s="39"/>
      <c r="Z190" s="39"/>
      <c r="AA190" s="39"/>
      <c r="AB190" s="39"/>
      <c r="AC190" s="39"/>
      <c r="AD190" s="39"/>
      <c r="AE190" s="39"/>
      <c r="AT190" s="18" t="s">
        <v>232</v>
      </c>
      <c r="AU190" s="18" t="s">
        <v>88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1059</v>
      </c>
      <c r="G191" s="275"/>
      <c r="H191" s="278">
        <v>1231.5699999999999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86</v>
      </c>
      <c r="AY191" s="284" t="s">
        <v>223</v>
      </c>
    </row>
    <row r="192" s="2" customFormat="1" ht="21.75" customHeight="1">
      <c r="A192" s="39"/>
      <c r="B192" s="40"/>
      <c r="C192" s="252" t="s">
        <v>343</v>
      </c>
      <c r="D192" s="252" t="s">
        <v>226</v>
      </c>
      <c r="E192" s="253" t="s">
        <v>1060</v>
      </c>
      <c r="F192" s="254" t="s">
        <v>1061</v>
      </c>
      <c r="G192" s="255" t="s">
        <v>403</v>
      </c>
      <c r="H192" s="256">
        <v>658.04999999999995</v>
      </c>
      <c r="I192" s="257"/>
      <c r="J192" s="257"/>
      <c r="K192" s="258">
        <f>ROUND(P192*H192,2)</f>
        <v>0</v>
      </c>
      <c r="L192" s="254" t="s">
        <v>404</v>
      </c>
      <c r="M192" s="45"/>
      <c r="N192" s="259" t="s">
        <v>1</v>
      </c>
      <c r="O192" s="260" t="s">
        <v>41</v>
      </c>
      <c r="P192" s="261">
        <f>I192+J192</f>
        <v>0</v>
      </c>
      <c r="Q192" s="261">
        <f>ROUND(I192*H192,2)</f>
        <v>0</v>
      </c>
      <c r="R192" s="261">
        <f>ROUND(J192*H192,2)</f>
        <v>0</v>
      </c>
      <c r="S192" s="92"/>
      <c r="T192" s="262">
        <f>S192*H192</f>
        <v>0</v>
      </c>
      <c r="U192" s="262">
        <v>0</v>
      </c>
      <c r="V192" s="262">
        <f>U192*H192</f>
        <v>0</v>
      </c>
      <c r="W192" s="262">
        <v>0</v>
      </c>
      <c r="X192" s="263">
        <f>W192*H192</f>
        <v>0</v>
      </c>
      <c r="Y192" s="39"/>
      <c r="Z192" s="39"/>
      <c r="AA192" s="39"/>
      <c r="AB192" s="39"/>
      <c r="AC192" s="39"/>
      <c r="AD192" s="39"/>
      <c r="AE192" s="39"/>
      <c r="AR192" s="264" t="s">
        <v>239</v>
      </c>
      <c r="AT192" s="264" t="s">
        <v>226</v>
      </c>
      <c r="AU192" s="264" t="s">
        <v>88</v>
      </c>
      <c r="AY192" s="18" t="s">
        <v>223</v>
      </c>
      <c r="BE192" s="265">
        <f>IF(O192="základní",K192,0)</f>
        <v>0</v>
      </c>
      <c r="BF192" s="265">
        <f>IF(O192="snížená",K192,0)</f>
        <v>0</v>
      </c>
      <c r="BG192" s="265">
        <f>IF(O192="zákl. přenesená",K192,0)</f>
        <v>0</v>
      </c>
      <c r="BH192" s="265">
        <f>IF(O192="sníž. přenesená",K192,0)</f>
        <v>0</v>
      </c>
      <c r="BI192" s="265">
        <f>IF(O192="nulová",K192,0)</f>
        <v>0</v>
      </c>
      <c r="BJ192" s="18" t="s">
        <v>86</v>
      </c>
      <c r="BK192" s="265">
        <f>ROUND(P192*H192,2)</f>
        <v>0</v>
      </c>
      <c r="BL192" s="18" t="s">
        <v>239</v>
      </c>
      <c r="BM192" s="264" t="s">
        <v>1062</v>
      </c>
    </row>
    <row r="193" s="2" customFormat="1">
      <c r="A193" s="39"/>
      <c r="B193" s="40"/>
      <c r="C193" s="41"/>
      <c r="D193" s="266" t="s">
        <v>232</v>
      </c>
      <c r="E193" s="41"/>
      <c r="F193" s="267" t="s">
        <v>1063</v>
      </c>
      <c r="G193" s="41"/>
      <c r="H193" s="41"/>
      <c r="I193" s="158"/>
      <c r="J193" s="158"/>
      <c r="K193" s="41"/>
      <c r="L193" s="41"/>
      <c r="M193" s="45"/>
      <c r="N193" s="268"/>
      <c r="O193" s="269"/>
      <c r="P193" s="92"/>
      <c r="Q193" s="92"/>
      <c r="R193" s="92"/>
      <c r="S193" s="92"/>
      <c r="T193" s="92"/>
      <c r="U193" s="92"/>
      <c r="V193" s="92"/>
      <c r="W193" s="92"/>
      <c r="X193" s="93"/>
      <c r="Y193" s="39"/>
      <c r="Z193" s="39"/>
      <c r="AA193" s="39"/>
      <c r="AB193" s="39"/>
      <c r="AC193" s="39"/>
      <c r="AD193" s="39"/>
      <c r="AE193" s="39"/>
      <c r="AT193" s="18" t="s">
        <v>232</v>
      </c>
      <c r="AU193" s="18" t="s">
        <v>88</v>
      </c>
    </row>
    <row r="194" s="13" customFormat="1">
      <c r="A194" s="13"/>
      <c r="B194" s="274"/>
      <c r="C194" s="275"/>
      <c r="D194" s="266" t="s">
        <v>446</v>
      </c>
      <c r="E194" s="276" t="s">
        <v>1</v>
      </c>
      <c r="F194" s="277" t="s">
        <v>1064</v>
      </c>
      <c r="G194" s="275"/>
      <c r="H194" s="278">
        <v>658.04999999999995</v>
      </c>
      <c r="I194" s="279"/>
      <c r="J194" s="279"/>
      <c r="K194" s="275"/>
      <c r="L194" s="275"/>
      <c r="M194" s="280"/>
      <c r="N194" s="281"/>
      <c r="O194" s="282"/>
      <c r="P194" s="282"/>
      <c r="Q194" s="282"/>
      <c r="R194" s="282"/>
      <c r="S194" s="282"/>
      <c r="T194" s="282"/>
      <c r="U194" s="282"/>
      <c r="V194" s="282"/>
      <c r="W194" s="282"/>
      <c r="X194" s="283"/>
      <c r="Y194" s="13"/>
      <c r="Z194" s="13"/>
      <c r="AA194" s="13"/>
      <c r="AB194" s="13"/>
      <c r="AC194" s="13"/>
      <c r="AD194" s="13"/>
      <c r="AE194" s="13"/>
      <c r="AT194" s="284" t="s">
        <v>446</v>
      </c>
      <c r="AU194" s="284" t="s">
        <v>88</v>
      </c>
      <c r="AV194" s="13" t="s">
        <v>88</v>
      </c>
      <c r="AW194" s="13" t="s">
        <v>5</v>
      </c>
      <c r="AX194" s="13" t="s">
        <v>78</v>
      </c>
      <c r="AY194" s="284" t="s">
        <v>223</v>
      </c>
    </row>
    <row r="195" s="14" customFormat="1">
      <c r="A195" s="14"/>
      <c r="B195" s="285"/>
      <c r="C195" s="286"/>
      <c r="D195" s="266" t="s">
        <v>446</v>
      </c>
      <c r="E195" s="287" t="s">
        <v>1</v>
      </c>
      <c r="F195" s="288" t="s">
        <v>463</v>
      </c>
      <c r="G195" s="286"/>
      <c r="H195" s="289">
        <v>658.04999999999995</v>
      </c>
      <c r="I195" s="290"/>
      <c r="J195" s="290"/>
      <c r="K195" s="286"/>
      <c r="L195" s="286"/>
      <c r="M195" s="291"/>
      <c r="N195" s="292"/>
      <c r="O195" s="293"/>
      <c r="P195" s="293"/>
      <c r="Q195" s="293"/>
      <c r="R195" s="293"/>
      <c r="S195" s="293"/>
      <c r="T195" s="293"/>
      <c r="U195" s="293"/>
      <c r="V195" s="293"/>
      <c r="W195" s="293"/>
      <c r="X195" s="294"/>
      <c r="Y195" s="14"/>
      <c r="Z195" s="14"/>
      <c r="AA195" s="14"/>
      <c r="AB195" s="14"/>
      <c r="AC195" s="14"/>
      <c r="AD195" s="14"/>
      <c r="AE195" s="14"/>
      <c r="AT195" s="295" t="s">
        <v>446</v>
      </c>
      <c r="AU195" s="295" t="s">
        <v>88</v>
      </c>
      <c r="AV195" s="14" t="s">
        <v>239</v>
      </c>
      <c r="AW195" s="14" t="s">
        <v>5</v>
      </c>
      <c r="AX195" s="14" t="s">
        <v>86</v>
      </c>
      <c r="AY195" s="295" t="s">
        <v>223</v>
      </c>
    </row>
    <row r="196" s="2" customFormat="1" ht="21.75" customHeight="1">
      <c r="A196" s="39"/>
      <c r="B196" s="40"/>
      <c r="C196" s="252" t="s">
        <v>348</v>
      </c>
      <c r="D196" s="252" t="s">
        <v>226</v>
      </c>
      <c r="E196" s="253" t="s">
        <v>1065</v>
      </c>
      <c r="F196" s="254" t="s">
        <v>1066</v>
      </c>
      <c r="G196" s="255" t="s">
        <v>403</v>
      </c>
      <c r="H196" s="256">
        <v>738</v>
      </c>
      <c r="I196" s="257"/>
      <c r="J196" s="257"/>
      <c r="K196" s="258">
        <f>ROUND(P196*H196,2)</f>
        <v>0</v>
      </c>
      <c r="L196" s="254" t="s">
        <v>404</v>
      </c>
      <c r="M196" s="45"/>
      <c r="N196" s="259" t="s">
        <v>1</v>
      </c>
      <c r="O196" s="260" t="s">
        <v>41</v>
      </c>
      <c r="P196" s="261">
        <f>I196+J196</f>
        <v>0</v>
      </c>
      <c r="Q196" s="261">
        <f>ROUND(I196*H196,2)</f>
        <v>0</v>
      </c>
      <c r="R196" s="261">
        <f>ROUND(J196*H196,2)</f>
        <v>0</v>
      </c>
      <c r="S196" s="92"/>
      <c r="T196" s="262">
        <f>S196*H196</f>
        <v>0</v>
      </c>
      <c r="U196" s="262">
        <v>0</v>
      </c>
      <c r="V196" s="262">
        <f>U196*H196</f>
        <v>0</v>
      </c>
      <c r="W196" s="262">
        <v>0</v>
      </c>
      <c r="X196" s="263">
        <f>W196*H196</f>
        <v>0</v>
      </c>
      <c r="Y196" s="39"/>
      <c r="Z196" s="39"/>
      <c r="AA196" s="39"/>
      <c r="AB196" s="39"/>
      <c r="AC196" s="39"/>
      <c r="AD196" s="39"/>
      <c r="AE196" s="39"/>
      <c r="AR196" s="264" t="s">
        <v>239</v>
      </c>
      <c r="AT196" s="264" t="s">
        <v>226</v>
      </c>
      <c r="AU196" s="264" t="s">
        <v>88</v>
      </c>
      <c r="AY196" s="18" t="s">
        <v>223</v>
      </c>
      <c r="BE196" s="265">
        <f>IF(O196="základní",K196,0)</f>
        <v>0</v>
      </c>
      <c r="BF196" s="265">
        <f>IF(O196="snížená",K196,0)</f>
        <v>0</v>
      </c>
      <c r="BG196" s="265">
        <f>IF(O196="zákl. přenesená",K196,0)</f>
        <v>0</v>
      </c>
      <c r="BH196" s="265">
        <f>IF(O196="sníž. přenesená",K196,0)</f>
        <v>0</v>
      </c>
      <c r="BI196" s="265">
        <f>IF(O196="nulová",K196,0)</f>
        <v>0</v>
      </c>
      <c r="BJ196" s="18" t="s">
        <v>86</v>
      </c>
      <c r="BK196" s="265">
        <f>ROUND(P196*H196,2)</f>
        <v>0</v>
      </c>
      <c r="BL196" s="18" t="s">
        <v>239</v>
      </c>
      <c r="BM196" s="264" t="s">
        <v>1067</v>
      </c>
    </row>
    <row r="197" s="2" customFormat="1">
      <c r="A197" s="39"/>
      <c r="B197" s="40"/>
      <c r="C197" s="41"/>
      <c r="D197" s="266" t="s">
        <v>232</v>
      </c>
      <c r="E197" s="41"/>
      <c r="F197" s="267" t="s">
        <v>1068</v>
      </c>
      <c r="G197" s="41"/>
      <c r="H197" s="41"/>
      <c r="I197" s="158"/>
      <c r="J197" s="158"/>
      <c r="K197" s="41"/>
      <c r="L197" s="41"/>
      <c r="M197" s="45"/>
      <c r="N197" s="268"/>
      <c r="O197" s="269"/>
      <c r="P197" s="92"/>
      <c r="Q197" s="92"/>
      <c r="R197" s="92"/>
      <c r="S197" s="92"/>
      <c r="T197" s="92"/>
      <c r="U197" s="92"/>
      <c r="V197" s="92"/>
      <c r="W197" s="92"/>
      <c r="X197" s="93"/>
      <c r="Y197" s="39"/>
      <c r="Z197" s="39"/>
      <c r="AA197" s="39"/>
      <c r="AB197" s="39"/>
      <c r="AC197" s="39"/>
      <c r="AD197" s="39"/>
      <c r="AE197" s="39"/>
      <c r="AT197" s="18" t="s">
        <v>232</v>
      </c>
      <c r="AU197" s="18" t="s">
        <v>88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1069</v>
      </c>
      <c r="G198" s="275"/>
      <c r="H198" s="278">
        <v>738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78</v>
      </c>
      <c r="AY198" s="284" t="s">
        <v>223</v>
      </c>
    </row>
    <row r="199" s="14" customFormat="1">
      <c r="A199" s="14"/>
      <c r="B199" s="285"/>
      <c r="C199" s="286"/>
      <c r="D199" s="266" t="s">
        <v>446</v>
      </c>
      <c r="E199" s="287" t="s">
        <v>1</v>
      </c>
      <c r="F199" s="288" t="s">
        <v>463</v>
      </c>
      <c r="G199" s="286"/>
      <c r="H199" s="289">
        <v>738</v>
      </c>
      <c r="I199" s="290"/>
      <c r="J199" s="290"/>
      <c r="K199" s="286"/>
      <c r="L199" s="286"/>
      <c r="M199" s="291"/>
      <c r="N199" s="292"/>
      <c r="O199" s="293"/>
      <c r="P199" s="293"/>
      <c r="Q199" s="293"/>
      <c r="R199" s="293"/>
      <c r="S199" s="293"/>
      <c r="T199" s="293"/>
      <c r="U199" s="293"/>
      <c r="V199" s="293"/>
      <c r="W199" s="293"/>
      <c r="X199" s="294"/>
      <c r="Y199" s="14"/>
      <c r="Z199" s="14"/>
      <c r="AA199" s="14"/>
      <c r="AB199" s="14"/>
      <c r="AC199" s="14"/>
      <c r="AD199" s="14"/>
      <c r="AE199" s="14"/>
      <c r="AT199" s="295" t="s">
        <v>446</v>
      </c>
      <c r="AU199" s="295" t="s">
        <v>88</v>
      </c>
      <c r="AV199" s="14" t="s">
        <v>239</v>
      </c>
      <c r="AW199" s="14" t="s">
        <v>5</v>
      </c>
      <c r="AX199" s="14" t="s">
        <v>86</v>
      </c>
      <c r="AY199" s="295" t="s">
        <v>223</v>
      </c>
    </row>
    <row r="200" s="2" customFormat="1" ht="21.75" customHeight="1">
      <c r="A200" s="39"/>
      <c r="B200" s="40"/>
      <c r="C200" s="252" t="s">
        <v>353</v>
      </c>
      <c r="D200" s="252" t="s">
        <v>226</v>
      </c>
      <c r="E200" s="253" t="s">
        <v>1070</v>
      </c>
      <c r="F200" s="254" t="s">
        <v>1071</v>
      </c>
      <c r="G200" s="255" t="s">
        <v>403</v>
      </c>
      <c r="H200" s="256">
        <v>1204.0899999999999</v>
      </c>
      <c r="I200" s="257"/>
      <c r="J200" s="257"/>
      <c r="K200" s="258">
        <f>ROUND(P200*H200,2)</f>
        <v>0</v>
      </c>
      <c r="L200" s="254" t="s">
        <v>404</v>
      </c>
      <c r="M200" s="45"/>
      <c r="N200" s="259" t="s">
        <v>1</v>
      </c>
      <c r="O200" s="260" t="s">
        <v>41</v>
      </c>
      <c r="P200" s="261">
        <f>I200+J200</f>
        <v>0</v>
      </c>
      <c r="Q200" s="261">
        <f>ROUND(I200*H200,2)</f>
        <v>0</v>
      </c>
      <c r="R200" s="261">
        <f>ROUND(J200*H200,2)</f>
        <v>0</v>
      </c>
      <c r="S200" s="92"/>
      <c r="T200" s="262">
        <f>S200*H200</f>
        <v>0</v>
      </c>
      <c r="U200" s="262">
        <v>0</v>
      </c>
      <c r="V200" s="262">
        <f>U200*H200</f>
        <v>0</v>
      </c>
      <c r="W200" s="262">
        <v>0</v>
      </c>
      <c r="X200" s="263">
        <f>W200*H200</f>
        <v>0</v>
      </c>
      <c r="Y200" s="39"/>
      <c r="Z200" s="39"/>
      <c r="AA200" s="39"/>
      <c r="AB200" s="39"/>
      <c r="AC200" s="39"/>
      <c r="AD200" s="39"/>
      <c r="AE200" s="39"/>
      <c r="AR200" s="264" t="s">
        <v>239</v>
      </c>
      <c r="AT200" s="264" t="s">
        <v>226</v>
      </c>
      <c r="AU200" s="264" t="s">
        <v>88</v>
      </c>
      <c r="AY200" s="18" t="s">
        <v>223</v>
      </c>
      <c r="BE200" s="265">
        <f>IF(O200="základní",K200,0)</f>
        <v>0</v>
      </c>
      <c r="BF200" s="265">
        <f>IF(O200="snížená",K200,0)</f>
        <v>0</v>
      </c>
      <c r="BG200" s="265">
        <f>IF(O200="zákl. přenesená",K200,0)</f>
        <v>0</v>
      </c>
      <c r="BH200" s="265">
        <f>IF(O200="sníž. přenesená",K200,0)</f>
        <v>0</v>
      </c>
      <c r="BI200" s="265">
        <f>IF(O200="nulová",K200,0)</f>
        <v>0</v>
      </c>
      <c r="BJ200" s="18" t="s">
        <v>86</v>
      </c>
      <c r="BK200" s="265">
        <f>ROUND(P200*H200,2)</f>
        <v>0</v>
      </c>
      <c r="BL200" s="18" t="s">
        <v>239</v>
      </c>
      <c r="BM200" s="264" t="s">
        <v>1072</v>
      </c>
    </row>
    <row r="201" s="2" customFormat="1">
      <c r="A201" s="39"/>
      <c r="B201" s="40"/>
      <c r="C201" s="41"/>
      <c r="D201" s="266" t="s">
        <v>232</v>
      </c>
      <c r="E201" s="41"/>
      <c r="F201" s="267" t="s">
        <v>1073</v>
      </c>
      <c r="G201" s="41"/>
      <c r="H201" s="41"/>
      <c r="I201" s="158"/>
      <c r="J201" s="158"/>
      <c r="K201" s="41"/>
      <c r="L201" s="41"/>
      <c r="M201" s="45"/>
      <c r="N201" s="268"/>
      <c r="O201" s="269"/>
      <c r="P201" s="92"/>
      <c r="Q201" s="92"/>
      <c r="R201" s="92"/>
      <c r="S201" s="92"/>
      <c r="T201" s="92"/>
      <c r="U201" s="92"/>
      <c r="V201" s="92"/>
      <c r="W201" s="92"/>
      <c r="X201" s="93"/>
      <c r="Y201" s="39"/>
      <c r="Z201" s="39"/>
      <c r="AA201" s="39"/>
      <c r="AB201" s="39"/>
      <c r="AC201" s="39"/>
      <c r="AD201" s="39"/>
      <c r="AE201" s="39"/>
      <c r="AT201" s="18" t="s">
        <v>232</v>
      </c>
      <c r="AU201" s="18" t="s">
        <v>88</v>
      </c>
    </row>
    <row r="202" s="13" customFormat="1">
      <c r="A202" s="13"/>
      <c r="B202" s="274"/>
      <c r="C202" s="275"/>
      <c r="D202" s="266" t="s">
        <v>446</v>
      </c>
      <c r="E202" s="276" t="s">
        <v>1</v>
      </c>
      <c r="F202" s="277" t="s">
        <v>1074</v>
      </c>
      <c r="G202" s="275"/>
      <c r="H202" s="278">
        <v>1204.0899999999999</v>
      </c>
      <c r="I202" s="279"/>
      <c r="J202" s="279"/>
      <c r="K202" s="275"/>
      <c r="L202" s="275"/>
      <c r="M202" s="280"/>
      <c r="N202" s="281"/>
      <c r="O202" s="282"/>
      <c r="P202" s="282"/>
      <c r="Q202" s="282"/>
      <c r="R202" s="282"/>
      <c r="S202" s="282"/>
      <c r="T202" s="282"/>
      <c r="U202" s="282"/>
      <c r="V202" s="282"/>
      <c r="W202" s="282"/>
      <c r="X202" s="283"/>
      <c r="Y202" s="13"/>
      <c r="Z202" s="13"/>
      <c r="AA202" s="13"/>
      <c r="AB202" s="13"/>
      <c r="AC202" s="13"/>
      <c r="AD202" s="13"/>
      <c r="AE202" s="13"/>
      <c r="AT202" s="284" t="s">
        <v>446</v>
      </c>
      <c r="AU202" s="284" t="s">
        <v>88</v>
      </c>
      <c r="AV202" s="13" t="s">
        <v>88</v>
      </c>
      <c r="AW202" s="13" t="s">
        <v>5</v>
      </c>
      <c r="AX202" s="13" t="s">
        <v>78</v>
      </c>
      <c r="AY202" s="284" t="s">
        <v>223</v>
      </c>
    </row>
    <row r="203" s="14" customFormat="1">
      <c r="A203" s="14"/>
      <c r="B203" s="285"/>
      <c r="C203" s="286"/>
      <c r="D203" s="266" t="s">
        <v>446</v>
      </c>
      <c r="E203" s="287" t="s">
        <v>1</v>
      </c>
      <c r="F203" s="288" t="s">
        <v>463</v>
      </c>
      <c r="G203" s="286"/>
      <c r="H203" s="289">
        <v>1204.0899999999999</v>
      </c>
      <c r="I203" s="290"/>
      <c r="J203" s="290"/>
      <c r="K203" s="286"/>
      <c r="L203" s="286"/>
      <c r="M203" s="291"/>
      <c r="N203" s="292"/>
      <c r="O203" s="293"/>
      <c r="P203" s="293"/>
      <c r="Q203" s="293"/>
      <c r="R203" s="293"/>
      <c r="S203" s="293"/>
      <c r="T203" s="293"/>
      <c r="U203" s="293"/>
      <c r="V203" s="293"/>
      <c r="W203" s="293"/>
      <c r="X203" s="294"/>
      <c r="Y203" s="14"/>
      <c r="Z203" s="14"/>
      <c r="AA203" s="14"/>
      <c r="AB203" s="14"/>
      <c r="AC203" s="14"/>
      <c r="AD203" s="14"/>
      <c r="AE203" s="14"/>
      <c r="AT203" s="295" t="s">
        <v>446</v>
      </c>
      <c r="AU203" s="295" t="s">
        <v>88</v>
      </c>
      <c r="AV203" s="14" t="s">
        <v>239</v>
      </c>
      <c r="AW203" s="14" t="s">
        <v>5</v>
      </c>
      <c r="AX203" s="14" t="s">
        <v>86</v>
      </c>
      <c r="AY203" s="295" t="s">
        <v>223</v>
      </c>
    </row>
    <row r="204" s="2" customFormat="1" ht="21.75" customHeight="1">
      <c r="A204" s="39"/>
      <c r="B204" s="40"/>
      <c r="C204" s="252" t="s">
        <v>358</v>
      </c>
      <c r="D204" s="252" t="s">
        <v>226</v>
      </c>
      <c r="E204" s="253" t="s">
        <v>1075</v>
      </c>
      <c r="F204" s="254" t="s">
        <v>1076</v>
      </c>
      <c r="G204" s="255" t="s">
        <v>409</v>
      </c>
      <c r="H204" s="256">
        <v>17.100000000000001</v>
      </c>
      <c r="I204" s="257"/>
      <c r="J204" s="257"/>
      <c r="K204" s="258">
        <f>ROUND(P204*H204,2)</f>
        <v>0</v>
      </c>
      <c r="L204" s="254" t="s">
        <v>404</v>
      </c>
      <c r="M204" s="45"/>
      <c r="N204" s="259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0</v>
      </c>
      <c r="V204" s="262">
        <f>U204*H204</f>
        <v>0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239</v>
      </c>
      <c r="AT204" s="264" t="s">
        <v>226</v>
      </c>
      <c r="AU204" s="264" t="s">
        <v>88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1077</v>
      </c>
    </row>
    <row r="205" s="2" customFormat="1">
      <c r="A205" s="39"/>
      <c r="B205" s="40"/>
      <c r="C205" s="41"/>
      <c r="D205" s="266" t="s">
        <v>232</v>
      </c>
      <c r="E205" s="41"/>
      <c r="F205" s="267" t="s">
        <v>1078</v>
      </c>
      <c r="G205" s="41"/>
      <c r="H205" s="41"/>
      <c r="I205" s="158"/>
      <c r="J205" s="158"/>
      <c r="K205" s="41"/>
      <c r="L205" s="41"/>
      <c r="M205" s="45"/>
      <c r="N205" s="268"/>
      <c r="O205" s="269"/>
      <c r="P205" s="92"/>
      <c r="Q205" s="92"/>
      <c r="R205" s="92"/>
      <c r="S205" s="92"/>
      <c r="T205" s="92"/>
      <c r="U205" s="92"/>
      <c r="V205" s="92"/>
      <c r="W205" s="92"/>
      <c r="X205" s="93"/>
      <c r="Y205" s="39"/>
      <c r="Z205" s="39"/>
      <c r="AA205" s="39"/>
      <c r="AB205" s="39"/>
      <c r="AC205" s="39"/>
      <c r="AD205" s="39"/>
      <c r="AE205" s="39"/>
      <c r="AT205" s="18" t="s">
        <v>232</v>
      </c>
      <c r="AU205" s="18" t="s">
        <v>88</v>
      </c>
    </row>
    <row r="206" s="13" customFormat="1">
      <c r="A206" s="13"/>
      <c r="B206" s="274"/>
      <c r="C206" s="275"/>
      <c r="D206" s="266" t="s">
        <v>446</v>
      </c>
      <c r="E206" s="276" t="s">
        <v>1</v>
      </c>
      <c r="F206" s="277" t="s">
        <v>1079</v>
      </c>
      <c r="G206" s="275"/>
      <c r="H206" s="278">
        <v>17.100000000000001</v>
      </c>
      <c r="I206" s="279"/>
      <c r="J206" s="279"/>
      <c r="K206" s="275"/>
      <c r="L206" s="275"/>
      <c r="M206" s="280"/>
      <c r="N206" s="281"/>
      <c r="O206" s="282"/>
      <c r="P206" s="282"/>
      <c r="Q206" s="282"/>
      <c r="R206" s="282"/>
      <c r="S206" s="282"/>
      <c r="T206" s="282"/>
      <c r="U206" s="282"/>
      <c r="V206" s="282"/>
      <c r="W206" s="282"/>
      <c r="X206" s="283"/>
      <c r="Y206" s="13"/>
      <c r="Z206" s="13"/>
      <c r="AA206" s="13"/>
      <c r="AB206" s="13"/>
      <c r="AC206" s="13"/>
      <c r="AD206" s="13"/>
      <c r="AE206" s="13"/>
      <c r="AT206" s="284" t="s">
        <v>446</v>
      </c>
      <c r="AU206" s="284" t="s">
        <v>88</v>
      </c>
      <c r="AV206" s="13" t="s">
        <v>88</v>
      </c>
      <c r="AW206" s="13" t="s">
        <v>5</v>
      </c>
      <c r="AX206" s="13" t="s">
        <v>86</v>
      </c>
      <c r="AY206" s="284" t="s">
        <v>223</v>
      </c>
    </row>
    <row r="207" s="2" customFormat="1" ht="21.75" customHeight="1">
      <c r="A207" s="39"/>
      <c r="B207" s="40"/>
      <c r="C207" s="252" t="s">
        <v>683</v>
      </c>
      <c r="D207" s="252" t="s">
        <v>226</v>
      </c>
      <c r="E207" s="253" t="s">
        <v>1080</v>
      </c>
      <c r="F207" s="254" t="s">
        <v>1081</v>
      </c>
      <c r="G207" s="255" t="s">
        <v>403</v>
      </c>
      <c r="H207" s="256">
        <v>1231.5699999999999</v>
      </c>
      <c r="I207" s="257"/>
      <c r="J207" s="257"/>
      <c r="K207" s="258">
        <f>ROUND(P207*H207,2)</f>
        <v>0</v>
      </c>
      <c r="L207" s="254" t="s">
        <v>404</v>
      </c>
      <c r="M207" s="45"/>
      <c r="N207" s="259" t="s">
        <v>1</v>
      </c>
      <c r="O207" s="260" t="s">
        <v>41</v>
      </c>
      <c r="P207" s="261">
        <f>I207+J207</f>
        <v>0</v>
      </c>
      <c r="Q207" s="261">
        <f>ROUND(I207*H207,2)</f>
        <v>0</v>
      </c>
      <c r="R207" s="261">
        <f>ROUND(J207*H207,2)</f>
        <v>0</v>
      </c>
      <c r="S207" s="92"/>
      <c r="T207" s="262">
        <f>S207*H207</f>
        <v>0</v>
      </c>
      <c r="U207" s="262">
        <v>0</v>
      </c>
      <c r="V207" s="262">
        <f>U207*H207</f>
        <v>0</v>
      </c>
      <c r="W207" s="262">
        <v>0</v>
      </c>
      <c r="X207" s="263">
        <f>W207*H207</f>
        <v>0</v>
      </c>
      <c r="Y207" s="39"/>
      <c r="Z207" s="39"/>
      <c r="AA207" s="39"/>
      <c r="AB207" s="39"/>
      <c r="AC207" s="39"/>
      <c r="AD207" s="39"/>
      <c r="AE207" s="39"/>
      <c r="AR207" s="264" t="s">
        <v>239</v>
      </c>
      <c r="AT207" s="264" t="s">
        <v>226</v>
      </c>
      <c r="AU207" s="264" t="s">
        <v>88</v>
      </c>
      <c r="AY207" s="18" t="s">
        <v>223</v>
      </c>
      <c r="BE207" s="265">
        <f>IF(O207="základní",K207,0)</f>
        <v>0</v>
      </c>
      <c r="BF207" s="265">
        <f>IF(O207="snížená",K207,0)</f>
        <v>0</v>
      </c>
      <c r="BG207" s="265">
        <f>IF(O207="zákl. přenesená",K207,0)</f>
        <v>0</v>
      </c>
      <c r="BH207" s="265">
        <f>IF(O207="sníž. přenesená",K207,0)</f>
        <v>0</v>
      </c>
      <c r="BI207" s="265">
        <f>IF(O207="nulová",K207,0)</f>
        <v>0</v>
      </c>
      <c r="BJ207" s="18" t="s">
        <v>86</v>
      </c>
      <c r="BK207" s="265">
        <f>ROUND(P207*H207,2)</f>
        <v>0</v>
      </c>
      <c r="BL207" s="18" t="s">
        <v>239</v>
      </c>
      <c r="BM207" s="264" t="s">
        <v>1082</v>
      </c>
    </row>
    <row r="208" s="2" customFormat="1" ht="21.75" customHeight="1">
      <c r="A208" s="39"/>
      <c r="B208" s="40"/>
      <c r="C208" s="252" t="s">
        <v>674</v>
      </c>
      <c r="D208" s="252" t="s">
        <v>226</v>
      </c>
      <c r="E208" s="253" t="s">
        <v>1083</v>
      </c>
      <c r="F208" s="254" t="s">
        <v>1084</v>
      </c>
      <c r="G208" s="255" t="s">
        <v>403</v>
      </c>
      <c r="H208" s="256">
        <v>1151</v>
      </c>
      <c r="I208" s="257"/>
      <c r="J208" s="257"/>
      <c r="K208" s="258">
        <f>ROUND(P208*H208,2)</f>
        <v>0</v>
      </c>
      <c r="L208" s="254" t="s">
        <v>404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1085</v>
      </c>
    </row>
    <row r="209" s="2" customFormat="1" ht="21.75" customHeight="1">
      <c r="A209" s="39"/>
      <c r="B209" s="40"/>
      <c r="C209" s="252" t="s">
        <v>522</v>
      </c>
      <c r="D209" s="252" t="s">
        <v>226</v>
      </c>
      <c r="E209" s="253" t="s">
        <v>1086</v>
      </c>
      <c r="F209" s="254" t="s">
        <v>1087</v>
      </c>
      <c r="G209" s="255" t="s">
        <v>403</v>
      </c>
      <c r="H209" s="256">
        <v>61.07</v>
      </c>
      <c r="I209" s="257"/>
      <c r="J209" s="257"/>
      <c r="K209" s="258">
        <f>ROUND(P209*H209,2)</f>
        <v>0</v>
      </c>
      <c r="L209" s="254" t="s">
        <v>404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</v>
      </c>
      <c r="V209" s="262">
        <f>U209*H209</f>
        <v>0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88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1088</v>
      </c>
    </row>
    <row r="210" s="2" customFormat="1">
      <c r="A210" s="39"/>
      <c r="B210" s="40"/>
      <c r="C210" s="41"/>
      <c r="D210" s="266" t="s">
        <v>232</v>
      </c>
      <c r="E210" s="41"/>
      <c r="F210" s="267" t="s">
        <v>1089</v>
      </c>
      <c r="G210" s="41"/>
      <c r="H210" s="41"/>
      <c r="I210" s="158"/>
      <c r="J210" s="158"/>
      <c r="K210" s="41"/>
      <c r="L210" s="41"/>
      <c r="M210" s="45"/>
      <c r="N210" s="268"/>
      <c r="O210" s="269"/>
      <c r="P210" s="92"/>
      <c r="Q210" s="92"/>
      <c r="R210" s="92"/>
      <c r="S210" s="92"/>
      <c r="T210" s="92"/>
      <c r="U210" s="92"/>
      <c r="V210" s="92"/>
      <c r="W210" s="92"/>
      <c r="X210" s="93"/>
      <c r="Y210" s="39"/>
      <c r="Z210" s="39"/>
      <c r="AA210" s="39"/>
      <c r="AB210" s="39"/>
      <c r="AC210" s="39"/>
      <c r="AD210" s="39"/>
      <c r="AE210" s="39"/>
      <c r="AT210" s="18" t="s">
        <v>232</v>
      </c>
      <c r="AU210" s="18" t="s">
        <v>88</v>
      </c>
    </row>
    <row r="211" s="13" customFormat="1">
      <c r="A211" s="13"/>
      <c r="B211" s="274"/>
      <c r="C211" s="275"/>
      <c r="D211" s="266" t="s">
        <v>446</v>
      </c>
      <c r="E211" s="276" t="s">
        <v>1</v>
      </c>
      <c r="F211" s="277" t="s">
        <v>1090</v>
      </c>
      <c r="G211" s="275"/>
      <c r="H211" s="278">
        <v>61.07</v>
      </c>
      <c r="I211" s="279"/>
      <c r="J211" s="279"/>
      <c r="K211" s="275"/>
      <c r="L211" s="275"/>
      <c r="M211" s="280"/>
      <c r="N211" s="281"/>
      <c r="O211" s="282"/>
      <c r="P211" s="282"/>
      <c r="Q211" s="282"/>
      <c r="R211" s="282"/>
      <c r="S211" s="282"/>
      <c r="T211" s="282"/>
      <c r="U211" s="282"/>
      <c r="V211" s="282"/>
      <c r="W211" s="282"/>
      <c r="X211" s="283"/>
      <c r="Y211" s="13"/>
      <c r="Z211" s="13"/>
      <c r="AA211" s="13"/>
      <c r="AB211" s="13"/>
      <c r="AC211" s="13"/>
      <c r="AD211" s="13"/>
      <c r="AE211" s="13"/>
      <c r="AT211" s="284" t="s">
        <v>446</v>
      </c>
      <c r="AU211" s="284" t="s">
        <v>88</v>
      </c>
      <c r="AV211" s="13" t="s">
        <v>88</v>
      </c>
      <c r="AW211" s="13" t="s">
        <v>5</v>
      </c>
      <c r="AX211" s="13" t="s">
        <v>86</v>
      </c>
      <c r="AY211" s="284" t="s">
        <v>223</v>
      </c>
    </row>
    <row r="212" s="2" customFormat="1" ht="21.75" customHeight="1">
      <c r="A212" s="39"/>
      <c r="B212" s="40"/>
      <c r="C212" s="252" t="s">
        <v>668</v>
      </c>
      <c r="D212" s="252" t="s">
        <v>226</v>
      </c>
      <c r="E212" s="253" t="s">
        <v>1091</v>
      </c>
      <c r="F212" s="254" t="s">
        <v>1092</v>
      </c>
      <c r="G212" s="255" t="s">
        <v>403</v>
      </c>
      <c r="H212" s="256">
        <v>1151</v>
      </c>
      <c r="I212" s="257"/>
      <c r="J212" s="257"/>
      <c r="K212" s="258">
        <f>ROUND(P212*H212,2)</f>
        <v>0</v>
      </c>
      <c r="L212" s="254" t="s">
        <v>404</v>
      </c>
      <c r="M212" s="45"/>
      <c r="N212" s="259" t="s">
        <v>1</v>
      </c>
      <c r="O212" s="260" t="s">
        <v>41</v>
      </c>
      <c r="P212" s="261">
        <f>I212+J212</f>
        <v>0</v>
      </c>
      <c r="Q212" s="261">
        <f>ROUND(I212*H212,2)</f>
        <v>0</v>
      </c>
      <c r="R212" s="261">
        <f>ROUND(J212*H212,2)</f>
        <v>0</v>
      </c>
      <c r="S212" s="92"/>
      <c r="T212" s="262">
        <f>S212*H212</f>
        <v>0</v>
      </c>
      <c r="U212" s="262">
        <v>0</v>
      </c>
      <c r="V212" s="262">
        <f>U212*H212</f>
        <v>0</v>
      </c>
      <c r="W212" s="262">
        <v>0</v>
      </c>
      <c r="X212" s="263">
        <f>W212*H212</f>
        <v>0</v>
      </c>
      <c r="Y212" s="39"/>
      <c r="Z212" s="39"/>
      <c r="AA212" s="39"/>
      <c r="AB212" s="39"/>
      <c r="AC212" s="39"/>
      <c r="AD212" s="39"/>
      <c r="AE212" s="39"/>
      <c r="AR212" s="264" t="s">
        <v>239</v>
      </c>
      <c r="AT212" s="264" t="s">
        <v>226</v>
      </c>
      <c r="AU212" s="264" t="s">
        <v>88</v>
      </c>
      <c r="AY212" s="18" t="s">
        <v>223</v>
      </c>
      <c r="BE212" s="265">
        <f>IF(O212="základní",K212,0)</f>
        <v>0</v>
      </c>
      <c r="BF212" s="265">
        <f>IF(O212="snížená",K212,0)</f>
        <v>0</v>
      </c>
      <c r="BG212" s="265">
        <f>IF(O212="zákl. přenesená",K212,0)</f>
        <v>0</v>
      </c>
      <c r="BH212" s="265">
        <f>IF(O212="sníž. přenesená",K212,0)</f>
        <v>0</v>
      </c>
      <c r="BI212" s="265">
        <f>IF(O212="nulová",K212,0)</f>
        <v>0</v>
      </c>
      <c r="BJ212" s="18" t="s">
        <v>86</v>
      </c>
      <c r="BK212" s="265">
        <f>ROUND(P212*H212,2)</f>
        <v>0</v>
      </c>
      <c r="BL212" s="18" t="s">
        <v>239</v>
      </c>
      <c r="BM212" s="264" t="s">
        <v>1093</v>
      </c>
    </row>
    <row r="213" s="2" customFormat="1" ht="21.75" customHeight="1">
      <c r="A213" s="39"/>
      <c r="B213" s="40"/>
      <c r="C213" s="252" t="s">
        <v>526</v>
      </c>
      <c r="D213" s="252" t="s">
        <v>226</v>
      </c>
      <c r="E213" s="253" t="s">
        <v>1094</v>
      </c>
      <c r="F213" s="254" t="s">
        <v>1095</v>
      </c>
      <c r="G213" s="255" t="s">
        <v>403</v>
      </c>
      <c r="H213" s="256">
        <v>31</v>
      </c>
      <c r="I213" s="257"/>
      <c r="J213" s="257"/>
      <c r="K213" s="258">
        <f>ROUND(P213*H213,2)</f>
        <v>0</v>
      </c>
      <c r="L213" s="254" t="s">
        <v>404</v>
      </c>
      <c r="M213" s="45"/>
      <c r="N213" s="259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</v>
      </c>
      <c r="V213" s="262">
        <f>U213*H213</f>
        <v>0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239</v>
      </c>
      <c r="AT213" s="264" t="s">
        <v>226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1096</v>
      </c>
    </row>
    <row r="214" s="2" customFormat="1">
      <c r="A214" s="39"/>
      <c r="B214" s="40"/>
      <c r="C214" s="41"/>
      <c r="D214" s="266" t="s">
        <v>232</v>
      </c>
      <c r="E214" s="41"/>
      <c r="F214" s="267" t="s">
        <v>1097</v>
      </c>
      <c r="G214" s="41"/>
      <c r="H214" s="41"/>
      <c r="I214" s="158"/>
      <c r="J214" s="158"/>
      <c r="K214" s="41"/>
      <c r="L214" s="41"/>
      <c r="M214" s="45"/>
      <c r="N214" s="268"/>
      <c r="O214" s="269"/>
      <c r="P214" s="92"/>
      <c r="Q214" s="92"/>
      <c r="R214" s="92"/>
      <c r="S214" s="92"/>
      <c r="T214" s="92"/>
      <c r="U214" s="92"/>
      <c r="V214" s="92"/>
      <c r="W214" s="92"/>
      <c r="X214" s="93"/>
      <c r="Y214" s="39"/>
      <c r="Z214" s="39"/>
      <c r="AA214" s="39"/>
      <c r="AB214" s="39"/>
      <c r="AC214" s="39"/>
      <c r="AD214" s="39"/>
      <c r="AE214" s="39"/>
      <c r="AT214" s="18" t="s">
        <v>232</v>
      </c>
      <c r="AU214" s="18" t="s">
        <v>88</v>
      </c>
    </row>
    <row r="215" s="2" customFormat="1" ht="21.75" customHeight="1">
      <c r="A215" s="39"/>
      <c r="B215" s="40"/>
      <c r="C215" s="252" t="s">
        <v>611</v>
      </c>
      <c r="D215" s="252" t="s">
        <v>226</v>
      </c>
      <c r="E215" s="253" t="s">
        <v>1098</v>
      </c>
      <c r="F215" s="254" t="s">
        <v>1099</v>
      </c>
      <c r="G215" s="255" t="s">
        <v>403</v>
      </c>
      <c r="H215" s="256">
        <v>615</v>
      </c>
      <c r="I215" s="257"/>
      <c r="J215" s="257"/>
      <c r="K215" s="258">
        <f>ROUND(P215*H215,2)</f>
        <v>0</v>
      </c>
      <c r="L215" s="254" t="s">
        <v>404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0.1837</v>
      </c>
      <c r="V215" s="262">
        <f>U215*H215</f>
        <v>112.9755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88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1100</v>
      </c>
    </row>
    <row r="216" s="2" customFormat="1">
      <c r="A216" s="39"/>
      <c r="B216" s="40"/>
      <c r="C216" s="41"/>
      <c r="D216" s="266" t="s">
        <v>232</v>
      </c>
      <c r="E216" s="41"/>
      <c r="F216" s="267" t="s">
        <v>1101</v>
      </c>
      <c r="G216" s="41"/>
      <c r="H216" s="41"/>
      <c r="I216" s="158"/>
      <c r="J216" s="158"/>
      <c r="K216" s="41"/>
      <c r="L216" s="41"/>
      <c r="M216" s="45"/>
      <c r="N216" s="268"/>
      <c r="O216" s="269"/>
      <c r="P216" s="92"/>
      <c r="Q216" s="92"/>
      <c r="R216" s="92"/>
      <c r="S216" s="92"/>
      <c r="T216" s="92"/>
      <c r="U216" s="92"/>
      <c r="V216" s="92"/>
      <c r="W216" s="92"/>
      <c r="X216" s="93"/>
      <c r="Y216" s="39"/>
      <c r="Z216" s="39"/>
      <c r="AA216" s="39"/>
      <c r="AB216" s="39"/>
      <c r="AC216" s="39"/>
      <c r="AD216" s="39"/>
      <c r="AE216" s="39"/>
      <c r="AT216" s="18" t="s">
        <v>232</v>
      </c>
      <c r="AU216" s="18" t="s">
        <v>88</v>
      </c>
    </row>
    <row r="217" s="2" customFormat="1" ht="21.75" customHeight="1">
      <c r="A217" s="39"/>
      <c r="B217" s="40"/>
      <c r="C217" s="296" t="s">
        <v>688</v>
      </c>
      <c r="D217" s="296" t="s">
        <v>498</v>
      </c>
      <c r="E217" s="297" t="s">
        <v>1102</v>
      </c>
      <c r="F217" s="298" t="s">
        <v>1103</v>
      </c>
      <c r="G217" s="299" t="s">
        <v>403</v>
      </c>
      <c r="H217" s="300">
        <v>615</v>
      </c>
      <c r="I217" s="301"/>
      <c r="J217" s="302"/>
      <c r="K217" s="303">
        <f>ROUND(P217*H217,2)</f>
        <v>0</v>
      </c>
      <c r="L217" s="298" t="s">
        <v>404</v>
      </c>
      <c r="M217" s="304"/>
      <c r="N217" s="305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0.222</v>
      </c>
      <c r="V217" s="262">
        <f>U217*H217</f>
        <v>136.53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430</v>
      </c>
      <c r="AT217" s="264" t="s">
        <v>498</v>
      </c>
      <c r="AU217" s="264" t="s">
        <v>88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1104</v>
      </c>
    </row>
    <row r="218" s="2" customFormat="1">
      <c r="A218" s="39"/>
      <c r="B218" s="40"/>
      <c r="C218" s="41"/>
      <c r="D218" s="266" t="s">
        <v>232</v>
      </c>
      <c r="E218" s="41"/>
      <c r="F218" s="267" t="s">
        <v>1105</v>
      </c>
      <c r="G218" s="41"/>
      <c r="H218" s="41"/>
      <c r="I218" s="158"/>
      <c r="J218" s="158"/>
      <c r="K218" s="41"/>
      <c r="L218" s="41"/>
      <c r="M218" s="45"/>
      <c r="N218" s="268"/>
      <c r="O218" s="269"/>
      <c r="P218" s="92"/>
      <c r="Q218" s="92"/>
      <c r="R218" s="92"/>
      <c r="S218" s="92"/>
      <c r="T218" s="92"/>
      <c r="U218" s="92"/>
      <c r="V218" s="92"/>
      <c r="W218" s="92"/>
      <c r="X218" s="93"/>
      <c r="Y218" s="39"/>
      <c r="Z218" s="39"/>
      <c r="AA218" s="39"/>
      <c r="AB218" s="39"/>
      <c r="AC218" s="39"/>
      <c r="AD218" s="39"/>
      <c r="AE218" s="39"/>
      <c r="AT218" s="18" t="s">
        <v>232</v>
      </c>
      <c r="AU218" s="18" t="s">
        <v>88</v>
      </c>
    </row>
    <row r="219" s="2" customFormat="1" ht="21.75" customHeight="1">
      <c r="A219" s="39"/>
      <c r="B219" s="40"/>
      <c r="C219" s="252" t="s">
        <v>625</v>
      </c>
      <c r="D219" s="252" t="s">
        <v>226</v>
      </c>
      <c r="E219" s="253" t="s">
        <v>1106</v>
      </c>
      <c r="F219" s="254" t="s">
        <v>1107</v>
      </c>
      <c r="G219" s="255" t="s">
        <v>403</v>
      </c>
      <c r="H219" s="256">
        <v>55.625</v>
      </c>
      <c r="I219" s="257"/>
      <c r="J219" s="257"/>
      <c r="K219" s="258">
        <f>ROUND(P219*H219,2)</f>
        <v>0</v>
      </c>
      <c r="L219" s="254" t="s">
        <v>404</v>
      </c>
      <c r="M219" s="45"/>
      <c r="N219" s="259" t="s">
        <v>1</v>
      </c>
      <c r="O219" s="260" t="s">
        <v>41</v>
      </c>
      <c r="P219" s="261">
        <f>I219+J219</f>
        <v>0</v>
      </c>
      <c r="Q219" s="261">
        <f>ROUND(I219*H219,2)</f>
        <v>0</v>
      </c>
      <c r="R219" s="261">
        <f>ROUND(J219*H219,2)</f>
        <v>0</v>
      </c>
      <c r="S219" s="92"/>
      <c r="T219" s="262">
        <f>S219*H219</f>
        <v>0</v>
      </c>
      <c r="U219" s="262">
        <v>0.16700000000000001</v>
      </c>
      <c r="V219" s="262">
        <f>U219*H219</f>
        <v>9.2893749999999997</v>
      </c>
      <c r="W219" s="262">
        <v>0</v>
      </c>
      <c r="X219" s="263">
        <f>W219*H219</f>
        <v>0</v>
      </c>
      <c r="Y219" s="39"/>
      <c r="Z219" s="39"/>
      <c r="AA219" s="39"/>
      <c r="AB219" s="39"/>
      <c r="AC219" s="39"/>
      <c r="AD219" s="39"/>
      <c r="AE219" s="39"/>
      <c r="AR219" s="264" t="s">
        <v>239</v>
      </c>
      <c r="AT219" s="264" t="s">
        <v>226</v>
      </c>
      <c r="AU219" s="264" t="s">
        <v>88</v>
      </c>
      <c r="AY219" s="18" t="s">
        <v>223</v>
      </c>
      <c r="BE219" s="265">
        <f>IF(O219="základní",K219,0)</f>
        <v>0</v>
      </c>
      <c r="BF219" s="265">
        <f>IF(O219="snížená",K219,0)</f>
        <v>0</v>
      </c>
      <c r="BG219" s="265">
        <f>IF(O219="zákl. přenesená",K219,0)</f>
        <v>0</v>
      </c>
      <c r="BH219" s="265">
        <f>IF(O219="sníž. přenesená",K219,0)</f>
        <v>0</v>
      </c>
      <c r="BI219" s="265">
        <f>IF(O219="nulová",K219,0)</f>
        <v>0</v>
      </c>
      <c r="BJ219" s="18" t="s">
        <v>86</v>
      </c>
      <c r="BK219" s="265">
        <f>ROUND(P219*H219,2)</f>
        <v>0</v>
      </c>
      <c r="BL219" s="18" t="s">
        <v>239</v>
      </c>
      <c r="BM219" s="264" t="s">
        <v>1108</v>
      </c>
    </row>
    <row r="220" s="2" customFormat="1">
      <c r="A220" s="39"/>
      <c r="B220" s="40"/>
      <c r="C220" s="41"/>
      <c r="D220" s="266" t="s">
        <v>232</v>
      </c>
      <c r="E220" s="41"/>
      <c r="F220" s="267" t="s">
        <v>1109</v>
      </c>
      <c r="G220" s="41"/>
      <c r="H220" s="41"/>
      <c r="I220" s="158"/>
      <c r="J220" s="158"/>
      <c r="K220" s="41"/>
      <c r="L220" s="41"/>
      <c r="M220" s="45"/>
      <c r="N220" s="268"/>
      <c r="O220" s="269"/>
      <c r="P220" s="92"/>
      <c r="Q220" s="92"/>
      <c r="R220" s="92"/>
      <c r="S220" s="92"/>
      <c r="T220" s="92"/>
      <c r="U220" s="92"/>
      <c r="V220" s="92"/>
      <c r="W220" s="92"/>
      <c r="X220" s="93"/>
      <c r="Y220" s="39"/>
      <c r="Z220" s="39"/>
      <c r="AA220" s="39"/>
      <c r="AB220" s="39"/>
      <c r="AC220" s="39"/>
      <c r="AD220" s="39"/>
      <c r="AE220" s="39"/>
      <c r="AT220" s="18" t="s">
        <v>232</v>
      </c>
      <c r="AU220" s="18" t="s">
        <v>88</v>
      </c>
    </row>
    <row r="221" s="2" customFormat="1" ht="21.75" customHeight="1">
      <c r="A221" s="39"/>
      <c r="B221" s="40"/>
      <c r="C221" s="296" t="s">
        <v>698</v>
      </c>
      <c r="D221" s="296" t="s">
        <v>498</v>
      </c>
      <c r="E221" s="297" t="s">
        <v>1110</v>
      </c>
      <c r="F221" s="298" t="s">
        <v>1111</v>
      </c>
      <c r="G221" s="299" t="s">
        <v>403</v>
      </c>
      <c r="H221" s="300">
        <v>55.625</v>
      </c>
      <c r="I221" s="301"/>
      <c r="J221" s="302"/>
      <c r="K221" s="303">
        <f>ROUND(P221*H221,2)</f>
        <v>0</v>
      </c>
      <c r="L221" s="298" t="s">
        <v>404</v>
      </c>
      <c r="M221" s="304"/>
      <c r="N221" s="305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0.11799999999999999</v>
      </c>
      <c r="V221" s="262">
        <f>U221*H221</f>
        <v>6.5637499999999998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430</v>
      </c>
      <c r="AT221" s="264" t="s">
        <v>498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1112</v>
      </c>
    </row>
    <row r="222" s="2" customFormat="1">
      <c r="A222" s="39"/>
      <c r="B222" s="40"/>
      <c r="C222" s="41"/>
      <c r="D222" s="266" t="s">
        <v>232</v>
      </c>
      <c r="E222" s="41"/>
      <c r="F222" s="267" t="s">
        <v>1105</v>
      </c>
      <c r="G222" s="41"/>
      <c r="H222" s="41"/>
      <c r="I222" s="158"/>
      <c r="J222" s="158"/>
      <c r="K222" s="41"/>
      <c r="L222" s="41"/>
      <c r="M222" s="45"/>
      <c r="N222" s="268"/>
      <c r="O222" s="269"/>
      <c r="P222" s="92"/>
      <c r="Q222" s="92"/>
      <c r="R222" s="92"/>
      <c r="S222" s="92"/>
      <c r="T222" s="92"/>
      <c r="U222" s="92"/>
      <c r="V222" s="92"/>
      <c r="W222" s="92"/>
      <c r="X222" s="93"/>
      <c r="Y222" s="39"/>
      <c r="Z222" s="39"/>
      <c r="AA222" s="39"/>
      <c r="AB222" s="39"/>
      <c r="AC222" s="39"/>
      <c r="AD222" s="39"/>
      <c r="AE222" s="39"/>
      <c r="AT222" s="18" t="s">
        <v>232</v>
      </c>
      <c r="AU222" s="18" t="s">
        <v>88</v>
      </c>
    </row>
    <row r="223" s="12" customFormat="1" ht="22.8" customHeight="1">
      <c r="A223" s="12"/>
      <c r="B223" s="235"/>
      <c r="C223" s="236"/>
      <c r="D223" s="237" t="s">
        <v>77</v>
      </c>
      <c r="E223" s="250" t="s">
        <v>430</v>
      </c>
      <c r="F223" s="250" t="s">
        <v>917</v>
      </c>
      <c r="G223" s="236"/>
      <c r="H223" s="236"/>
      <c r="I223" s="239"/>
      <c r="J223" s="239"/>
      <c r="K223" s="251">
        <f>BK223</f>
        <v>0</v>
      </c>
      <c r="L223" s="236"/>
      <c r="M223" s="241"/>
      <c r="N223" s="242"/>
      <c r="O223" s="243"/>
      <c r="P223" s="243"/>
      <c r="Q223" s="244">
        <f>SUM(Q224:Q226)</f>
        <v>0</v>
      </c>
      <c r="R223" s="244">
        <f>SUM(R224:R226)</f>
        <v>0</v>
      </c>
      <c r="S223" s="243"/>
      <c r="T223" s="245">
        <f>SUM(T224:T226)</f>
        <v>0</v>
      </c>
      <c r="U223" s="243"/>
      <c r="V223" s="245">
        <f>SUM(V224:V226)</f>
        <v>0.42404000000000003</v>
      </c>
      <c r="W223" s="243"/>
      <c r="X223" s="246">
        <f>SUM(X224:X226)</f>
        <v>0</v>
      </c>
      <c r="Y223" s="12"/>
      <c r="Z223" s="12"/>
      <c r="AA223" s="12"/>
      <c r="AB223" s="12"/>
      <c r="AC223" s="12"/>
      <c r="AD223" s="12"/>
      <c r="AE223" s="12"/>
      <c r="AR223" s="247" t="s">
        <v>86</v>
      </c>
      <c r="AT223" s="248" t="s">
        <v>77</v>
      </c>
      <c r="AU223" s="248" t="s">
        <v>86</v>
      </c>
      <c r="AY223" s="247" t="s">
        <v>223</v>
      </c>
      <c r="BK223" s="249">
        <f>SUM(BK224:BK226)</f>
        <v>0</v>
      </c>
    </row>
    <row r="224" s="2" customFormat="1" ht="21.75" customHeight="1">
      <c r="A224" s="39"/>
      <c r="B224" s="40"/>
      <c r="C224" s="252" t="s">
        <v>385</v>
      </c>
      <c r="D224" s="252" t="s">
        <v>226</v>
      </c>
      <c r="E224" s="253" t="s">
        <v>1113</v>
      </c>
      <c r="F224" s="254" t="s">
        <v>1114</v>
      </c>
      <c r="G224" s="255" t="s">
        <v>320</v>
      </c>
      <c r="H224" s="256">
        <v>2</v>
      </c>
      <c r="I224" s="257"/>
      <c r="J224" s="257"/>
      <c r="K224" s="258">
        <f>ROUND(P224*H224,2)</f>
        <v>0</v>
      </c>
      <c r="L224" s="254" t="s">
        <v>404</v>
      </c>
      <c r="M224" s="45"/>
      <c r="N224" s="259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0.00018000000000000001</v>
      </c>
      <c r="V224" s="262">
        <f>U224*H224</f>
        <v>0.00036000000000000002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239</v>
      </c>
      <c r="AT224" s="264" t="s">
        <v>226</v>
      </c>
      <c r="AU224" s="264" t="s">
        <v>88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1115</v>
      </c>
    </row>
    <row r="225" s="2" customFormat="1">
      <c r="A225" s="39"/>
      <c r="B225" s="40"/>
      <c r="C225" s="41"/>
      <c r="D225" s="266" t="s">
        <v>232</v>
      </c>
      <c r="E225" s="41"/>
      <c r="F225" s="267" t="s">
        <v>1116</v>
      </c>
      <c r="G225" s="41"/>
      <c r="H225" s="41"/>
      <c r="I225" s="158"/>
      <c r="J225" s="158"/>
      <c r="K225" s="41"/>
      <c r="L225" s="41"/>
      <c r="M225" s="45"/>
      <c r="N225" s="268"/>
      <c r="O225" s="269"/>
      <c r="P225" s="92"/>
      <c r="Q225" s="92"/>
      <c r="R225" s="92"/>
      <c r="S225" s="92"/>
      <c r="T225" s="92"/>
      <c r="U225" s="92"/>
      <c r="V225" s="92"/>
      <c r="W225" s="92"/>
      <c r="X225" s="93"/>
      <c r="Y225" s="39"/>
      <c r="Z225" s="39"/>
      <c r="AA225" s="39"/>
      <c r="AB225" s="39"/>
      <c r="AC225" s="39"/>
      <c r="AD225" s="39"/>
      <c r="AE225" s="39"/>
      <c r="AT225" s="18" t="s">
        <v>232</v>
      </c>
      <c r="AU225" s="18" t="s">
        <v>88</v>
      </c>
    </row>
    <row r="226" s="2" customFormat="1" ht="21.75" customHeight="1">
      <c r="A226" s="39"/>
      <c r="B226" s="40"/>
      <c r="C226" s="252" t="s">
        <v>298</v>
      </c>
      <c r="D226" s="252" t="s">
        <v>226</v>
      </c>
      <c r="E226" s="253" t="s">
        <v>1117</v>
      </c>
      <c r="F226" s="254" t="s">
        <v>1118</v>
      </c>
      <c r="G226" s="255" t="s">
        <v>320</v>
      </c>
      <c r="H226" s="256">
        <v>1</v>
      </c>
      <c r="I226" s="257"/>
      <c r="J226" s="257"/>
      <c r="K226" s="258">
        <f>ROUND(P226*H226,2)</f>
        <v>0</v>
      </c>
      <c r="L226" s="254" t="s">
        <v>404</v>
      </c>
      <c r="M226" s="45"/>
      <c r="N226" s="259" t="s">
        <v>1</v>
      </c>
      <c r="O226" s="260" t="s">
        <v>41</v>
      </c>
      <c r="P226" s="261">
        <f>I226+J226</f>
        <v>0</v>
      </c>
      <c r="Q226" s="261">
        <f>ROUND(I226*H226,2)</f>
        <v>0</v>
      </c>
      <c r="R226" s="261">
        <f>ROUND(J226*H226,2)</f>
        <v>0</v>
      </c>
      <c r="S226" s="92"/>
      <c r="T226" s="262">
        <f>S226*H226</f>
        <v>0</v>
      </c>
      <c r="U226" s="262">
        <v>0.42368</v>
      </c>
      <c r="V226" s="262">
        <f>U226*H226</f>
        <v>0.42368</v>
      </c>
      <c r="W226" s="262">
        <v>0</v>
      </c>
      <c r="X226" s="263">
        <f>W226*H226</f>
        <v>0</v>
      </c>
      <c r="Y226" s="39"/>
      <c r="Z226" s="39"/>
      <c r="AA226" s="39"/>
      <c r="AB226" s="39"/>
      <c r="AC226" s="39"/>
      <c r="AD226" s="39"/>
      <c r="AE226" s="39"/>
      <c r="AR226" s="264" t="s">
        <v>239</v>
      </c>
      <c r="AT226" s="264" t="s">
        <v>226</v>
      </c>
      <c r="AU226" s="264" t="s">
        <v>88</v>
      </c>
      <c r="AY226" s="18" t="s">
        <v>223</v>
      </c>
      <c r="BE226" s="265">
        <f>IF(O226="základní",K226,0)</f>
        <v>0</v>
      </c>
      <c r="BF226" s="265">
        <f>IF(O226="snížená",K226,0)</f>
        <v>0</v>
      </c>
      <c r="BG226" s="265">
        <f>IF(O226="zákl. přenesená",K226,0)</f>
        <v>0</v>
      </c>
      <c r="BH226" s="265">
        <f>IF(O226="sníž. přenesená",K226,0)</f>
        <v>0</v>
      </c>
      <c r="BI226" s="265">
        <f>IF(O226="nulová",K226,0)</f>
        <v>0</v>
      </c>
      <c r="BJ226" s="18" t="s">
        <v>86</v>
      </c>
      <c r="BK226" s="265">
        <f>ROUND(P226*H226,2)</f>
        <v>0</v>
      </c>
      <c r="BL226" s="18" t="s">
        <v>239</v>
      </c>
      <c r="BM226" s="264" t="s">
        <v>1119</v>
      </c>
    </row>
    <row r="227" s="12" customFormat="1" ht="22.8" customHeight="1">
      <c r="A227" s="12"/>
      <c r="B227" s="235"/>
      <c r="C227" s="236"/>
      <c r="D227" s="237" t="s">
        <v>77</v>
      </c>
      <c r="E227" s="250" t="s">
        <v>258</v>
      </c>
      <c r="F227" s="250" t="s">
        <v>589</v>
      </c>
      <c r="G227" s="236"/>
      <c r="H227" s="236"/>
      <c r="I227" s="239"/>
      <c r="J227" s="239"/>
      <c r="K227" s="251">
        <f>BK227</f>
        <v>0</v>
      </c>
      <c r="L227" s="236"/>
      <c r="M227" s="241"/>
      <c r="N227" s="242"/>
      <c r="O227" s="243"/>
      <c r="P227" s="243"/>
      <c r="Q227" s="244">
        <f>SUM(Q228:Q239)</f>
        <v>0</v>
      </c>
      <c r="R227" s="244">
        <f>SUM(R228:R239)</f>
        <v>0</v>
      </c>
      <c r="S227" s="243"/>
      <c r="T227" s="245">
        <f>SUM(T228:T239)</f>
        <v>0</v>
      </c>
      <c r="U227" s="243"/>
      <c r="V227" s="245">
        <f>SUM(V228:V239)</f>
        <v>92.970069999999993</v>
      </c>
      <c r="W227" s="243"/>
      <c r="X227" s="246">
        <f>SUM(X228:X239)</f>
        <v>0</v>
      </c>
      <c r="Y227" s="12"/>
      <c r="Z227" s="12"/>
      <c r="AA227" s="12"/>
      <c r="AB227" s="12"/>
      <c r="AC227" s="12"/>
      <c r="AD227" s="12"/>
      <c r="AE227" s="12"/>
      <c r="AR227" s="247" t="s">
        <v>86</v>
      </c>
      <c r="AT227" s="248" t="s">
        <v>77</v>
      </c>
      <c r="AU227" s="248" t="s">
        <v>86</v>
      </c>
      <c r="AY227" s="247" t="s">
        <v>223</v>
      </c>
      <c r="BK227" s="249">
        <f>SUM(BK228:BK239)</f>
        <v>0</v>
      </c>
    </row>
    <row r="228" s="2" customFormat="1" ht="21.75" customHeight="1">
      <c r="A228" s="39"/>
      <c r="B228" s="40"/>
      <c r="C228" s="252" t="s">
        <v>307</v>
      </c>
      <c r="D228" s="252" t="s">
        <v>226</v>
      </c>
      <c r="E228" s="253" t="s">
        <v>1120</v>
      </c>
      <c r="F228" s="254" t="s">
        <v>1121</v>
      </c>
      <c r="G228" s="255" t="s">
        <v>481</v>
      </c>
      <c r="H228" s="256">
        <v>240</v>
      </c>
      <c r="I228" s="257"/>
      <c r="J228" s="257"/>
      <c r="K228" s="258">
        <f>ROUND(P228*H228,2)</f>
        <v>0</v>
      </c>
      <c r="L228" s="254" t="s">
        <v>404</v>
      </c>
      <c r="M228" s="45"/>
      <c r="N228" s="259" t="s">
        <v>1</v>
      </c>
      <c r="O228" s="260" t="s">
        <v>41</v>
      </c>
      <c r="P228" s="261">
        <f>I228+J228</f>
        <v>0</v>
      </c>
      <c r="Q228" s="261">
        <f>ROUND(I228*H228,2)</f>
        <v>0</v>
      </c>
      <c r="R228" s="261">
        <f>ROUND(J228*H228,2)</f>
        <v>0</v>
      </c>
      <c r="S228" s="92"/>
      <c r="T228" s="262">
        <f>S228*H228</f>
        <v>0</v>
      </c>
      <c r="U228" s="262">
        <v>0.16849</v>
      </c>
      <c r="V228" s="262">
        <f>U228*H228</f>
        <v>40.437600000000003</v>
      </c>
      <c r="W228" s="262">
        <v>0</v>
      </c>
      <c r="X228" s="263">
        <f>W228*H228</f>
        <v>0</v>
      </c>
      <c r="Y228" s="39"/>
      <c r="Z228" s="39"/>
      <c r="AA228" s="39"/>
      <c r="AB228" s="39"/>
      <c r="AC228" s="39"/>
      <c r="AD228" s="39"/>
      <c r="AE228" s="39"/>
      <c r="AR228" s="264" t="s">
        <v>239</v>
      </c>
      <c r="AT228" s="264" t="s">
        <v>226</v>
      </c>
      <c r="AU228" s="264" t="s">
        <v>88</v>
      </c>
      <c r="AY228" s="18" t="s">
        <v>223</v>
      </c>
      <c r="BE228" s="265">
        <f>IF(O228="základní",K228,0)</f>
        <v>0</v>
      </c>
      <c r="BF228" s="265">
        <f>IF(O228="snížená",K228,0)</f>
        <v>0</v>
      </c>
      <c r="BG228" s="265">
        <f>IF(O228="zákl. přenesená",K228,0)</f>
        <v>0</v>
      </c>
      <c r="BH228" s="265">
        <f>IF(O228="sníž. přenesená",K228,0)</f>
        <v>0</v>
      </c>
      <c r="BI228" s="265">
        <f>IF(O228="nulová",K228,0)</f>
        <v>0</v>
      </c>
      <c r="BJ228" s="18" t="s">
        <v>86</v>
      </c>
      <c r="BK228" s="265">
        <f>ROUND(P228*H228,2)</f>
        <v>0</v>
      </c>
      <c r="BL228" s="18" t="s">
        <v>239</v>
      </c>
      <c r="BM228" s="264" t="s">
        <v>1122</v>
      </c>
    </row>
    <row r="229" s="2" customFormat="1" ht="21.75" customHeight="1">
      <c r="A229" s="39"/>
      <c r="B229" s="40"/>
      <c r="C229" s="296" t="s">
        <v>284</v>
      </c>
      <c r="D229" s="296" t="s">
        <v>498</v>
      </c>
      <c r="E229" s="297" t="s">
        <v>1123</v>
      </c>
      <c r="F229" s="298" t="s">
        <v>1124</v>
      </c>
      <c r="G229" s="299" t="s">
        <v>481</v>
      </c>
      <c r="H229" s="300">
        <v>228</v>
      </c>
      <c r="I229" s="301"/>
      <c r="J229" s="302"/>
      <c r="K229" s="303">
        <f>ROUND(P229*H229,2)</f>
        <v>0</v>
      </c>
      <c r="L229" s="298" t="s">
        <v>404</v>
      </c>
      <c r="M229" s="304"/>
      <c r="N229" s="305" t="s">
        <v>1</v>
      </c>
      <c r="O229" s="260" t="s">
        <v>41</v>
      </c>
      <c r="P229" s="261">
        <f>I229+J229</f>
        <v>0</v>
      </c>
      <c r="Q229" s="261">
        <f>ROUND(I229*H229,2)</f>
        <v>0</v>
      </c>
      <c r="R229" s="261">
        <f>ROUND(J229*H229,2)</f>
        <v>0</v>
      </c>
      <c r="S229" s="92"/>
      <c r="T229" s="262">
        <f>S229*H229</f>
        <v>0</v>
      </c>
      <c r="U229" s="262">
        <v>0.20000000000000001</v>
      </c>
      <c r="V229" s="262">
        <f>U229*H229</f>
        <v>45.600000000000001</v>
      </c>
      <c r="W229" s="262">
        <v>0</v>
      </c>
      <c r="X229" s="263">
        <f>W229*H229</f>
        <v>0</v>
      </c>
      <c r="Y229" s="39"/>
      <c r="Z229" s="39"/>
      <c r="AA229" s="39"/>
      <c r="AB229" s="39"/>
      <c r="AC229" s="39"/>
      <c r="AD229" s="39"/>
      <c r="AE229" s="39"/>
      <c r="AR229" s="264" t="s">
        <v>430</v>
      </c>
      <c r="AT229" s="264" t="s">
        <v>498</v>
      </c>
      <c r="AU229" s="264" t="s">
        <v>88</v>
      </c>
      <c r="AY229" s="18" t="s">
        <v>223</v>
      </c>
      <c r="BE229" s="265">
        <f>IF(O229="základní",K229,0)</f>
        <v>0</v>
      </c>
      <c r="BF229" s="265">
        <f>IF(O229="snížená",K229,0)</f>
        <v>0</v>
      </c>
      <c r="BG229" s="265">
        <f>IF(O229="zákl. přenesená",K229,0)</f>
        <v>0</v>
      </c>
      <c r="BH229" s="265">
        <f>IF(O229="sníž. přenesená",K229,0)</f>
        <v>0</v>
      </c>
      <c r="BI229" s="265">
        <f>IF(O229="nulová",K229,0)</f>
        <v>0</v>
      </c>
      <c r="BJ229" s="18" t="s">
        <v>86</v>
      </c>
      <c r="BK229" s="265">
        <f>ROUND(P229*H229,2)</f>
        <v>0</v>
      </c>
      <c r="BL229" s="18" t="s">
        <v>239</v>
      </c>
      <c r="BM229" s="264" t="s">
        <v>1125</v>
      </c>
    </row>
    <row r="230" s="2" customFormat="1" ht="21.75" customHeight="1">
      <c r="A230" s="39"/>
      <c r="B230" s="40"/>
      <c r="C230" s="296" t="s">
        <v>327</v>
      </c>
      <c r="D230" s="296" t="s">
        <v>498</v>
      </c>
      <c r="E230" s="297" t="s">
        <v>1126</v>
      </c>
      <c r="F230" s="298" t="s">
        <v>1127</v>
      </c>
      <c r="G230" s="299" t="s">
        <v>481</v>
      </c>
      <c r="H230" s="300">
        <v>4</v>
      </c>
      <c r="I230" s="301"/>
      <c r="J230" s="302"/>
      <c r="K230" s="303">
        <f>ROUND(P230*H230,2)</f>
        <v>0</v>
      </c>
      <c r="L230" s="298" t="s">
        <v>404</v>
      </c>
      <c r="M230" s="304"/>
      <c r="N230" s="305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0.20000000000000001</v>
      </c>
      <c r="V230" s="262">
        <f>U230*H230</f>
        <v>0.80000000000000004</v>
      </c>
      <c r="W230" s="262">
        <v>0</v>
      </c>
      <c r="X230" s="263">
        <f>W230*H230</f>
        <v>0</v>
      </c>
      <c r="Y230" s="39"/>
      <c r="Z230" s="39"/>
      <c r="AA230" s="39"/>
      <c r="AB230" s="39"/>
      <c r="AC230" s="39"/>
      <c r="AD230" s="39"/>
      <c r="AE230" s="39"/>
      <c r="AR230" s="264" t="s">
        <v>430</v>
      </c>
      <c r="AT230" s="264" t="s">
        <v>498</v>
      </c>
      <c r="AU230" s="264" t="s">
        <v>88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1128</v>
      </c>
    </row>
    <row r="231" s="2" customFormat="1" ht="21.75" customHeight="1">
      <c r="A231" s="39"/>
      <c r="B231" s="40"/>
      <c r="C231" s="296" t="s">
        <v>569</v>
      </c>
      <c r="D231" s="296" t="s">
        <v>498</v>
      </c>
      <c r="E231" s="297" t="s">
        <v>1129</v>
      </c>
      <c r="F231" s="298" t="s">
        <v>1130</v>
      </c>
      <c r="G231" s="299" t="s">
        <v>481</v>
      </c>
      <c r="H231" s="300">
        <v>8</v>
      </c>
      <c r="I231" s="301"/>
      <c r="J231" s="302"/>
      <c r="K231" s="303">
        <f>ROUND(P231*H231,2)</f>
        <v>0</v>
      </c>
      <c r="L231" s="298" t="s">
        <v>404</v>
      </c>
      <c r="M231" s="304"/>
      <c r="N231" s="305" t="s">
        <v>1</v>
      </c>
      <c r="O231" s="260" t="s">
        <v>41</v>
      </c>
      <c r="P231" s="261">
        <f>I231+J231</f>
        <v>0</v>
      </c>
      <c r="Q231" s="261">
        <f>ROUND(I231*H231,2)</f>
        <v>0</v>
      </c>
      <c r="R231" s="261">
        <f>ROUND(J231*H231,2)</f>
        <v>0</v>
      </c>
      <c r="S231" s="92"/>
      <c r="T231" s="262">
        <f>S231*H231</f>
        <v>0</v>
      </c>
      <c r="U231" s="262">
        <v>0.20000000000000001</v>
      </c>
      <c r="V231" s="262">
        <f>U231*H231</f>
        <v>1.6000000000000001</v>
      </c>
      <c r="W231" s="262">
        <v>0</v>
      </c>
      <c r="X231" s="263">
        <f>W231*H231</f>
        <v>0</v>
      </c>
      <c r="Y231" s="39"/>
      <c r="Z231" s="39"/>
      <c r="AA231" s="39"/>
      <c r="AB231" s="39"/>
      <c r="AC231" s="39"/>
      <c r="AD231" s="39"/>
      <c r="AE231" s="39"/>
      <c r="AR231" s="264" t="s">
        <v>430</v>
      </c>
      <c r="AT231" s="264" t="s">
        <v>498</v>
      </c>
      <c r="AU231" s="264" t="s">
        <v>88</v>
      </c>
      <c r="AY231" s="18" t="s">
        <v>223</v>
      </c>
      <c r="BE231" s="265">
        <f>IF(O231="základní",K231,0)</f>
        <v>0</v>
      </c>
      <c r="BF231" s="265">
        <f>IF(O231="snížená",K231,0)</f>
        <v>0</v>
      </c>
      <c r="BG231" s="265">
        <f>IF(O231="zákl. přenesená",K231,0)</f>
        <v>0</v>
      </c>
      <c r="BH231" s="265">
        <f>IF(O231="sníž. přenesená",K231,0)</f>
        <v>0</v>
      </c>
      <c r="BI231" s="265">
        <f>IF(O231="nulová",K231,0)</f>
        <v>0</v>
      </c>
      <c r="BJ231" s="18" t="s">
        <v>86</v>
      </c>
      <c r="BK231" s="265">
        <f>ROUND(P231*H231,2)</f>
        <v>0</v>
      </c>
      <c r="BL231" s="18" t="s">
        <v>239</v>
      </c>
      <c r="BM231" s="264" t="s">
        <v>1131</v>
      </c>
    </row>
    <row r="232" s="2" customFormat="1" ht="21.75" customHeight="1">
      <c r="A232" s="39"/>
      <c r="B232" s="40"/>
      <c r="C232" s="252" t="s">
        <v>575</v>
      </c>
      <c r="D232" s="252" t="s">
        <v>226</v>
      </c>
      <c r="E232" s="253" t="s">
        <v>1132</v>
      </c>
      <c r="F232" s="254" t="s">
        <v>1133</v>
      </c>
      <c r="G232" s="255" t="s">
        <v>481</v>
      </c>
      <c r="H232" s="256">
        <v>17</v>
      </c>
      <c r="I232" s="257"/>
      <c r="J232" s="257"/>
      <c r="K232" s="258">
        <f>ROUND(P232*H232,2)</f>
        <v>0</v>
      </c>
      <c r="L232" s="254" t="s">
        <v>404</v>
      </c>
      <c r="M232" s="45"/>
      <c r="N232" s="259" t="s">
        <v>1</v>
      </c>
      <c r="O232" s="260" t="s">
        <v>41</v>
      </c>
      <c r="P232" s="261">
        <f>I232+J232</f>
        <v>0</v>
      </c>
      <c r="Q232" s="261">
        <f>ROUND(I232*H232,2)</f>
        <v>0</v>
      </c>
      <c r="R232" s="261">
        <f>ROUND(J232*H232,2)</f>
        <v>0</v>
      </c>
      <c r="S232" s="92"/>
      <c r="T232" s="262">
        <f>S232*H232</f>
        <v>0</v>
      </c>
      <c r="U232" s="262">
        <v>0.00011</v>
      </c>
      <c r="V232" s="262">
        <f>U232*H232</f>
        <v>0.0018700000000000001</v>
      </c>
      <c r="W232" s="262">
        <v>0</v>
      </c>
      <c r="X232" s="263">
        <f>W232*H232</f>
        <v>0</v>
      </c>
      <c r="Y232" s="39"/>
      <c r="Z232" s="39"/>
      <c r="AA232" s="39"/>
      <c r="AB232" s="39"/>
      <c r="AC232" s="39"/>
      <c r="AD232" s="39"/>
      <c r="AE232" s="39"/>
      <c r="AR232" s="264" t="s">
        <v>239</v>
      </c>
      <c r="AT232" s="264" t="s">
        <v>226</v>
      </c>
      <c r="AU232" s="264" t="s">
        <v>88</v>
      </c>
      <c r="AY232" s="18" t="s">
        <v>223</v>
      </c>
      <c r="BE232" s="265">
        <f>IF(O232="základní",K232,0)</f>
        <v>0</v>
      </c>
      <c r="BF232" s="265">
        <f>IF(O232="snížená",K232,0)</f>
        <v>0</v>
      </c>
      <c r="BG232" s="265">
        <f>IF(O232="zákl. přenesená",K232,0)</f>
        <v>0</v>
      </c>
      <c r="BH232" s="265">
        <f>IF(O232="sníž. přenesená",K232,0)</f>
        <v>0</v>
      </c>
      <c r="BI232" s="265">
        <f>IF(O232="nulová",K232,0)</f>
        <v>0</v>
      </c>
      <c r="BJ232" s="18" t="s">
        <v>86</v>
      </c>
      <c r="BK232" s="265">
        <f>ROUND(P232*H232,2)</f>
        <v>0</v>
      </c>
      <c r="BL232" s="18" t="s">
        <v>239</v>
      </c>
      <c r="BM232" s="264" t="s">
        <v>1134</v>
      </c>
    </row>
    <row r="233" s="2" customFormat="1">
      <c r="A233" s="39"/>
      <c r="B233" s="40"/>
      <c r="C233" s="41"/>
      <c r="D233" s="266" t="s">
        <v>232</v>
      </c>
      <c r="E233" s="41"/>
      <c r="F233" s="267" t="s">
        <v>1135</v>
      </c>
      <c r="G233" s="41"/>
      <c r="H233" s="41"/>
      <c r="I233" s="158"/>
      <c r="J233" s="158"/>
      <c r="K233" s="41"/>
      <c r="L233" s="41"/>
      <c r="M233" s="45"/>
      <c r="N233" s="268"/>
      <c r="O233" s="269"/>
      <c r="P233" s="92"/>
      <c r="Q233" s="92"/>
      <c r="R233" s="92"/>
      <c r="S233" s="92"/>
      <c r="T233" s="92"/>
      <c r="U233" s="92"/>
      <c r="V233" s="92"/>
      <c r="W233" s="92"/>
      <c r="X233" s="93"/>
      <c r="Y233" s="39"/>
      <c r="Z233" s="39"/>
      <c r="AA233" s="39"/>
      <c r="AB233" s="39"/>
      <c r="AC233" s="39"/>
      <c r="AD233" s="39"/>
      <c r="AE233" s="39"/>
      <c r="AT233" s="18" t="s">
        <v>232</v>
      </c>
      <c r="AU233" s="18" t="s">
        <v>88</v>
      </c>
    </row>
    <row r="234" s="2" customFormat="1" ht="21.75" customHeight="1">
      <c r="A234" s="39"/>
      <c r="B234" s="40"/>
      <c r="C234" s="252" t="s">
        <v>580</v>
      </c>
      <c r="D234" s="252" t="s">
        <v>226</v>
      </c>
      <c r="E234" s="253" t="s">
        <v>591</v>
      </c>
      <c r="F234" s="254" t="s">
        <v>592</v>
      </c>
      <c r="G234" s="255" t="s">
        <v>481</v>
      </c>
      <c r="H234" s="256">
        <v>23</v>
      </c>
      <c r="I234" s="257"/>
      <c r="J234" s="257"/>
      <c r="K234" s="258">
        <f>ROUND(P234*H234,2)</f>
        <v>0</v>
      </c>
      <c r="L234" s="254" t="s">
        <v>404</v>
      </c>
      <c r="M234" s="45"/>
      <c r="N234" s="259" t="s">
        <v>1</v>
      </c>
      <c r="O234" s="260" t="s">
        <v>41</v>
      </c>
      <c r="P234" s="261">
        <f>I234+J234</f>
        <v>0</v>
      </c>
      <c r="Q234" s="261">
        <f>ROUND(I234*H234,2)</f>
        <v>0</v>
      </c>
      <c r="R234" s="261">
        <f>ROUND(J234*H234,2)</f>
        <v>0</v>
      </c>
      <c r="S234" s="92"/>
      <c r="T234" s="262">
        <f>S234*H234</f>
        <v>0</v>
      </c>
      <c r="U234" s="262">
        <v>0</v>
      </c>
      <c r="V234" s="262">
        <f>U234*H234</f>
        <v>0</v>
      </c>
      <c r="W234" s="262">
        <v>0</v>
      </c>
      <c r="X234" s="263">
        <f>W234*H234</f>
        <v>0</v>
      </c>
      <c r="Y234" s="39"/>
      <c r="Z234" s="39"/>
      <c r="AA234" s="39"/>
      <c r="AB234" s="39"/>
      <c r="AC234" s="39"/>
      <c r="AD234" s="39"/>
      <c r="AE234" s="39"/>
      <c r="AR234" s="264" t="s">
        <v>239</v>
      </c>
      <c r="AT234" s="264" t="s">
        <v>226</v>
      </c>
      <c r="AU234" s="264" t="s">
        <v>88</v>
      </c>
      <c r="AY234" s="18" t="s">
        <v>223</v>
      </c>
      <c r="BE234" s="265">
        <f>IF(O234="základní",K234,0)</f>
        <v>0</v>
      </c>
      <c r="BF234" s="265">
        <f>IF(O234="snížená",K234,0)</f>
        <v>0</v>
      </c>
      <c r="BG234" s="265">
        <f>IF(O234="zákl. přenesená",K234,0)</f>
        <v>0</v>
      </c>
      <c r="BH234" s="265">
        <f>IF(O234="sníž. přenesená",K234,0)</f>
        <v>0</v>
      </c>
      <c r="BI234" s="265">
        <f>IF(O234="nulová",K234,0)</f>
        <v>0</v>
      </c>
      <c r="BJ234" s="18" t="s">
        <v>86</v>
      </c>
      <c r="BK234" s="265">
        <f>ROUND(P234*H234,2)</f>
        <v>0</v>
      </c>
      <c r="BL234" s="18" t="s">
        <v>239</v>
      </c>
      <c r="BM234" s="264" t="s">
        <v>1136</v>
      </c>
    </row>
    <row r="235" s="2" customFormat="1">
      <c r="A235" s="39"/>
      <c r="B235" s="40"/>
      <c r="C235" s="41"/>
      <c r="D235" s="266" t="s">
        <v>232</v>
      </c>
      <c r="E235" s="41"/>
      <c r="F235" s="267" t="s">
        <v>1137</v>
      </c>
      <c r="G235" s="41"/>
      <c r="H235" s="41"/>
      <c r="I235" s="158"/>
      <c r="J235" s="158"/>
      <c r="K235" s="41"/>
      <c r="L235" s="41"/>
      <c r="M235" s="45"/>
      <c r="N235" s="268"/>
      <c r="O235" s="269"/>
      <c r="P235" s="92"/>
      <c r="Q235" s="92"/>
      <c r="R235" s="92"/>
      <c r="S235" s="92"/>
      <c r="T235" s="92"/>
      <c r="U235" s="92"/>
      <c r="V235" s="92"/>
      <c r="W235" s="92"/>
      <c r="X235" s="93"/>
      <c r="Y235" s="39"/>
      <c r="Z235" s="39"/>
      <c r="AA235" s="39"/>
      <c r="AB235" s="39"/>
      <c r="AC235" s="39"/>
      <c r="AD235" s="39"/>
      <c r="AE235" s="39"/>
      <c r="AT235" s="18" t="s">
        <v>232</v>
      </c>
      <c r="AU235" s="18" t="s">
        <v>88</v>
      </c>
    </row>
    <row r="236" s="13" customFormat="1">
      <c r="A236" s="13"/>
      <c r="B236" s="274"/>
      <c r="C236" s="275"/>
      <c r="D236" s="266" t="s">
        <v>446</v>
      </c>
      <c r="E236" s="276" t="s">
        <v>1</v>
      </c>
      <c r="F236" s="277" t="s">
        <v>1138</v>
      </c>
      <c r="G236" s="275"/>
      <c r="H236" s="278">
        <v>23</v>
      </c>
      <c r="I236" s="279"/>
      <c r="J236" s="279"/>
      <c r="K236" s="275"/>
      <c r="L236" s="275"/>
      <c r="M236" s="280"/>
      <c r="N236" s="281"/>
      <c r="O236" s="282"/>
      <c r="P236" s="282"/>
      <c r="Q236" s="282"/>
      <c r="R236" s="282"/>
      <c r="S236" s="282"/>
      <c r="T236" s="282"/>
      <c r="U236" s="282"/>
      <c r="V236" s="282"/>
      <c r="W236" s="282"/>
      <c r="X236" s="283"/>
      <c r="Y236" s="13"/>
      <c r="Z236" s="13"/>
      <c r="AA236" s="13"/>
      <c r="AB236" s="13"/>
      <c r="AC236" s="13"/>
      <c r="AD236" s="13"/>
      <c r="AE236" s="13"/>
      <c r="AT236" s="284" t="s">
        <v>446</v>
      </c>
      <c r="AU236" s="284" t="s">
        <v>88</v>
      </c>
      <c r="AV236" s="13" t="s">
        <v>88</v>
      </c>
      <c r="AW236" s="13" t="s">
        <v>5</v>
      </c>
      <c r="AX236" s="13" t="s">
        <v>78</v>
      </c>
      <c r="AY236" s="284" t="s">
        <v>223</v>
      </c>
    </row>
    <row r="237" s="14" customFormat="1">
      <c r="A237" s="14"/>
      <c r="B237" s="285"/>
      <c r="C237" s="286"/>
      <c r="D237" s="266" t="s">
        <v>446</v>
      </c>
      <c r="E237" s="287" t="s">
        <v>1</v>
      </c>
      <c r="F237" s="288" t="s">
        <v>463</v>
      </c>
      <c r="G237" s="286"/>
      <c r="H237" s="289">
        <v>23</v>
      </c>
      <c r="I237" s="290"/>
      <c r="J237" s="290"/>
      <c r="K237" s="286"/>
      <c r="L237" s="286"/>
      <c r="M237" s="291"/>
      <c r="N237" s="292"/>
      <c r="O237" s="293"/>
      <c r="P237" s="293"/>
      <c r="Q237" s="293"/>
      <c r="R237" s="293"/>
      <c r="S237" s="293"/>
      <c r="T237" s="293"/>
      <c r="U237" s="293"/>
      <c r="V237" s="293"/>
      <c r="W237" s="293"/>
      <c r="X237" s="294"/>
      <c r="Y237" s="14"/>
      <c r="Z237" s="14"/>
      <c r="AA237" s="14"/>
      <c r="AB237" s="14"/>
      <c r="AC237" s="14"/>
      <c r="AD237" s="14"/>
      <c r="AE237" s="14"/>
      <c r="AT237" s="295" t="s">
        <v>446</v>
      </c>
      <c r="AU237" s="295" t="s">
        <v>88</v>
      </c>
      <c r="AV237" s="14" t="s">
        <v>239</v>
      </c>
      <c r="AW237" s="14" t="s">
        <v>5</v>
      </c>
      <c r="AX237" s="14" t="s">
        <v>86</v>
      </c>
      <c r="AY237" s="295" t="s">
        <v>223</v>
      </c>
    </row>
    <row r="238" s="2" customFormat="1" ht="16.5" customHeight="1">
      <c r="A238" s="39"/>
      <c r="B238" s="40"/>
      <c r="C238" s="252" t="s">
        <v>584</v>
      </c>
      <c r="D238" s="252" t="s">
        <v>226</v>
      </c>
      <c r="E238" s="253" t="s">
        <v>1139</v>
      </c>
      <c r="F238" s="254" t="s">
        <v>1140</v>
      </c>
      <c r="G238" s="255" t="s">
        <v>481</v>
      </c>
      <c r="H238" s="256">
        <v>90</v>
      </c>
      <c r="I238" s="257"/>
      <c r="J238" s="257"/>
      <c r="K238" s="258">
        <f>ROUND(P238*H238,2)</f>
        <v>0</v>
      </c>
      <c r="L238" s="254" t="s">
        <v>1</v>
      </c>
      <c r="M238" s="45"/>
      <c r="N238" s="259" t="s">
        <v>1</v>
      </c>
      <c r="O238" s="260" t="s">
        <v>41</v>
      </c>
      <c r="P238" s="261">
        <f>I238+J238</f>
        <v>0</v>
      </c>
      <c r="Q238" s="261">
        <f>ROUND(I238*H238,2)</f>
        <v>0</v>
      </c>
      <c r="R238" s="261">
        <f>ROUND(J238*H238,2)</f>
        <v>0</v>
      </c>
      <c r="S238" s="92"/>
      <c r="T238" s="262">
        <f>S238*H238</f>
        <v>0</v>
      </c>
      <c r="U238" s="262">
        <v>0.050340000000000003</v>
      </c>
      <c r="V238" s="262">
        <f>U238*H238</f>
        <v>4.5306000000000006</v>
      </c>
      <c r="W238" s="262">
        <v>0</v>
      </c>
      <c r="X238" s="263">
        <f>W238*H238</f>
        <v>0</v>
      </c>
      <c r="Y238" s="39"/>
      <c r="Z238" s="39"/>
      <c r="AA238" s="39"/>
      <c r="AB238" s="39"/>
      <c r="AC238" s="39"/>
      <c r="AD238" s="39"/>
      <c r="AE238" s="39"/>
      <c r="AR238" s="264" t="s">
        <v>239</v>
      </c>
      <c r="AT238" s="264" t="s">
        <v>226</v>
      </c>
      <c r="AU238" s="264" t="s">
        <v>88</v>
      </c>
      <c r="AY238" s="18" t="s">
        <v>223</v>
      </c>
      <c r="BE238" s="265">
        <f>IF(O238="základní",K238,0)</f>
        <v>0</v>
      </c>
      <c r="BF238" s="265">
        <f>IF(O238="snížená",K238,0)</f>
        <v>0</v>
      </c>
      <c r="BG238" s="265">
        <f>IF(O238="zákl. přenesená",K238,0)</f>
        <v>0</v>
      </c>
      <c r="BH238" s="265">
        <f>IF(O238="sníž. přenesená",K238,0)</f>
        <v>0</v>
      </c>
      <c r="BI238" s="265">
        <f>IF(O238="nulová",K238,0)</f>
        <v>0</v>
      </c>
      <c r="BJ238" s="18" t="s">
        <v>86</v>
      </c>
      <c r="BK238" s="265">
        <f>ROUND(P238*H238,2)</f>
        <v>0</v>
      </c>
      <c r="BL238" s="18" t="s">
        <v>239</v>
      </c>
      <c r="BM238" s="264" t="s">
        <v>1141</v>
      </c>
    </row>
    <row r="239" s="2" customFormat="1">
      <c r="A239" s="39"/>
      <c r="B239" s="40"/>
      <c r="C239" s="41"/>
      <c r="D239" s="266" t="s">
        <v>232</v>
      </c>
      <c r="E239" s="41"/>
      <c r="F239" s="267" t="s">
        <v>1142</v>
      </c>
      <c r="G239" s="41"/>
      <c r="H239" s="41"/>
      <c r="I239" s="158"/>
      <c r="J239" s="158"/>
      <c r="K239" s="41"/>
      <c r="L239" s="41"/>
      <c r="M239" s="45"/>
      <c r="N239" s="268"/>
      <c r="O239" s="269"/>
      <c r="P239" s="92"/>
      <c r="Q239" s="92"/>
      <c r="R239" s="92"/>
      <c r="S239" s="92"/>
      <c r="T239" s="92"/>
      <c r="U239" s="92"/>
      <c r="V239" s="92"/>
      <c r="W239" s="92"/>
      <c r="X239" s="93"/>
      <c r="Y239" s="39"/>
      <c r="Z239" s="39"/>
      <c r="AA239" s="39"/>
      <c r="AB239" s="39"/>
      <c r="AC239" s="39"/>
      <c r="AD239" s="39"/>
      <c r="AE239" s="39"/>
      <c r="AT239" s="18" t="s">
        <v>232</v>
      </c>
      <c r="AU239" s="18" t="s">
        <v>88</v>
      </c>
    </row>
    <row r="240" s="12" customFormat="1" ht="22.8" customHeight="1">
      <c r="A240" s="12"/>
      <c r="B240" s="235"/>
      <c r="C240" s="236"/>
      <c r="D240" s="237" t="s">
        <v>77</v>
      </c>
      <c r="E240" s="250" t="s">
        <v>1143</v>
      </c>
      <c r="F240" s="250" t="s">
        <v>1144</v>
      </c>
      <c r="G240" s="236"/>
      <c r="H240" s="236"/>
      <c r="I240" s="239"/>
      <c r="J240" s="239"/>
      <c r="K240" s="251">
        <f>BK240</f>
        <v>0</v>
      </c>
      <c r="L240" s="236"/>
      <c r="M240" s="241"/>
      <c r="N240" s="242"/>
      <c r="O240" s="243"/>
      <c r="P240" s="243"/>
      <c r="Q240" s="244">
        <f>Q241</f>
        <v>0</v>
      </c>
      <c r="R240" s="244">
        <f>R241</f>
        <v>0</v>
      </c>
      <c r="S240" s="243"/>
      <c r="T240" s="245">
        <f>T241</f>
        <v>0</v>
      </c>
      <c r="U240" s="243"/>
      <c r="V240" s="245">
        <f>V241</f>
        <v>0</v>
      </c>
      <c r="W240" s="243"/>
      <c r="X240" s="246">
        <f>X241</f>
        <v>0</v>
      </c>
      <c r="Y240" s="12"/>
      <c r="Z240" s="12"/>
      <c r="AA240" s="12"/>
      <c r="AB240" s="12"/>
      <c r="AC240" s="12"/>
      <c r="AD240" s="12"/>
      <c r="AE240" s="12"/>
      <c r="AR240" s="247" t="s">
        <v>86</v>
      </c>
      <c r="AT240" s="248" t="s">
        <v>77</v>
      </c>
      <c r="AU240" s="248" t="s">
        <v>86</v>
      </c>
      <c r="AY240" s="247" t="s">
        <v>223</v>
      </c>
      <c r="BK240" s="249">
        <f>BK241</f>
        <v>0</v>
      </c>
    </row>
    <row r="241" s="2" customFormat="1" ht="21.75" customHeight="1">
      <c r="A241" s="39"/>
      <c r="B241" s="40"/>
      <c r="C241" s="252" t="s">
        <v>645</v>
      </c>
      <c r="D241" s="252" t="s">
        <v>226</v>
      </c>
      <c r="E241" s="253" t="s">
        <v>1145</v>
      </c>
      <c r="F241" s="254" t="s">
        <v>1146</v>
      </c>
      <c r="G241" s="255" t="s">
        <v>501</v>
      </c>
      <c r="H241" s="256">
        <v>2846.6979999999999</v>
      </c>
      <c r="I241" s="257"/>
      <c r="J241" s="257"/>
      <c r="K241" s="258">
        <f>ROUND(P241*H241,2)</f>
        <v>0</v>
      </c>
      <c r="L241" s="254" t="s">
        <v>404</v>
      </c>
      <c r="M241" s="45"/>
      <c r="N241" s="323" t="s">
        <v>1</v>
      </c>
      <c r="O241" s="324" t="s">
        <v>41</v>
      </c>
      <c r="P241" s="325">
        <f>I241+J241</f>
        <v>0</v>
      </c>
      <c r="Q241" s="325">
        <f>ROUND(I241*H241,2)</f>
        <v>0</v>
      </c>
      <c r="R241" s="325">
        <f>ROUND(J241*H241,2)</f>
        <v>0</v>
      </c>
      <c r="S241" s="272"/>
      <c r="T241" s="326">
        <f>S241*H241</f>
        <v>0</v>
      </c>
      <c r="U241" s="326">
        <v>0</v>
      </c>
      <c r="V241" s="326">
        <f>U241*H241</f>
        <v>0</v>
      </c>
      <c r="W241" s="326">
        <v>0</v>
      </c>
      <c r="X241" s="327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88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1147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197"/>
      <c r="J242" s="197"/>
      <c r="K242" s="68"/>
      <c r="L242" s="68"/>
      <c r="M242" s="45"/>
      <c r="N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6cfgscQiTHa6RuWMoQrEKE9WgXJfywoYxDEF9fNJhjGDyBsfm0e0GJIdmMGwEB9IcKZ4xSgFE6l0GiABNzzpiQ==" hashValue="/0zuIm4LOdD3P/REM1BIlhLrrf+rN+VCnkhTLLHXmMvNajjmz6RJDT/zNt7kmKebWoHtrSa8tw5ICgNn8Z2FZw==" algorithmName="SHA-512" password="CC35"/>
  <autoFilter ref="C126:L2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110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1" customFormat="1" ht="12" customHeight="1">
      <c r="B8" s="21"/>
      <c r="D8" s="156" t="s">
        <v>187</v>
      </c>
      <c r="I8" s="150"/>
      <c r="J8" s="150"/>
      <c r="M8" s="21"/>
    </row>
    <row r="9" s="2" customFormat="1" ht="16.5" customHeight="1">
      <c r="A9" s="39"/>
      <c r="B9" s="45"/>
      <c r="C9" s="39"/>
      <c r="D9" s="39"/>
      <c r="E9" s="157" t="s">
        <v>965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6" t="s">
        <v>966</v>
      </c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1148</v>
      </c>
      <c r="F11" s="39"/>
      <c r="G11" s="39"/>
      <c r="H11" s="39"/>
      <c r="I11" s="158"/>
      <c r="J11" s="158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8"/>
      <c r="J12" s="158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6" t="s">
        <v>19</v>
      </c>
      <c r="E13" s="39"/>
      <c r="F13" s="145" t="s">
        <v>1</v>
      </c>
      <c r="G13" s="39"/>
      <c r="H13" s="39"/>
      <c r="I13" s="160" t="s">
        <v>20</v>
      </c>
      <c r="J13" s="161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21</v>
      </c>
      <c r="E14" s="39"/>
      <c r="F14" s="145" t="s">
        <v>22</v>
      </c>
      <c r="G14" s="39"/>
      <c r="H14" s="39"/>
      <c r="I14" s="160" t="s">
        <v>23</v>
      </c>
      <c r="J14" s="162" t="str">
        <f>'Rekapitulace stavby'!AN8</f>
        <v>7. 8. 2020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8"/>
      <c r="J15" s="158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6" t="s">
        <v>25</v>
      </c>
      <c r="E16" s="39"/>
      <c r="F16" s="39"/>
      <c r="G16" s="39"/>
      <c r="H16" s="39"/>
      <c r="I16" s="160" t="s">
        <v>26</v>
      </c>
      <c r="J16" s="161" t="str">
        <f>IF('Rekapitulace stavby'!AN10="","",'Rekapitulace stavby'!AN10)</f>
        <v/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tr">
        <f>IF('Rekapitulace stavby'!E11="","",'Rekapitulace stavby'!E11)</f>
        <v>Město Kopřivnice</v>
      </c>
      <c r="F17" s="39"/>
      <c r="G17" s="39"/>
      <c r="H17" s="39"/>
      <c r="I17" s="160" t="s">
        <v>28</v>
      </c>
      <c r="J17" s="161" t="str">
        <f>IF('Rekapitulace stavby'!AN11="","",'Rekapitulace stavby'!AN11)</f>
        <v/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8"/>
      <c r="J18" s="158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6" t="s">
        <v>29</v>
      </c>
      <c r="E19" s="39"/>
      <c r="F19" s="39"/>
      <c r="G19" s="39"/>
      <c r="H19" s="39"/>
      <c r="I19" s="160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60" t="s">
        <v>28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8"/>
      <c r="J21" s="158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6" t="s">
        <v>31</v>
      </c>
      <c r="E22" s="39"/>
      <c r="F22" s="39"/>
      <c r="G22" s="39"/>
      <c r="H22" s="39"/>
      <c r="I22" s="160" t="s">
        <v>26</v>
      </c>
      <c r="J22" s="161" t="str">
        <f>IF('Rekapitulace stavby'!AN16="","",'Rekapitulace stavby'!AN16)</f>
        <v/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tr">
        <f>IF('Rekapitulace stavby'!E17="","",'Rekapitulace stavby'!E17)</f>
        <v>Dopravoprojekt Ostrava a.s.</v>
      </c>
      <c r="F23" s="39"/>
      <c r="G23" s="39"/>
      <c r="H23" s="39"/>
      <c r="I23" s="160" t="s">
        <v>28</v>
      </c>
      <c r="J23" s="161" t="str">
        <f>IF('Rekapitulace stavby'!AN17="","",'Rekapitulace stavby'!AN17)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8"/>
      <c r="J24" s="158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6" t="s">
        <v>33</v>
      </c>
      <c r="E25" s="39"/>
      <c r="F25" s="39"/>
      <c r="G25" s="39"/>
      <c r="H25" s="39"/>
      <c r="I25" s="160" t="s">
        <v>26</v>
      </c>
      <c r="J25" s="161" t="str">
        <f>IF('Rekapitulace stavby'!AN19="","",'Rekapitulace stavby'!AN19)</f>
        <v/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tr">
        <f>IF('Rekapitulace stavby'!E20="","",'Rekapitulace stavby'!E20)</f>
        <v xml:space="preserve"> </v>
      </c>
      <c r="F26" s="39"/>
      <c r="G26" s="39"/>
      <c r="H26" s="39"/>
      <c r="I26" s="160" t="s">
        <v>28</v>
      </c>
      <c r="J26" s="161" t="str">
        <f>IF('Rekapitulace stavby'!AN20="","",'Rekapitulace stavby'!AN20)</f>
        <v/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8"/>
      <c r="J27" s="158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6" t="s">
        <v>34</v>
      </c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6"/>
      <c r="J29" s="166"/>
      <c r="K29" s="163"/>
      <c r="L29" s="163"/>
      <c r="M29" s="167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8"/>
      <c r="J30" s="158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8"/>
      <c r="E31" s="168"/>
      <c r="F31" s="168"/>
      <c r="G31" s="168"/>
      <c r="H31" s="168"/>
      <c r="I31" s="169"/>
      <c r="J31" s="169"/>
      <c r="K31" s="168"/>
      <c r="L31" s="168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6" t="s">
        <v>190</v>
      </c>
      <c r="F32" s="39"/>
      <c r="G32" s="39"/>
      <c r="H32" s="39"/>
      <c r="I32" s="158"/>
      <c r="J32" s="158"/>
      <c r="K32" s="170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6" t="s">
        <v>191</v>
      </c>
      <c r="F33" s="39"/>
      <c r="G33" s="39"/>
      <c r="H33" s="39"/>
      <c r="I33" s="158"/>
      <c r="J33" s="158"/>
      <c r="K33" s="170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71" t="s">
        <v>36</v>
      </c>
      <c r="E34" s="39"/>
      <c r="F34" s="39"/>
      <c r="G34" s="39"/>
      <c r="H34" s="39"/>
      <c r="I34" s="158"/>
      <c r="J34" s="158"/>
      <c r="K34" s="172">
        <f>ROUND(K127,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8"/>
      <c r="E35" s="168"/>
      <c r="F35" s="168"/>
      <c r="G35" s="168"/>
      <c r="H35" s="168"/>
      <c r="I35" s="169"/>
      <c r="J35" s="169"/>
      <c r="K35" s="168"/>
      <c r="L35" s="168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3" t="s">
        <v>38</v>
      </c>
      <c r="G36" s="39"/>
      <c r="H36" s="39"/>
      <c r="I36" s="174" t="s">
        <v>37</v>
      </c>
      <c r="J36" s="158"/>
      <c r="K36" s="173" t="s">
        <v>39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5" t="s">
        <v>40</v>
      </c>
      <c r="E37" s="156" t="s">
        <v>41</v>
      </c>
      <c r="F37" s="170">
        <f>ROUND((SUM(BE127:BE192)),  2)</f>
        <v>0</v>
      </c>
      <c r="G37" s="39"/>
      <c r="H37" s="39"/>
      <c r="I37" s="176">
        <v>0.20999999999999999</v>
      </c>
      <c r="J37" s="158"/>
      <c r="K37" s="170">
        <f>ROUND(((SUM(BE127:BE192))*I37),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6" t="s">
        <v>42</v>
      </c>
      <c r="F38" s="170">
        <f>ROUND((SUM(BF127:BF192)),  2)</f>
        <v>0</v>
      </c>
      <c r="G38" s="39"/>
      <c r="H38" s="39"/>
      <c r="I38" s="176">
        <v>0.14999999999999999</v>
      </c>
      <c r="J38" s="158"/>
      <c r="K38" s="170">
        <f>ROUND(((SUM(BF127:BF192))*I38),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43</v>
      </c>
      <c r="F39" s="170">
        <f>ROUND((SUM(BG127:BG192)),  2)</f>
        <v>0</v>
      </c>
      <c r="G39" s="39"/>
      <c r="H39" s="39"/>
      <c r="I39" s="176">
        <v>0.20999999999999999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6" t="s">
        <v>44</v>
      </c>
      <c r="F40" s="170">
        <f>ROUND((SUM(BH127:BH192)),  2)</f>
        <v>0</v>
      </c>
      <c r="G40" s="39"/>
      <c r="H40" s="39"/>
      <c r="I40" s="176">
        <v>0.14999999999999999</v>
      </c>
      <c r="J40" s="158"/>
      <c r="K40" s="170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6" t="s">
        <v>45</v>
      </c>
      <c r="F41" s="170">
        <f>ROUND((SUM(BI127:BI192)),  2)</f>
        <v>0</v>
      </c>
      <c r="G41" s="39"/>
      <c r="H41" s="39"/>
      <c r="I41" s="176">
        <v>0</v>
      </c>
      <c r="J41" s="158"/>
      <c r="K41" s="170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82"/>
      <c r="J43" s="182"/>
      <c r="K43" s="183">
        <f>SUM(K34:K41)</f>
        <v>0</v>
      </c>
      <c r="L43" s="184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8"/>
      <c r="J44" s="158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150"/>
      <c r="J86" s="150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201" t="s">
        <v>965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966</v>
      </c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101b - část kontejnerové stání</v>
      </c>
      <c r="F89" s="41"/>
      <c r="G89" s="41"/>
      <c r="H89" s="41"/>
      <c r="I89" s="158"/>
      <c r="J89" s="158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160" t="s">
        <v>23</v>
      </c>
      <c r="J91" s="162" t="str">
        <f>IF(J14="","",J14)</f>
        <v>7. 8. 2020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8"/>
      <c r="J92" s="158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Město Kopřivnice</v>
      </c>
      <c r="G93" s="41"/>
      <c r="H93" s="41"/>
      <c r="I93" s="160" t="s">
        <v>31</v>
      </c>
      <c r="J93" s="202" t="str">
        <f>E23</f>
        <v>Dopravoprojekt Ostrava a.s.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60" t="s">
        <v>33</v>
      </c>
      <c r="J94" s="202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3" t="s">
        <v>193</v>
      </c>
      <c r="D96" s="204"/>
      <c r="E96" s="204"/>
      <c r="F96" s="204"/>
      <c r="G96" s="204"/>
      <c r="H96" s="204"/>
      <c r="I96" s="205" t="s">
        <v>194</v>
      </c>
      <c r="J96" s="205" t="s">
        <v>195</v>
      </c>
      <c r="K96" s="206" t="s">
        <v>196</v>
      </c>
      <c r="L96" s="204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8"/>
      <c r="J97" s="158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7" t="s">
        <v>197</v>
      </c>
      <c r="D98" s="41"/>
      <c r="E98" s="41"/>
      <c r="F98" s="41"/>
      <c r="G98" s="41"/>
      <c r="H98" s="41"/>
      <c r="I98" s="208">
        <f>Q127</f>
        <v>0</v>
      </c>
      <c r="J98" s="208">
        <f>R127</f>
        <v>0</v>
      </c>
      <c r="K98" s="111">
        <f>K127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198</v>
      </c>
    </row>
    <row r="99" s="9" customFormat="1" ht="24.96" customHeight="1">
      <c r="A99" s="9"/>
      <c r="B99" s="209"/>
      <c r="C99" s="210"/>
      <c r="D99" s="211" t="s">
        <v>391</v>
      </c>
      <c r="E99" s="212"/>
      <c r="F99" s="212"/>
      <c r="G99" s="212"/>
      <c r="H99" s="212"/>
      <c r="I99" s="213">
        <f>Q128</f>
        <v>0</v>
      </c>
      <c r="J99" s="213">
        <f>R128</f>
        <v>0</v>
      </c>
      <c r="K99" s="214">
        <f>K128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6"/>
      <c r="C100" s="137"/>
      <c r="D100" s="217" t="s">
        <v>392</v>
      </c>
      <c r="E100" s="218"/>
      <c r="F100" s="218"/>
      <c r="G100" s="218"/>
      <c r="H100" s="218"/>
      <c r="I100" s="219">
        <f>Q129</f>
        <v>0</v>
      </c>
      <c r="J100" s="219">
        <f>R129</f>
        <v>0</v>
      </c>
      <c r="K100" s="220">
        <f>K129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393</v>
      </c>
      <c r="E101" s="218"/>
      <c r="F101" s="218"/>
      <c r="G101" s="218"/>
      <c r="H101" s="218"/>
      <c r="I101" s="219">
        <f>Q159</f>
        <v>0</v>
      </c>
      <c r="J101" s="219">
        <f>R159</f>
        <v>0</v>
      </c>
      <c r="K101" s="220">
        <f>K159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1149</v>
      </c>
      <c r="E102" s="218"/>
      <c r="F102" s="218"/>
      <c r="G102" s="218"/>
      <c r="H102" s="218"/>
      <c r="I102" s="219">
        <f>Q166</f>
        <v>0</v>
      </c>
      <c r="J102" s="219">
        <f>R166</f>
        <v>0</v>
      </c>
      <c r="K102" s="220">
        <f>K166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968</v>
      </c>
      <c r="E103" s="218"/>
      <c r="F103" s="218"/>
      <c r="G103" s="218"/>
      <c r="H103" s="218"/>
      <c r="I103" s="219">
        <f>Q174</f>
        <v>0</v>
      </c>
      <c r="J103" s="219">
        <f>R174</f>
        <v>0</v>
      </c>
      <c r="K103" s="220">
        <f>K174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394</v>
      </c>
      <c r="E104" s="218"/>
      <c r="F104" s="218"/>
      <c r="G104" s="218"/>
      <c r="H104" s="218"/>
      <c r="I104" s="219">
        <f>Q186</f>
        <v>0</v>
      </c>
      <c r="J104" s="219">
        <f>R186</f>
        <v>0</v>
      </c>
      <c r="K104" s="220">
        <f>K186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7"/>
      <c r="D105" s="217" t="s">
        <v>969</v>
      </c>
      <c r="E105" s="218"/>
      <c r="F105" s="218"/>
      <c r="G105" s="218"/>
      <c r="H105" s="218"/>
      <c r="I105" s="219">
        <f>Q191</f>
        <v>0</v>
      </c>
      <c r="J105" s="219">
        <f>R191</f>
        <v>0</v>
      </c>
      <c r="K105" s="220">
        <f>K191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7"/>
      <c r="J107" s="197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200"/>
      <c r="J111" s="20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204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201" t="str">
        <f>E7</f>
        <v>Revitalizace centra města Kopřivnice - aktualizace 08.2020</v>
      </c>
      <c r="F115" s="33"/>
      <c r="G115" s="33"/>
      <c r="H115" s="33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150"/>
      <c r="J116" s="150"/>
      <c r="K116" s="23"/>
      <c r="L116" s="23"/>
      <c r="M116" s="21"/>
    </row>
    <row r="117" s="2" customFormat="1" ht="16.5" customHeight="1">
      <c r="A117" s="39"/>
      <c r="B117" s="40"/>
      <c r="C117" s="41"/>
      <c r="D117" s="41"/>
      <c r="E117" s="201" t="s">
        <v>965</v>
      </c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966</v>
      </c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101b - část kontejnerové stání</v>
      </c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21</v>
      </c>
      <c r="D121" s="41"/>
      <c r="E121" s="41"/>
      <c r="F121" s="28" t="str">
        <f>F14</f>
        <v xml:space="preserve"> </v>
      </c>
      <c r="G121" s="41"/>
      <c r="H121" s="41"/>
      <c r="I121" s="160" t="s">
        <v>23</v>
      </c>
      <c r="J121" s="162" t="str">
        <f>IF(J14="","",J14)</f>
        <v>7. 8. 2020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25</v>
      </c>
      <c r="D123" s="41"/>
      <c r="E123" s="41"/>
      <c r="F123" s="28" t="str">
        <f>E17</f>
        <v>Město Kopřivnice</v>
      </c>
      <c r="G123" s="41"/>
      <c r="H123" s="41"/>
      <c r="I123" s="160" t="s">
        <v>31</v>
      </c>
      <c r="J123" s="202" t="str">
        <f>E23</f>
        <v>Dopravoprojekt Ostrava a.s.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IF(E20="","",E20)</f>
        <v>Vyplň údaj</v>
      </c>
      <c r="G124" s="41"/>
      <c r="H124" s="41"/>
      <c r="I124" s="160" t="s">
        <v>33</v>
      </c>
      <c r="J124" s="202" t="str">
        <f>E26</f>
        <v xml:space="preserve"> 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8"/>
      <c r="J125" s="158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22"/>
      <c r="B126" s="223"/>
      <c r="C126" s="224" t="s">
        <v>205</v>
      </c>
      <c r="D126" s="225" t="s">
        <v>61</v>
      </c>
      <c r="E126" s="225" t="s">
        <v>57</v>
      </c>
      <c r="F126" s="225" t="s">
        <v>58</v>
      </c>
      <c r="G126" s="225" t="s">
        <v>206</v>
      </c>
      <c r="H126" s="225" t="s">
        <v>207</v>
      </c>
      <c r="I126" s="226" t="s">
        <v>208</v>
      </c>
      <c r="J126" s="226" t="s">
        <v>209</v>
      </c>
      <c r="K126" s="225" t="s">
        <v>196</v>
      </c>
      <c r="L126" s="227" t="s">
        <v>210</v>
      </c>
      <c r="M126" s="228"/>
      <c r="N126" s="101" t="s">
        <v>1</v>
      </c>
      <c r="O126" s="102" t="s">
        <v>40</v>
      </c>
      <c r="P126" s="102" t="s">
        <v>211</v>
      </c>
      <c r="Q126" s="102" t="s">
        <v>212</v>
      </c>
      <c r="R126" s="102" t="s">
        <v>213</v>
      </c>
      <c r="S126" s="102" t="s">
        <v>214</v>
      </c>
      <c r="T126" s="102" t="s">
        <v>215</v>
      </c>
      <c r="U126" s="102" t="s">
        <v>216</v>
      </c>
      <c r="V126" s="102" t="s">
        <v>217</v>
      </c>
      <c r="W126" s="102" t="s">
        <v>218</v>
      </c>
      <c r="X126" s="103" t="s">
        <v>219</v>
      </c>
      <c r="Y126" s="222"/>
      <c r="Z126" s="222"/>
      <c r="AA126" s="222"/>
      <c r="AB126" s="222"/>
      <c r="AC126" s="222"/>
      <c r="AD126" s="222"/>
      <c r="AE126" s="222"/>
    </row>
    <row r="127" s="2" customFormat="1" ht="22.8" customHeight="1">
      <c r="A127" s="39"/>
      <c r="B127" s="40"/>
      <c r="C127" s="108" t="s">
        <v>220</v>
      </c>
      <c r="D127" s="41"/>
      <c r="E127" s="41"/>
      <c r="F127" s="41"/>
      <c r="G127" s="41"/>
      <c r="H127" s="41"/>
      <c r="I127" s="158"/>
      <c r="J127" s="158"/>
      <c r="K127" s="229">
        <f>BK127</f>
        <v>0</v>
      </c>
      <c r="L127" s="41"/>
      <c r="M127" s="45"/>
      <c r="N127" s="104"/>
      <c r="O127" s="230"/>
      <c r="P127" s="105"/>
      <c r="Q127" s="231">
        <f>Q128</f>
        <v>0</v>
      </c>
      <c r="R127" s="231">
        <f>R128</f>
        <v>0</v>
      </c>
      <c r="S127" s="105"/>
      <c r="T127" s="232">
        <f>T128</f>
        <v>0</v>
      </c>
      <c r="U127" s="105"/>
      <c r="V127" s="232">
        <f>V128</f>
        <v>14.119353200000001</v>
      </c>
      <c r="W127" s="105"/>
      <c r="X127" s="233">
        <f>X128</f>
        <v>0</v>
      </c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198</v>
      </c>
      <c r="BK127" s="234">
        <f>BK128</f>
        <v>0</v>
      </c>
    </row>
    <row r="128" s="12" customFormat="1" ht="25.92" customHeight="1">
      <c r="A128" s="12"/>
      <c r="B128" s="235"/>
      <c r="C128" s="236"/>
      <c r="D128" s="237" t="s">
        <v>77</v>
      </c>
      <c r="E128" s="238" t="s">
        <v>398</v>
      </c>
      <c r="F128" s="238" t="s">
        <v>399</v>
      </c>
      <c r="G128" s="236"/>
      <c r="H128" s="236"/>
      <c r="I128" s="239"/>
      <c r="J128" s="239"/>
      <c r="K128" s="240">
        <f>BK128</f>
        <v>0</v>
      </c>
      <c r="L128" s="236"/>
      <c r="M128" s="241"/>
      <c r="N128" s="242"/>
      <c r="O128" s="243"/>
      <c r="P128" s="243"/>
      <c r="Q128" s="244">
        <f>Q129+Q159+Q166+Q174+Q186+Q191</f>
        <v>0</v>
      </c>
      <c r="R128" s="244">
        <f>R129+R159+R166+R174+R186+R191</f>
        <v>0</v>
      </c>
      <c r="S128" s="243"/>
      <c r="T128" s="245">
        <f>T129+T159+T166+T174+T186+T191</f>
        <v>0</v>
      </c>
      <c r="U128" s="243"/>
      <c r="V128" s="245">
        <f>V129+V159+V166+V174+V186+V191</f>
        <v>14.119353200000001</v>
      </c>
      <c r="W128" s="243"/>
      <c r="X128" s="246">
        <f>X129+X159+X166+X174+X186+X191</f>
        <v>0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78</v>
      </c>
      <c r="AY128" s="247" t="s">
        <v>223</v>
      </c>
      <c r="BK128" s="249">
        <f>BK129+BK159+BK166+BK174+BK186+BK191</f>
        <v>0</v>
      </c>
    </row>
    <row r="129" s="12" customFormat="1" ht="22.8" customHeight="1">
      <c r="A129" s="12"/>
      <c r="B129" s="235"/>
      <c r="C129" s="236"/>
      <c r="D129" s="237" t="s">
        <v>77</v>
      </c>
      <c r="E129" s="250" t="s">
        <v>86</v>
      </c>
      <c r="F129" s="250" t="s">
        <v>400</v>
      </c>
      <c r="G129" s="236"/>
      <c r="H129" s="236"/>
      <c r="I129" s="239"/>
      <c r="J129" s="239"/>
      <c r="K129" s="251">
        <f>BK129</f>
        <v>0</v>
      </c>
      <c r="L129" s="236"/>
      <c r="M129" s="241"/>
      <c r="N129" s="242"/>
      <c r="O129" s="243"/>
      <c r="P129" s="243"/>
      <c r="Q129" s="244">
        <f>SUM(Q130:Q158)</f>
        <v>0</v>
      </c>
      <c r="R129" s="244">
        <f>SUM(R130:R158)</f>
        <v>0</v>
      </c>
      <c r="S129" s="243"/>
      <c r="T129" s="245">
        <f>SUM(T130:T158)</f>
        <v>0</v>
      </c>
      <c r="U129" s="243"/>
      <c r="V129" s="245">
        <f>SUM(V130:V158)</f>
        <v>0</v>
      </c>
      <c r="W129" s="243"/>
      <c r="X129" s="246">
        <f>SUM(X130:X158)</f>
        <v>0</v>
      </c>
      <c r="Y129" s="12"/>
      <c r="Z129" s="12"/>
      <c r="AA129" s="12"/>
      <c r="AB129" s="12"/>
      <c r="AC129" s="12"/>
      <c r="AD129" s="12"/>
      <c r="AE129" s="12"/>
      <c r="AR129" s="247" t="s">
        <v>86</v>
      </c>
      <c r="AT129" s="248" t="s">
        <v>77</v>
      </c>
      <c r="AU129" s="248" t="s">
        <v>86</v>
      </c>
      <c r="AY129" s="247" t="s">
        <v>223</v>
      </c>
      <c r="BK129" s="249">
        <f>SUM(BK130:BK158)</f>
        <v>0</v>
      </c>
    </row>
    <row r="130" s="2" customFormat="1" ht="21.75" customHeight="1">
      <c r="A130" s="39"/>
      <c r="B130" s="40"/>
      <c r="C130" s="252" t="s">
        <v>86</v>
      </c>
      <c r="D130" s="252" t="s">
        <v>226</v>
      </c>
      <c r="E130" s="253" t="s">
        <v>1150</v>
      </c>
      <c r="F130" s="254" t="s">
        <v>1151</v>
      </c>
      <c r="G130" s="255" t="s">
        <v>409</v>
      </c>
      <c r="H130" s="256">
        <v>43.597999999999999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1152</v>
      </c>
    </row>
    <row r="131" s="13" customFormat="1">
      <c r="A131" s="13"/>
      <c r="B131" s="274"/>
      <c r="C131" s="275"/>
      <c r="D131" s="266" t="s">
        <v>446</v>
      </c>
      <c r="E131" s="276" t="s">
        <v>1</v>
      </c>
      <c r="F131" s="277" t="s">
        <v>1153</v>
      </c>
      <c r="G131" s="275"/>
      <c r="H131" s="278">
        <v>43.597999999999999</v>
      </c>
      <c r="I131" s="279"/>
      <c r="J131" s="279"/>
      <c r="K131" s="275"/>
      <c r="L131" s="275"/>
      <c r="M131" s="280"/>
      <c r="N131" s="281"/>
      <c r="O131" s="282"/>
      <c r="P131" s="282"/>
      <c r="Q131" s="282"/>
      <c r="R131" s="282"/>
      <c r="S131" s="282"/>
      <c r="T131" s="282"/>
      <c r="U131" s="282"/>
      <c r="V131" s="282"/>
      <c r="W131" s="282"/>
      <c r="X131" s="283"/>
      <c r="Y131" s="13"/>
      <c r="Z131" s="13"/>
      <c r="AA131" s="13"/>
      <c r="AB131" s="13"/>
      <c r="AC131" s="13"/>
      <c r="AD131" s="13"/>
      <c r="AE131" s="13"/>
      <c r="AT131" s="284" t="s">
        <v>446</v>
      </c>
      <c r="AU131" s="284" t="s">
        <v>88</v>
      </c>
      <c r="AV131" s="13" t="s">
        <v>88</v>
      </c>
      <c r="AW131" s="13" t="s">
        <v>5</v>
      </c>
      <c r="AX131" s="13" t="s">
        <v>78</v>
      </c>
      <c r="AY131" s="284" t="s">
        <v>223</v>
      </c>
    </row>
    <row r="132" s="14" customFormat="1">
      <c r="A132" s="14"/>
      <c r="B132" s="285"/>
      <c r="C132" s="286"/>
      <c r="D132" s="266" t="s">
        <v>446</v>
      </c>
      <c r="E132" s="287" t="s">
        <v>1</v>
      </c>
      <c r="F132" s="288" t="s">
        <v>463</v>
      </c>
      <c r="G132" s="286"/>
      <c r="H132" s="289">
        <v>43.597999999999999</v>
      </c>
      <c r="I132" s="290"/>
      <c r="J132" s="290"/>
      <c r="K132" s="286"/>
      <c r="L132" s="286"/>
      <c r="M132" s="291"/>
      <c r="N132" s="292"/>
      <c r="O132" s="293"/>
      <c r="P132" s="293"/>
      <c r="Q132" s="293"/>
      <c r="R132" s="293"/>
      <c r="S132" s="293"/>
      <c r="T132" s="293"/>
      <c r="U132" s="293"/>
      <c r="V132" s="293"/>
      <c r="W132" s="293"/>
      <c r="X132" s="294"/>
      <c r="Y132" s="14"/>
      <c r="Z132" s="14"/>
      <c r="AA132" s="14"/>
      <c r="AB132" s="14"/>
      <c r="AC132" s="14"/>
      <c r="AD132" s="14"/>
      <c r="AE132" s="14"/>
      <c r="AT132" s="295" t="s">
        <v>446</v>
      </c>
      <c r="AU132" s="295" t="s">
        <v>88</v>
      </c>
      <c r="AV132" s="14" t="s">
        <v>239</v>
      </c>
      <c r="AW132" s="14" t="s">
        <v>5</v>
      </c>
      <c r="AX132" s="14" t="s">
        <v>86</v>
      </c>
      <c r="AY132" s="295" t="s">
        <v>223</v>
      </c>
    </row>
    <row r="133" s="2" customFormat="1" ht="21.75" customHeight="1">
      <c r="A133" s="39"/>
      <c r="B133" s="40"/>
      <c r="C133" s="252" t="s">
        <v>88</v>
      </c>
      <c r="D133" s="252" t="s">
        <v>226</v>
      </c>
      <c r="E133" s="253" t="s">
        <v>489</v>
      </c>
      <c r="F133" s="254" t="s">
        <v>490</v>
      </c>
      <c r="G133" s="255" t="s">
        <v>409</v>
      </c>
      <c r="H133" s="256">
        <v>21.798999999999999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1154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978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88</v>
      </c>
    </row>
    <row r="135" s="13" customFormat="1">
      <c r="A135" s="13"/>
      <c r="B135" s="274"/>
      <c r="C135" s="275"/>
      <c r="D135" s="266" t="s">
        <v>446</v>
      </c>
      <c r="E135" s="275"/>
      <c r="F135" s="277" t="s">
        <v>1155</v>
      </c>
      <c r="G135" s="275"/>
      <c r="H135" s="278">
        <v>21.798999999999999</v>
      </c>
      <c r="I135" s="279"/>
      <c r="J135" s="279"/>
      <c r="K135" s="275"/>
      <c r="L135" s="275"/>
      <c r="M135" s="280"/>
      <c r="N135" s="281"/>
      <c r="O135" s="282"/>
      <c r="P135" s="282"/>
      <c r="Q135" s="282"/>
      <c r="R135" s="282"/>
      <c r="S135" s="282"/>
      <c r="T135" s="282"/>
      <c r="U135" s="282"/>
      <c r="V135" s="282"/>
      <c r="W135" s="282"/>
      <c r="X135" s="283"/>
      <c r="Y135" s="13"/>
      <c r="Z135" s="13"/>
      <c r="AA135" s="13"/>
      <c r="AB135" s="13"/>
      <c r="AC135" s="13"/>
      <c r="AD135" s="13"/>
      <c r="AE135" s="13"/>
      <c r="AT135" s="284" t="s">
        <v>446</v>
      </c>
      <c r="AU135" s="284" t="s">
        <v>88</v>
      </c>
      <c r="AV135" s="13" t="s">
        <v>88</v>
      </c>
      <c r="AW135" s="13" t="s">
        <v>4</v>
      </c>
      <c r="AX135" s="13" t="s">
        <v>86</v>
      </c>
      <c r="AY135" s="284" t="s">
        <v>223</v>
      </c>
    </row>
    <row r="136" s="2" customFormat="1" ht="21.75" customHeight="1">
      <c r="A136" s="39"/>
      <c r="B136" s="40"/>
      <c r="C136" s="252" t="s">
        <v>234</v>
      </c>
      <c r="D136" s="252" t="s">
        <v>226</v>
      </c>
      <c r="E136" s="253" t="s">
        <v>1156</v>
      </c>
      <c r="F136" s="254" t="s">
        <v>1157</v>
      </c>
      <c r="G136" s="255" t="s">
        <v>409</v>
      </c>
      <c r="H136" s="256">
        <v>13.710000000000001</v>
      </c>
      <c r="I136" s="257"/>
      <c r="J136" s="257"/>
      <c r="K136" s="258">
        <f>ROUND(P136*H136,2)</f>
        <v>0</v>
      </c>
      <c r="L136" s="254" t="s">
        <v>404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1158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1159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88</v>
      </c>
    </row>
    <row r="138" s="13" customFormat="1">
      <c r="A138" s="13"/>
      <c r="B138" s="274"/>
      <c r="C138" s="275"/>
      <c r="D138" s="266" t="s">
        <v>446</v>
      </c>
      <c r="E138" s="276" t="s">
        <v>1</v>
      </c>
      <c r="F138" s="277" t="s">
        <v>1160</v>
      </c>
      <c r="G138" s="275"/>
      <c r="H138" s="278">
        <v>13.710000000000001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5</v>
      </c>
      <c r="AX138" s="13" t="s">
        <v>78</v>
      </c>
      <c r="AY138" s="284" t="s">
        <v>223</v>
      </c>
    </row>
    <row r="139" s="14" customFormat="1">
      <c r="A139" s="14"/>
      <c r="B139" s="285"/>
      <c r="C139" s="286"/>
      <c r="D139" s="266" t="s">
        <v>446</v>
      </c>
      <c r="E139" s="287" t="s">
        <v>1</v>
      </c>
      <c r="F139" s="288" t="s">
        <v>463</v>
      </c>
      <c r="G139" s="286"/>
      <c r="H139" s="289">
        <v>13.710000000000001</v>
      </c>
      <c r="I139" s="290"/>
      <c r="J139" s="290"/>
      <c r="K139" s="286"/>
      <c r="L139" s="286"/>
      <c r="M139" s="291"/>
      <c r="N139" s="292"/>
      <c r="O139" s="293"/>
      <c r="P139" s="293"/>
      <c r="Q139" s="293"/>
      <c r="R139" s="293"/>
      <c r="S139" s="293"/>
      <c r="T139" s="293"/>
      <c r="U139" s="293"/>
      <c r="V139" s="293"/>
      <c r="W139" s="293"/>
      <c r="X139" s="294"/>
      <c r="Y139" s="14"/>
      <c r="Z139" s="14"/>
      <c r="AA139" s="14"/>
      <c r="AB139" s="14"/>
      <c r="AC139" s="14"/>
      <c r="AD139" s="14"/>
      <c r="AE139" s="14"/>
      <c r="AT139" s="295" t="s">
        <v>446</v>
      </c>
      <c r="AU139" s="295" t="s">
        <v>88</v>
      </c>
      <c r="AV139" s="14" t="s">
        <v>239</v>
      </c>
      <c r="AW139" s="14" t="s">
        <v>5</v>
      </c>
      <c r="AX139" s="14" t="s">
        <v>86</v>
      </c>
      <c r="AY139" s="295" t="s">
        <v>223</v>
      </c>
    </row>
    <row r="140" s="2" customFormat="1" ht="21.75" customHeight="1">
      <c r="A140" s="39"/>
      <c r="B140" s="40"/>
      <c r="C140" s="252" t="s">
        <v>239</v>
      </c>
      <c r="D140" s="252" t="s">
        <v>226</v>
      </c>
      <c r="E140" s="253" t="s">
        <v>994</v>
      </c>
      <c r="F140" s="254" t="s">
        <v>995</v>
      </c>
      <c r="G140" s="255" t="s">
        <v>409</v>
      </c>
      <c r="H140" s="256">
        <v>6.8550000000000004</v>
      </c>
      <c r="I140" s="257"/>
      <c r="J140" s="257"/>
      <c r="K140" s="258">
        <f>ROUND(P140*H140,2)</f>
        <v>0</v>
      </c>
      <c r="L140" s="254" t="s">
        <v>404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88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1161</v>
      </c>
    </row>
    <row r="141" s="2" customFormat="1">
      <c r="A141" s="39"/>
      <c r="B141" s="40"/>
      <c r="C141" s="41"/>
      <c r="D141" s="266" t="s">
        <v>232</v>
      </c>
      <c r="E141" s="41"/>
      <c r="F141" s="267" t="s">
        <v>1162</v>
      </c>
      <c r="G141" s="41"/>
      <c r="H141" s="41"/>
      <c r="I141" s="158"/>
      <c r="J141" s="158"/>
      <c r="K141" s="41"/>
      <c r="L141" s="41"/>
      <c r="M141" s="45"/>
      <c r="N141" s="268"/>
      <c r="O141" s="269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232</v>
      </c>
      <c r="AU141" s="18" t="s">
        <v>88</v>
      </c>
    </row>
    <row r="142" s="13" customFormat="1">
      <c r="A142" s="13"/>
      <c r="B142" s="274"/>
      <c r="C142" s="275"/>
      <c r="D142" s="266" t="s">
        <v>446</v>
      </c>
      <c r="E142" s="275"/>
      <c r="F142" s="277" t="s">
        <v>1163</v>
      </c>
      <c r="G142" s="275"/>
      <c r="H142" s="278">
        <v>6.8550000000000004</v>
      </c>
      <c r="I142" s="279"/>
      <c r="J142" s="279"/>
      <c r="K142" s="275"/>
      <c r="L142" s="275"/>
      <c r="M142" s="280"/>
      <c r="N142" s="281"/>
      <c r="O142" s="282"/>
      <c r="P142" s="282"/>
      <c r="Q142" s="282"/>
      <c r="R142" s="282"/>
      <c r="S142" s="282"/>
      <c r="T142" s="282"/>
      <c r="U142" s="282"/>
      <c r="V142" s="282"/>
      <c r="W142" s="282"/>
      <c r="X142" s="283"/>
      <c r="Y142" s="13"/>
      <c r="Z142" s="13"/>
      <c r="AA142" s="13"/>
      <c r="AB142" s="13"/>
      <c r="AC142" s="13"/>
      <c r="AD142" s="13"/>
      <c r="AE142" s="13"/>
      <c r="AT142" s="284" t="s">
        <v>446</v>
      </c>
      <c r="AU142" s="284" t="s">
        <v>88</v>
      </c>
      <c r="AV142" s="13" t="s">
        <v>88</v>
      </c>
      <c r="AW142" s="13" t="s">
        <v>4</v>
      </c>
      <c r="AX142" s="13" t="s">
        <v>86</v>
      </c>
      <c r="AY142" s="284" t="s">
        <v>223</v>
      </c>
    </row>
    <row r="143" s="2" customFormat="1" ht="21.75" customHeight="1">
      <c r="A143" s="39"/>
      <c r="B143" s="40"/>
      <c r="C143" s="252" t="s">
        <v>222</v>
      </c>
      <c r="D143" s="252" t="s">
        <v>226</v>
      </c>
      <c r="E143" s="253" t="s">
        <v>1164</v>
      </c>
      <c r="F143" s="254" t="s">
        <v>1165</v>
      </c>
      <c r="G143" s="255" t="s">
        <v>409</v>
      </c>
      <c r="H143" s="256">
        <v>0.29999999999999999</v>
      </c>
      <c r="I143" s="257"/>
      <c r="J143" s="257"/>
      <c r="K143" s="258">
        <f>ROUND(P143*H143,2)</f>
        <v>0</v>
      </c>
      <c r="L143" s="254" t="s">
        <v>404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88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1166</v>
      </c>
    </row>
    <row r="144" s="2" customFormat="1">
      <c r="A144" s="39"/>
      <c r="B144" s="40"/>
      <c r="C144" s="41"/>
      <c r="D144" s="266" t="s">
        <v>232</v>
      </c>
      <c r="E144" s="41"/>
      <c r="F144" s="267" t="s">
        <v>1167</v>
      </c>
      <c r="G144" s="41"/>
      <c r="H144" s="41"/>
      <c r="I144" s="158"/>
      <c r="J144" s="158"/>
      <c r="K144" s="41"/>
      <c r="L144" s="41"/>
      <c r="M144" s="45"/>
      <c r="N144" s="268"/>
      <c r="O144" s="269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232</v>
      </c>
      <c r="AU144" s="18" t="s">
        <v>88</v>
      </c>
    </row>
    <row r="145" s="2" customFormat="1" ht="21.75" customHeight="1">
      <c r="A145" s="39"/>
      <c r="B145" s="40"/>
      <c r="C145" s="252" t="s">
        <v>248</v>
      </c>
      <c r="D145" s="252" t="s">
        <v>226</v>
      </c>
      <c r="E145" s="253" t="s">
        <v>786</v>
      </c>
      <c r="F145" s="254" t="s">
        <v>787</v>
      </c>
      <c r="G145" s="255" t="s">
        <v>409</v>
      </c>
      <c r="H145" s="256">
        <v>0.14999999999999999</v>
      </c>
      <c r="I145" s="257"/>
      <c r="J145" s="257"/>
      <c r="K145" s="258">
        <f>ROUND(P145*H145,2)</f>
        <v>0</v>
      </c>
      <c r="L145" s="254" t="s">
        <v>404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88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1168</v>
      </c>
    </row>
    <row r="146" s="2" customFormat="1">
      <c r="A146" s="39"/>
      <c r="B146" s="40"/>
      <c r="C146" s="41"/>
      <c r="D146" s="266" t="s">
        <v>232</v>
      </c>
      <c r="E146" s="41"/>
      <c r="F146" s="267" t="s">
        <v>1169</v>
      </c>
      <c r="G146" s="41"/>
      <c r="H146" s="41"/>
      <c r="I146" s="158"/>
      <c r="J146" s="158"/>
      <c r="K146" s="41"/>
      <c r="L146" s="41"/>
      <c r="M146" s="45"/>
      <c r="N146" s="268"/>
      <c r="O146" s="269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232</v>
      </c>
      <c r="AU146" s="18" t="s">
        <v>88</v>
      </c>
    </row>
    <row r="147" s="13" customFormat="1">
      <c r="A147" s="13"/>
      <c r="B147" s="274"/>
      <c r="C147" s="275"/>
      <c r="D147" s="266" t="s">
        <v>446</v>
      </c>
      <c r="E147" s="275"/>
      <c r="F147" s="277" t="s">
        <v>1170</v>
      </c>
      <c r="G147" s="275"/>
      <c r="H147" s="278">
        <v>0.14999999999999999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4</v>
      </c>
      <c r="AX147" s="13" t="s">
        <v>86</v>
      </c>
      <c r="AY147" s="284" t="s">
        <v>223</v>
      </c>
    </row>
    <row r="148" s="2" customFormat="1" ht="21.75" customHeight="1">
      <c r="A148" s="39"/>
      <c r="B148" s="40"/>
      <c r="C148" s="252" t="s">
        <v>365</v>
      </c>
      <c r="D148" s="252" t="s">
        <v>226</v>
      </c>
      <c r="E148" s="253" t="s">
        <v>796</v>
      </c>
      <c r="F148" s="254" t="s">
        <v>797</v>
      </c>
      <c r="G148" s="255" t="s">
        <v>409</v>
      </c>
      <c r="H148" s="256">
        <v>57.607999999999997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1171</v>
      </c>
    </row>
    <row r="149" s="2" customFormat="1">
      <c r="A149" s="39"/>
      <c r="B149" s="40"/>
      <c r="C149" s="41"/>
      <c r="D149" s="266" t="s">
        <v>232</v>
      </c>
      <c r="E149" s="41"/>
      <c r="F149" s="267" t="s">
        <v>1172</v>
      </c>
      <c r="G149" s="41"/>
      <c r="H149" s="41"/>
      <c r="I149" s="158"/>
      <c r="J149" s="158"/>
      <c r="K149" s="41"/>
      <c r="L149" s="41"/>
      <c r="M149" s="45"/>
      <c r="N149" s="268"/>
      <c r="O149" s="269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232</v>
      </c>
      <c r="AU149" s="18" t="s">
        <v>88</v>
      </c>
    </row>
    <row r="150" s="2" customFormat="1" ht="21.75" customHeight="1">
      <c r="A150" s="39"/>
      <c r="B150" s="40"/>
      <c r="C150" s="252" t="s">
        <v>258</v>
      </c>
      <c r="D150" s="252" t="s">
        <v>226</v>
      </c>
      <c r="E150" s="253" t="s">
        <v>1011</v>
      </c>
      <c r="F150" s="254" t="s">
        <v>1012</v>
      </c>
      <c r="G150" s="255" t="s">
        <v>409</v>
      </c>
      <c r="H150" s="256">
        <v>13.710000000000001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1173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1162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88</v>
      </c>
    </row>
    <row r="152" s="2" customFormat="1" ht="21.75" customHeight="1">
      <c r="A152" s="39"/>
      <c r="B152" s="40"/>
      <c r="C152" s="252" t="s">
        <v>263</v>
      </c>
      <c r="D152" s="252" t="s">
        <v>226</v>
      </c>
      <c r="E152" s="253" t="s">
        <v>1014</v>
      </c>
      <c r="F152" s="254" t="s">
        <v>1015</v>
      </c>
      <c r="G152" s="255" t="s">
        <v>409</v>
      </c>
      <c r="H152" s="256">
        <v>43.898000000000003</v>
      </c>
      <c r="I152" s="257"/>
      <c r="J152" s="257"/>
      <c r="K152" s="258">
        <f>ROUND(P152*H152,2)</f>
        <v>0</v>
      </c>
      <c r="L152" s="254" t="s">
        <v>404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88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1174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1175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88</v>
      </c>
    </row>
    <row r="154" s="2" customFormat="1" ht="21.75" customHeight="1">
      <c r="A154" s="39"/>
      <c r="B154" s="40"/>
      <c r="C154" s="252" t="s">
        <v>267</v>
      </c>
      <c r="D154" s="252" t="s">
        <v>226</v>
      </c>
      <c r="E154" s="253" t="s">
        <v>1019</v>
      </c>
      <c r="F154" s="254" t="s">
        <v>1020</v>
      </c>
      <c r="G154" s="255" t="s">
        <v>501</v>
      </c>
      <c r="H154" s="256">
        <v>83.406000000000006</v>
      </c>
      <c r="I154" s="257"/>
      <c r="J154" s="257"/>
      <c r="K154" s="258">
        <f>ROUND(P154*H154,2)</f>
        <v>0</v>
      </c>
      <c r="L154" s="254" t="s">
        <v>404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1176</v>
      </c>
    </row>
    <row r="155" s="2" customFormat="1">
      <c r="A155" s="39"/>
      <c r="B155" s="40"/>
      <c r="C155" s="41"/>
      <c r="D155" s="266" t="s">
        <v>232</v>
      </c>
      <c r="E155" s="41"/>
      <c r="F155" s="267" t="s">
        <v>1177</v>
      </c>
      <c r="G155" s="41"/>
      <c r="H155" s="41"/>
      <c r="I155" s="158"/>
      <c r="J155" s="158"/>
      <c r="K155" s="41"/>
      <c r="L155" s="41"/>
      <c r="M155" s="45"/>
      <c r="N155" s="268"/>
      <c r="O155" s="269"/>
      <c r="P155" s="92"/>
      <c r="Q155" s="92"/>
      <c r="R155" s="92"/>
      <c r="S155" s="92"/>
      <c r="T155" s="92"/>
      <c r="U155" s="92"/>
      <c r="V155" s="92"/>
      <c r="W155" s="92"/>
      <c r="X155" s="93"/>
      <c r="Y155" s="39"/>
      <c r="Z155" s="39"/>
      <c r="AA155" s="39"/>
      <c r="AB155" s="39"/>
      <c r="AC155" s="39"/>
      <c r="AD155" s="39"/>
      <c r="AE155" s="39"/>
      <c r="AT155" s="18" t="s">
        <v>232</v>
      </c>
      <c r="AU155" s="18" t="s">
        <v>88</v>
      </c>
    </row>
    <row r="156" s="2" customFormat="1" ht="21.75" customHeight="1">
      <c r="A156" s="39"/>
      <c r="B156" s="40"/>
      <c r="C156" s="252" t="s">
        <v>274</v>
      </c>
      <c r="D156" s="252" t="s">
        <v>226</v>
      </c>
      <c r="E156" s="253" t="s">
        <v>1024</v>
      </c>
      <c r="F156" s="254" t="s">
        <v>1025</v>
      </c>
      <c r="G156" s="255" t="s">
        <v>403</v>
      </c>
      <c r="H156" s="256">
        <v>27.420000000000002</v>
      </c>
      <c r="I156" s="257"/>
      <c r="J156" s="257"/>
      <c r="K156" s="258">
        <f>ROUND(P156*H156,2)</f>
        <v>0</v>
      </c>
      <c r="L156" s="254" t="s">
        <v>404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88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1178</v>
      </c>
    </row>
    <row r="157" s="13" customFormat="1">
      <c r="A157" s="13"/>
      <c r="B157" s="274"/>
      <c r="C157" s="275"/>
      <c r="D157" s="266" t="s">
        <v>446</v>
      </c>
      <c r="E157" s="276" t="s">
        <v>1</v>
      </c>
      <c r="F157" s="277" t="s">
        <v>1179</v>
      </c>
      <c r="G157" s="275"/>
      <c r="H157" s="278">
        <v>27.420000000000002</v>
      </c>
      <c r="I157" s="279"/>
      <c r="J157" s="279"/>
      <c r="K157" s="275"/>
      <c r="L157" s="275"/>
      <c r="M157" s="280"/>
      <c r="N157" s="281"/>
      <c r="O157" s="282"/>
      <c r="P157" s="282"/>
      <c r="Q157" s="282"/>
      <c r="R157" s="282"/>
      <c r="S157" s="282"/>
      <c r="T157" s="282"/>
      <c r="U157" s="282"/>
      <c r="V157" s="282"/>
      <c r="W157" s="282"/>
      <c r="X157" s="283"/>
      <c r="Y157" s="13"/>
      <c r="Z157" s="13"/>
      <c r="AA157" s="13"/>
      <c r="AB157" s="13"/>
      <c r="AC157" s="13"/>
      <c r="AD157" s="13"/>
      <c r="AE157" s="13"/>
      <c r="AT157" s="284" t="s">
        <v>446</v>
      </c>
      <c r="AU157" s="284" t="s">
        <v>88</v>
      </c>
      <c r="AV157" s="13" t="s">
        <v>88</v>
      </c>
      <c r="AW157" s="13" t="s">
        <v>5</v>
      </c>
      <c r="AX157" s="13" t="s">
        <v>78</v>
      </c>
      <c r="AY157" s="284" t="s">
        <v>223</v>
      </c>
    </row>
    <row r="158" s="14" customFormat="1">
      <c r="A158" s="14"/>
      <c r="B158" s="285"/>
      <c r="C158" s="286"/>
      <c r="D158" s="266" t="s">
        <v>446</v>
      </c>
      <c r="E158" s="287" t="s">
        <v>1</v>
      </c>
      <c r="F158" s="288" t="s">
        <v>463</v>
      </c>
      <c r="G158" s="286"/>
      <c r="H158" s="289">
        <v>27.420000000000002</v>
      </c>
      <c r="I158" s="290"/>
      <c r="J158" s="290"/>
      <c r="K158" s="286"/>
      <c r="L158" s="286"/>
      <c r="M158" s="291"/>
      <c r="N158" s="292"/>
      <c r="O158" s="293"/>
      <c r="P158" s="293"/>
      <c r="Q158" s="293"/>
      <c r="R158" s="293"/>
      <c r="S158" s="293"/>
      <c r="T158" s="293"/>
      <c r="U158" s="293"/>
      <c r="V158" s="293"/>
      <c r="W158" s="293"/>
      <c r="X158" s="294"/>
      <c r="Y158" s="14"/>
      <c r="Z158" s="14"/>
      <c r="AA158" s="14"/>
      <c r="AB158" s="14"/>
      <c r="AC158" s="14"/>
      <c r="AD158" s="14"/>
      <c r="AE158" s="14"/>
      <c r="AT158" s="295" t="s">
        <v>446</v>
      </c>
      <c r="AU158" s="295" t="s">
        <v>88</v>
      </c>
      <c r="AV158" s="14" t="s">
        <v>239</v>
      </c>
      <c r="AW158" s="14" t="s">
        <v>5</v>
      </c>
      <c r="AX158" s="14" t="s">
        <v>86</v>
      </c>
      <c r="AY158" s="295" t="s">
        <v>223</v>
      </c>
    </row>
    <row r="159" s="12" customFormat="1" ht="22.8" customHeight="1">
      <c r="A159" s="12"/>
      <c r="B159" s="235"/>
      <c r="C159" s="236"/>
      <c r="D159" s="237" t="s">
        <v>77</v>
      </c>
      <c r="E159" s="250" t="s">
        <v>88</v>
      </c>
      <c r="F159" s="250" t="s">
        <v>568</v>
      </c>
      <c r="G159" s="236"/>
      <c r="H159" s="236"/>
      <c r="I159" s="239"/>
      <c r="J159" s="239"/>
      <c r="K159" s="251">
        <f>BK159</f>
        <v>0</v>
      </c>
      <c r="L159" s="236"/>
      <c r="M159" s="241"/>
      <c r="N159" s="242"/>
      <c r="O159" s="243"/>
      <c r="P159" s="243"/>
      <c r="Q159" s="244">
        <f>SUM(Q160:Q165)</f>
        <v>0</v>
      </c>
      <c r="R159" s="244">
        <f>SUM(R160:R165)</f>
        <v>0</v>
      </c>
      <c r="S159" s="243"/>
      <c r="T159" s="245">
        <f>SUM(T160:T165)</f>
        <v>0</v>
      </c>
      <c r="U159" s="243"/>
      <c r="V159" s="245">
        <f>SUM(V160:V165)</f>
        <v>0.0091856999999999998</v>
      </c>
      <c r="W159" s="243"/>
      <c r="X159" s="246">
        <f>SUM(X160:X165)</f>
        <v>0</v>
      </c>
      <c r="Y159" s="12"/>
      <c r="Z159" s="12"/>
      <c r="AA159" s="12"/>
      <c r="AB159" s="12"/>
      <c r="AC159" s="12"/>
      <c r="AD159" s="12"/>
      <c r="AE159" s="12"/>
      <c r="AR159" s="247" t="s">
        <v>86</v>
      </c>
      <c r="AT159" s="248" t="s">
        <v>77</v>
      </c>
      <c r="AU159" s="248" t="s">
        <v>86</v>
      </c>
      <c r="AY159" s="247" t="s">
        <v>223</v>
      </c>
      <c r="BK159" s="249">
        <f>SUM(BK160:BK165)</f>
        <v>0</v>
      </c>
    </row>
    <row r="160" s="2" customFormat="1" ht="21.75" customHeight="1">
      <c r="A160" s="39"/>
      <c r="B160" s="40"/>
      <c r="C160" s="252" t="s">
        <v>279</v>
      </c>
      <c r="D160" s="252" t="s">
        <v>226</v>
      </c>
      <c r="E160" s="253" t="s">
        <v>1043</v>
      </c>
      <c r="F160" s="254" t="s">
        <v>1044</v>
      </c>
      <c r="G160" s="255" t="s">
        <v>403</v>
      </c>
      <c r="H160" s="256">
        <v>27.420000000000002</v>
      </c>
      <c r="I160" s="257"/>
      <c r="J160" s="257"/>
      <c r="K160" s="258">
        <f>ROUND(P160*H160,2)</f>
        <v>0</v>
      </c>
      <c r="L160" s="254" t="s">
        <v>404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0.00013999999999999999</v>
      </c>
      <c r="V160" s="262">
        <f>U160*H160</f>
        <v>0.0038387999999999999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88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1180</v>
      </c>
    </row>
    <row r="161" s="2" customFormat="1">
      <c r="A161" s="39"/>
      <c r="B161" s="40"/>
      <c r="C161" s="41"/>
      <c r="D161" s="266" t="s">
        <v>232</v>
      </c>
      <c r="E161" s="41"/>
      <c r="F161" s="267" t="s">
        <v>1181</v>
      </c>
      <c r="G161" s="41"/>
      <c r="H161" s="41"/>
      <c r="I161" s="158"/>
      <c r="J161" s="158"/>
      <c r="K161" s="41"/>
      <c r="L161" s="41"/>
      <c r="M161" s="45"/>
      <c r="N161" s="268"/>
      <c r="O161" s="269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232</v>
      </c>
      <c r="AU161" s="18" t="s">
        <v>88</v>
      </c>
    </row>
    <row r="162" s="2" customFormat="1" ht="21.75" customHeight="1">
      <c r="A162" s="39"/>
      <c r="B162" s="40"/>
      <c r="C162" s="296" t="s">
        <v>370</v>
      </c>
      <c r="D162" s="296" t="s">
        <v>498</v>
      </c>
      <c r="E162" s="297" t="s">
        <v>1182</v>
      </c>
      <c r="F162" s="298" t="s">
        <v>1183</v>
      </c>
      <c r="G162" s="299" t="s">
        <v>403</v>
      </c>
      <c r="H162" s="300">
        <v>35.646000000000001</v>
      </c>
      <c r="I162" s="301"/>
      <c r="J162" s="302"/>
      <c r="K162" s="303">
        <f>ROUND(P162*H162,2)</f>
        <v>0</v>
      </c>
      <c r="L162" s="298" t="s">
        <v>404</v>
      </c>
      <c r="M162" s="304"/>
      <c r="N162" s="305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0.00014999999999999999</v>
      </c>
      <c r="V162" s="262">
        <f>U162*H162</f>
        <v>0.0053468999999999999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430</v>
      </c>
      <c r="AT162" s="264" t="s">
        <v>498</v>
      </c>
      <c r="AU162" s="264" t="s">
        <v>88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1184</v>
      </c>
    </row>
    <row r="163" s="2" customFormat="1">
      <c r="A163" s="39"/>
      <c r="B163" s="40"/>
      <c r="C163" s="41"/>
      <c r="D163" s="266" t="s">
        <v>232</v>
      </c>
      <c r="E163" s="41"/>
      <c r="F163" s="267" t="s">
        <v>1050</v>
      </c>
      <c r="G163" s="41"/>
      <c r="H163" s="41"/>
      <c r="I163" s="158"/>
      <c r="J163" s="158"/>
      <c r="K163" s="41"/>
      <c r="L163" s="41"/>
      <c r="M163" s="45"/>
      <c r="N163" s="268"/>
      <c r="O163" s="269"/>
      <c r="P163" s="92"/>
      <c r="Q163" s="92"/>
      <c r="R163" s="92"/>
      <c r="S163" s="92"/>
      <c r="T163" s="92"/>
      <c r="U163" s="92"/>
      <c r="V163" s="92"/>
      <c r="W163" s="92"/>
      <c r="X163" s="93"/>
      <c r="Y163" s="39"/>
      <c r="Z163" s="39"/>
      <c r="AA163" s="39"/>
      <c r="AB163" s="39"/>
      <c r="AC163" s="39"/>
      <c r="AD163" s="39"/>
      <c r="AE163" s="39"/>
      <c r="AT163" s="18" t="s">
        <v>232</v>
      </c>
      <c r="AU163" s="18" t="s">
        <v>88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1185</v>
      </c>
      <c r="G164" s="275"/>
      <c r="H164" s="278">
        <v>35.646000000000001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78</v>
      </c>
      <c r="AY164" s="284" t="s">
        <v>223</v>
      </c>
    </row>
    <row r="165" s="14" customFormat="1">
      <c r="A165" s="14"/>
      <c r="B165" s="285"/>
      <c r="C165" s="286"/>
      <c r="D165" s="266" t="s">
        <v>446</v>
      </c>
      <c r="E165" s="287" t="s">
        <v>1</v>
      </c>
      <c r="F165" s="288" t="s">
        <v>463</v>
      </c>
      <c r="G165" s="286"/>
      <c r="H165" s="289">
        <v>35.646000000000001</v>
      </c>
      <c r="I165" s="290"/>
      <c r="J165" s="290"/>
      <c r="K165" s="286"/>
      <c r="L165" s="286"/>
      <c r="M165" s="291"/>
      <c r="N165" s="292"/>
      <c r="O165" s="293"/>
      <c r="P165" s="293"/>
      <c r="Q165" s="293"/>
      <c r="R165" s="293"/>
      <c r="S165" s="293"/>
      <c r="T165" s="293"/>
      <c r="U165" s="293"/>
      <c r="V165" s="293"/>
      <c r="W165" s="293"/>
      <c r="X165" s="294"/>
      <c r="Y165" s="14"/>
      <c r="Z165" s="14"/>
      <c r="AA165" s="14"/>
      <c r="AB165" s="14"/>
      <c r="AC165" s="14"/>
      <c r="AD165" s="14"/>
      <c r="AE165" s="14"/>
      <c r="AT165" s="295" t="s">
        <v>446</v>
      </c>
      <c r="AU165" s="295" t="s">
        <v>88</v>
      </c>
      <c r="AV165" s="14" t="s">
        <v>239</v>
      </c>
      <c r="AW165" s="14" t="s">
        <v>5</v>
      </c>
      <c r="AX165" s="14" t="s">
        <v>86</v>
      </c>
      <c r="AY165" s="295" t="s">
        <v>223</v>
      </c>
    </row>
    <row r="166" s="12" customFormat="1" ht="22.8" customHeight="1">
      <c r="A166" s="12"/>
      <c r="B166" s="235"/>
      <c r="C166" s="236"/>
      <c r="D166" s="237" t="s">
        <v>77</v>
      </c>
      <c r="E166" s="250" t="s">
        <v>234</v>
      </c>
      <c r="F166" s="250" t="s">
        <v>1186</v>
      </c>
      <c r="G166" s="236"/>
      <c r="H166" s="236"/>
      <c r="I166" s="239"/>
      <c r="J166" s="239"/>
      <c r="K166" s="251">
        <f>BK166</f>
        <v>0</v>
      </c>
      <c r="L166" s="236"/>
      <c r="M166" s="241"/>
      <c r="N166" s="242"/>
      <c r="O166" s="243"/>
      <c r="P166" s="243"/>
      <c r="Q166" s="244">
        <f>SUM(Q167:Q173)</f>
        <v>0</v>
      </c>
      <c r="R166" s="244">
        <f>SUM(R167:R173)</f>
        <v>0</v>
      </c>
      <c r="S166" s="243"/>
      <c r="T166" s="245">
        <f>SUM(T167:T173)</f>
        <v>0</v>
      </c>
      <c r="U166" s="243"/>
      <c r="V166" s="245">
        <f>SUM(V167:V173)</f>
        <v>1.6292099999999998</v>
      </c>
      <c r="W166" s="243"/>
      <c r="X166" s="246">
        <f>SUM(X167:X173)</f>
        <v>0</v>
      </c>
      <c r="Y166" s="12"/>
      <c r="Z166" s="12"/>
      <c r="AA166" s="12"/>
      <c r="AB166" s="12"/>
      <c r="AC166" s="12"/>
      <c r="AD166" s="12"/>
      <c r="AE166" s="12"/>
      <c r="AR166" s="247" t="s">
        <v>86</v>
      </c>
      <c r="AT166" s="248" t="s">
        <v>77</v>
      </c>
      <c r="AU166" s="248" t="s">
        <v>86</v>
      </c>
      <c r="AY166" s="247" t="s">
        <v>223</v>
      </c>
      <c r="BK166" s="249">
        <f>SUM(BK167:BK173)</f>
        <v>0</v>
      </c>
    </row>
    <row r="167" s="2" customFormat="1" ht="21.75" customHeight="1">
      <c r="A167" s="39"/>
      <c r="B167" s="40"/>
      <c r="C167" s="252" t="s">
        <v>9</v>
      </c>
      <c r="D167" s="252" t="s">
        <v>226</v>
      </c>
      <c r="E167" s="253" t="s">
        <v>1187</v>
      </c>
      <c r="F167" s="254" t="s">
        <v>1188</v>
      </c>
      <c r="G167" s="255" t="s">
        <v>320</v>
      </c>
      <c r="H167" s="256">
        <v>9</v>
      </c>
      <c r="I167" s="257"/>
      <c r="J167" s="257"/>
      <c r="K167" s="258">
        <f>ROUND(P167*H167,2)</f>
        <v>0</v>
      </c>
      <c r="L167" s="254" t="s">
        <v>404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0.17488999999999999</v>
      </c>
      <c r="V167" s="262">
        <f>U167*H167</f>
        <v>1.5740099999999999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88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1189</v>
      </c>
    </row>
    <row r="168" s="2" customFormat="1">
      <c r="A168" s="39"/>
      <c r="B168" s="40"/>
      <c r="C168" s="41"/>
      <c r="D168" s="266" t="s">
        <v>232</v>
      </c>
      <c r="E168" s="41"/>
      <c r="F168" s="267" t="s">
        <v>1190</v>
      </c>
      <c r="G168" s="41"/>
      <c r="H168" s="41"/>
      <c r="I168" s="158"/>
      <c r="J168" s="158"/>
      <c r="K168" s="41"/>
      <c r="L168" s="41"/>
      <c r="M168" s="45"/>
      <c r="N168" s="268"/>
      <c r="O168" s="269"/>
      <c r="P168" s="92"/>
      <c r="Q168" s="92"/>
      <c r="R168" s="92"/>
      <c r="S168" s="92"/>
      <c r="T168" s="92"/>
      <c r="U168" s="92"/>
      <c r="V168" s="92"/>
      <c r="W168" s="92"/>
      <c r="X168" s="93"/>
      <c r="Y168" s="39"/>
      <c r="Z168" s="39"/>
      <c r="AA168" s="39"/>
      <c r="AB168" s="39"/>
      <c r="AC168" s="39"/>
      <c r="AD168" s="39"/>
      <c r="AE168" s="39"/>
      <c r="AT168" s="18" t="s">
        <v>232</v>
      </c>
      <c r="AU168" s="18" t="s">
        <v>88</v>
      </c>
    </row>
    <row r="169" s="2" customFormat="1" ht="21.75" customHeight="1">
      <c r="A169" s="39"/>
      <c r="B169" s="40"/>
      <c r="C169" s="296" t="s">
        <v>303</v>
      </c>
      <c r="D169" s="296" t="s">
        <v>498</v>
      </c>
      <c r="E169" s="297" t="s">
        <v>1191</v>
      </c>
      <c r="F169" s="298" t="s">
        <v>1192</v>
      </c>
      <c r="G169" s="299" t="s">
        <v>320</v>
      </c>
      <c r="H169" s="300">
        <v>9</v>
      </c>
      <c r="I169" s="301"/>
      <c r="J169" s="302"/>
      <c r="K169" s="303">
        <f>ROUND(P169*H169,2)</f>
        <v>0</v>
      </c>
      <c r="L169" s="298" t="s">
        <v>1</v>
      </c>
      <c r="M169" s="304"/>
      <c r="N169" s="305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0.0028</v>
      </c>
      <c r="V169" s="262">
        <f>U169*H169</f>
        <v>0.0252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430</v>
      </c>
      <c r="AT169" s="264" t="s">
        <v>498</v>
      </c>
      <c r="AU169" s="264" t="s">
        <v>88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1193</v>
      </c>
    </row>
    <row r="170" s="2" customFormat="1" ht="21.75" customHeight="1">
      <c r="A170" s="39"/>
      <c r="B170" s="40"/>
      <c r="C170" s="252" t="s">
        <v>298</v>
      </c>
      <c r="D170" s="252" t="s">
        <v>226</v>
      </c>
      <c r="E170" s="253" t="s">
        <v>1194</v>
      </c>
      <c r="F170" s="254" t="s">
        <v>1195</v>
      </c>
      <c r="G170" s="255" t="s">
        <v>481</v>
      </c>
      <c r="H170" s="256">
        <v>8.1999999999999993</v>
      </c>
      <c r="I170" s="257"/>
      <c r="J170" s="257"/>
      <c r="K170" s="258">
        <f>ROUND(P170*H170,2)</f>
        <v>0</v>
      </c>
      <c r="L170" s="254" t="s">
        <v>404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</v>
      </c>
      <c r="V170" s="262">
        <f>U170*H170</f>
        <v>0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88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1196</v>
      </c>
    </row>
    <row r="171" s="2" customFormat="1">
      <c r="A171" s="39"/>
      <c r="B171" s="40"/>
      <c r="C171" s="41"/>
      <c r="D171" s="266" t="s">
        <v>232</v>
      </c>
      <c r="E171" s="41"/>
      <c r="F171" s="267" t="s">
        <v>1197</v>
      </c>
      <c r="G171" s="41"/>
      <c r="H171" s="41"/>
      <c r="I171" s="158"/>
      <c r="J171" s="158"/>
      <c r="K171" s="41"/>
      <c r="L171" s="41"/>
      <c r="M171" s="45"/>
      <c r="N171" s="268"/>
      <c r="O171" s="269"/>
      <c r="P171" s="92"/>
      <c r="Q171" s="92"/>
      <c r="R171" s="92"/>
      <c r="S171" s="92"/>
      <c r="T171" s="92"/>
      <c r="U171" s="92"/>
      <c r="V171" s="92"/>
      <c r="W171" s="92"/>
      <c r="X171" s="93"/>
      <c r="Y171" s="39"/>
      <c r="Z171" s="39"/>
      <c r="AA171" s="39"/>
      <c r="AB171" s="39"/>
      <c r="AC171" s="39"/>
      <c r="AD171" s="39"/>
      <c r="AE171" s="39"/>
      <c r="AT171" s="18" t="s">
        <v>232</v>
      </c>
      <c r="AU171" s="18" t="s">
        <v>88</v>
      </c>
    </row>
    <row r="172" s="2" customFormat="1" ht="16.5" customHeight="1">
      <c r="A172" s="39"/>
      <c r="B172" s="40"/>
      <c r="C172" s="296" t="s">
        <v>317</v>
      </c>
      <c r="D172" s="296" t="s">
        <v>498</v>
      </c>
      <c r="E172" s="297" t="s">
        <v>1198</v>
      </c>
      <c r="F172" s="298" t="s">
        <v>1199</v>
      </c>
      <c r="G172" s="299" t="s">
        <v>403</v>
      </c>
      <c r="H172" s="300">
        <v>15</v>
      </c>
      <c r="I172" s="301"/>
      <c r="J172" s="302"/>
      <c r="K172" s="303">
        <f>ROUND(P172*H172,2)</f>
        <v>0</v>
      </c>
      <c r="L172" s="298" t="s">
        <v>1</v>
      </c>
      <c r="M172" s="304"/>
      <c r="N172" s="305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0.002</v>
      </c>
      <c r="V172" s="262">
        <f>U172*H172</f>
        <v>0.029999999999999999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430</v>
      </c>
      <c r="AT172" s="264" t="s">
        <v>498</v>
      </c>
      <c r="AU172" s="264" t="s">
        <v>88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1200</v>
      </c>
    </row>
    <row r="173" s="2" customFormat="1">
      <c r="A173" s="39"/>
      <c r="B173" s="40"/>
      <c r="C173" s="41"/>
      <c r="D173" s="266" t="s">
        <v>232</v>
      </c>
      <c r="E173" s="41"/>
      <c r="F173" s="267" t="s">
        <v>1201</v>
      </c>
      <c r="G173" s="41"/>
      <c r="H173" s="41"/>
      <c r="I173" s="158"/>
      <c r="J173" s="158"/>
      <c r="K173" s="41"/>
      <c r="L173" s="41"/>
      <c r="M173" s="45"/>
      <c r="N173" s="268"/>
      <c r="O173" s="269"/>
      <c r="P173" s="92"/>
      <c r="Q173" s="92"/>
      <c r="R173" s="92"/>
      <c r="S173" s="92"/>
      <c r="T173" s="92"/>
      <c r="U173" s="92"/>
      <c r="V173" s="92"/>
      <c r="W173" s="92"/>
      <c r="X173" s="93"/>
      <c r="Y173" s="39"/>
      <c r="Z173" s="39"/>
      <c r="AA173" s="39"/>
      <c r="AB173" s="39"/>
      <c r="AC173" s="39"/>
      <c r="AD173" s="39"/>
      <c r="AE173" s="39"/>
      <c r="AT173" s="18" t="s">
        <v>232</v>
      </c>
      <c r="AU173" s="18" t="s">
        <v>88</v>
      </c>
    </row>
    <row r="174" s="12" customFormat="1" ht="22.8" customHeight="1">
      <c r="A174" s="12"/>
      <c r="B174" s="235"/>
      <c r="C174" s="236"/>
      <c r="D174" s="237" t="s">
        <v>77</v>
      </c>
      <c r="E174" s="250" t="s">
        <v>222</v>
      </c>
      <c r="F174" s="250" t="s">
        <v>1051</v>
      </c>
      <c r="G174" s="236"/>
      <c r="H174" s="236"/>
      <c r="I174" s="239"/>
      <c r="J174" s="239"/>
      <c r="K174" s="251">
        <f>BK174</f>
        <v>0</v>
      </c>
      <c r="L174" s="236"/>
      <c r="M174" s="241"/>
      <c r="N174" s="242"/>
      <c r="O174" s="243"/>
      <c r="P174" s="243"/>
      <c r="Q174" s="244">
        <f>SUM(Q175:Q185)</f>
        <v>0</v>
      </c>
      <c r="R174" s="244">
        <f>SUM(R175:R185)</f>
        <v>0</v>
      </c>
      <c r="S174" s="243"/>
      <c r="T174" s="245">
        <f>SUM(T175:T185)</f>
        <v>0</v>
      </c>
      <c r="U174" s="243"/>
      <c r="V174" s="245">
        <f>SUM(V175:V185)</f>
        <v>9.6684575000000006</v>
      </c>
      <c r="W174" s="243"/>
      <c r="X174" s="246">
        <f>SUM(X175:X185)</f>
        <v>0</v>
      </c>
      <c r="Y174" s="12"/>
      <c r="Z174" s="12"/>
      <c r="AA174" s="12"/>
      <c r="AB174" s="12"/>
      <c r="AC174" s="12"/>
      <c r="AD174" s="12"/>
      <c r="AE174" s="12"/>
      <c r="AR174" s="247" t="s">
        <v>86</v>
      </c>
      <c r="AT174" s="248" t="s">
        <v>77</v>
      </c>
      <c r="AU174" s="248" t="s">
        <v>86</v>
      </c>
      <c r="AY174" s="247" t="s">
        <v>223</v>
      </c>
      <c r="BK174" s="249">
        <f>SUM(BK175:BK185)</f>
        <v>0</v>
      </c>
    </row>
    <row r="175" s="2" customFormat="1" ht="21.75" customHeight="1">
      <c r="A175" s="39"/>
      <c r="B175" s="40"/>
      <c r="C175" s="252" t="s">
        <v>322</v>
      </c>
      <c r="D175" s="252" t="s">
        <v>226</v>
      </c>
      <c r="E175" s="253" t="s">
        <v>1060</v>
      </c>
      <c r="F175" s="254" t="s">
        <v>1061</v>
      </c>
      <c r="G175" s="255" t="s">
        <v>403</v>
      </c>
      <c r="H175" s="256">
        <v>25.135000000000002</v>
      </c>
      <c r="I175" s="257"/>
      <c r="J175" s="257"/>
      <c r="K175" s="258">
        <f>ROUND(P175*H175,2)</f>
        <v>0</v>
      </c>
      <c r="L175" s="254" t="s">
        <v>404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</v>
      </c>
      <c r="V175" s="262">
        <f>U175*H175</f>
        <v>0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239</v>
      </c>
      <c r="AT175" s="264" t="s">
        <v>226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1202</v>
      </c>
    </row>
    <row r="176" s="2" customFormat="1" ht="21.75" customHeight="1">
      <c r="A176" s="39"/>
      <c r="B176" s="40"/>
      <c r="C176" s="252" t="s">
        <v>332</v>
      </c>
      <c r="D176" s="252" t="s">
        <v>226</v>
      </c>
      <c r="E176" s="253" t="s">
        <v>1065</v>
      </c>
      <c r="F176" s="254" t="s">
        <v>1066</v>
      </c>
      <c r="G176" s="255" t="s">
        <v>403</v>
      </c>
      <c r="H176" s="256">
        <v>27.420000000000002</v>
      </c>
      <c r="I176" s="257"/>
      <c r="J176" s="257"/>
      <c r="K176" s="258">
        <f>ROUND(P176*H176,2)</f>
        <v>0</v>
      </c>
      <c r="L176" s="254" t="s">
        <v>404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</v>
      </c>
      <c r="V176" s="262">
        <f>U176*H176</f>
        <v>0</v>
      </c>
      <c r="W176" s="262">
        <v>0</v>
      </c>
      <c r="X176" s="263">
        <f>W176*H176</f>
        <v>0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88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1203</v>
      </c>
    </row>
    <row r="177" s="13" customFormat="1">
      <c r="A177" s="13"/>
      <c r="B177" s="274"/>
      <c r="C177" s="275"/>
      <c r="D177" s="266" t="s">
        <v>446</v>
      </c>
      <c r="E177" s="276" t="s">
        <v>1</v>
      </c>
      <c r="F177" s="277" t="s">
        <v>1179</v>
      </c>
      <c r="G177" s="275"/>
      <c r="H177" s="278">
        <v>27.420000000000002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3"/>
      <c r="Z177" s="13"/>
      <c r="AA177" s="13"/>
      <c r="AB177" s="13"/>
      <c r="AC177" s="13"/>
      <c r="AD177" s="13"/>
      <c r="AE177" s="13"/>
      <c r="AT177" s="284" t="s">
        <v>446</v>
      </c>
      <c r="AU177" s="284" t="s">
        <v>88</v>
      </c>
      <c r="AV177" s="13" t="s">
        <v>88</v>
      </c>
      <c r="AW177" s="13" t="s">
        <v>5</v>
      </c>
      <c r="AX177" s="13" t="s">
        <v>78</v>
      </c>
      <c r="AY177" s="284" t="s">
        <v>223</v>
      </c>
    </row>
    <row r="178" s="14" customFormat="1">
      <c r="A178" s="14"/>
      <c r="B178" s="285"/>
      <c r="C178" s="286"/>
      <c r="D178" s="266" t="s">
        <v>446</v>
      </c>
      <c r="E178" s="287" t="s">
        <v>1</v>
      </c>
      <c r="F178" s="288" t="s">
        <v>463</v>
      </c>
      <c r="G178" s="286"/>
      <c r="H178" s="289">
        <v>27.420000000000002</v>
      </c>
      <c r="I178" s="290"/>
      <c r="J178" s="290"/>
      <c r="K178" s="286"/>
      <c r="L178" s="286"/>
      <c r="M178" s="291"/>
      <c r="N178" s="292"/>
      <c r="O178" s="293"/>
      <c r="P178" s="293"/>
      <c r="Q178" s="293"/>
      <c r="R178" s="293"/>
      <c r="S178" s="293"/>
      <c r="T178" s="293"/>
      <c r="U178" s="293"/>
      <c r="V178" s="293"/>
      <c r="W178" s="293"/>
      <c r="X178" s="294"/>
      <c r="Y178" s="14"/>
      <c r="Z178" s="14"/>
      <c r="AA178" s="14"/>
      <c r="AB178" s="14"/>
      <c r="AC178" s="14"/>
      <c r="AD178" s="14"/>
      <c r="AE178" s="14"/>
      <c r="AT178" s="295" t="s">
        <v>446</v>
      </c>
      <c r="AU178" s="295" t="s">
        <v>88</v>
      </c>
      <c r="AV178" s="14" t="s">
        <v>239</v>
      </c>
      <c r="AW178" s="14" t="s">
        <v>5</v>
      </c>
      <c r="AX178" s="14" t="s">
        <v>86</v>
      </c>
      <c r="AY178" s="295" t="s">
        <v>223</v>
      </c>
    </row>
    <row r="179" s="2" customFormat="1" ht="21.75" customHeight="1">
      <c r="A179" s="39"/>
      <c r="B179" s="40"/>
      <c r="C179" s="252" t="s">
        <v>8</v>
      </c>
      <c r="D179" s="252" t="s">
        <v>226</v>
      </c>
      <c r="E179" s="253" t="s">
        <v>1098</v>
      </c>
      <c r="F179" s="254" t="s">
        <v>1099</v>
      </c>
      <c r="G179" s="255" t="s">
        <v>403</v>
      </c>
      <c r="H179" s="256">
        <v>22.850000000000001</v>
      </c>
      <c r="I179" s="257"/>
      <c r="J179" s="257"/>
      <c r="K179" s="258">
        <f>ROUND(P179*H179,2)</f>
        <v>0</v>
      </c>
      <c r="L179" s="254" t="s">
        <v>404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0.1837</v>
      </c>
      <c r="V179" s="262">
        <f>U179*H179</f>
        <v>4.1975450000000007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88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1204</v>
      </c>
    </row>
    <row r="180" s="2" customFormat="1">
      <c r="A180" s="39"/>
      <c r="B180" s="40"/>
      <c r="C180" s="41"/>
      <c r="D180" s="266" t="s">
        <v>232</v>
      </c>
      <c r="E180" s="41"/>
      <c r="F180" s="267" t="s">
        <v>1197</v>
      </c>
      <c r="G180" s="41"/>
      <c r="H180" s="41"/>
      <c r="I180" s="158"/>
      <c r="J180" s="158"/>
      <c r="K180" s="41"/>
      <c r="L180" s="41"/>
      <c r="M180" s="45"/>
      <c r="N180" s="268"/>
      <c r="O180" s="269"/>
      <c r="P180" s="92"/>
      <c r="Q180" s="92"/>
      <c r="R180" s="92"/>
      <c r="S180" s="92"/>
      <c r="T180" s="92"/>
      <c r="U180" s="92"/>
      <c r="V180" s="92"/>
      <c r="W180" s="92"/>
      <c r="X180" s="93"/>
      <c r="Y180" s="39"/>
      <c r="Z180" s="39"/>
      <c r="AA180" s="39"/>
      <c r="AB180" s="39"/>
      <c r="AC180" s="39"/>
      <c r="AD180" s="39"/>
      <c r="AE180" s="39"/>
      <c r="AT180" s="18" t="s">
        <v>232</v>
      </c>
      <c r="AU180" s="18" t="s">
        <v>88</v>
      </c>
    </row>
    <row r="181" s="2" customFormat="1" ht="21.75" customHeight="1">
      <c r="A181" s="39"/>
      <c r="B181" s="40"/>
      <c r="C181" s="296" t="s">
        <v>284</v>
      </c>
      <c r="D181" s="296" t="s">
        <v>498</v>
      </c>
      <c r="E181" s="297" t="s">
        <v>1102</v>
      </c>
      <c r="F181" s="298" t="s">
        <v>1103</v>
      </c>
      <c r="G181" s="299" t="s">
        <v>403</v>
      </c>
      <c r="H181" s="300">
        <v>22.850000000000001</v>
      </c>
      <c r="I181" s="301"/>
      <c r="J181" s="302"/>
      <c r="K181" s="303">
        <f>ROUND(P181*H181,2)</f>
        <v>0</v>
      </c>
      <c r="L181" s="298" t="s">
        <v>404</v>
      </c>
      <c r="M181" s="304"/>
      <c r="N181" s="305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0.222</v>
      </c>
      <c r="V181" s="262">
        <f>U181*H181</f>
        <v>5.0727000000000002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430</v>
      </c>
      <c r="AT181" s="264" t="s">
        <v>498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1205</v>
      </c>
    </row>
    <row r="182" s="2" customFormat="1">
      <c r="A182" s="39"/>
      <c r="B182" s="40"/>
      <c r="C182" s="41"/>
      <c r="D182" s="266" t="s">
        <v>232</v>
      </c>
      <c r="E182" s="41"/>
      <c r="F182" s="267" t="s">
        <v>1105</v>
      </c>
      <c r="G182" s="41"/>
      <c r="H182" s="41"/>
      <c r="I182" s="158"/>
      <c r="J182" s="158"/>
      <c r="K182" s="41"/>
      <c r="L182" s="41"/>
      <c r="M182" s="45"/>
      <c r="N182" s="268"/>
      <c r="O182" s="269"/>
      <c r="P182" s="92"/>
      <c r="Q182" s="92"/>
      <c r="R182" s="92"/>
      <c r="S182" s="92"/>
      <c r="T182" s="92"/>
      <c r="U182" s="92"/>
      <c r="V182" s="92"/>
      <c r="W182" s="92"/>
      <c r="X182" s="93"/>
      <c r="Y182" s="39"/>
      <c r="Z182" s="39"/>
      <c r="AA182" s="39"/>
      <c r="AB182" s="39"/>
      <c r="AC182" s="39"/>
      <c r="AD182" s="39"/>
      <c r="AE182" s="39"/>
      <c r="AT182" s="18" t="s">
        <v>232</v>
      </c>
      <c r="AU182" s="18" t="s">
        <v>88</v>
      </c>
    </row>
    <row r="183" s="2" customFormat="1" ht="21.75" customHeight="1">
      <c r="A183" s="39"/>
      <c r="B183" s="40"/>
      <c r="C183" s="252" t="s">
        <v>348</v>
      </c>
      <c r="D183" s="252" t="s">
        <v>226</v>
      </c>
      <c r="E183" s="253" t="s">
        <v>1206</v>
      </c>
      <c r="F183" s="254" t="s">
        <v>1207</v>
      </c>
      <c r="G183" s="255" t="s">
        <v>403</v>
      </c>
      <c r="H183" s="256">
        <v>1.8500000000000001</v>
      </c>
      <c r="I183" s="257"/>
      <c r="J183" s="257"/>
      <c r="K183" s="258">
        <f>ROUND(P183*H183,2)</f>
        <v>0</v>
      </c>
      <c r="L183" s="254" t="s">
        <v>404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0.084250000000000005</v>
      </c>
      <c r="V183" s="262">
        <f>U183*H183</f>
        <v>0.15586250000000002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1208</v>
      </c>
    </row>
    <row r="184" s="2" customFormat="1">
      <c r="A184" s="39"/>
      <c r="B184" s="40"/>
      <c r="C184" s="41"/>
      <c r="D184" s="266" t="s">
        <v>232</v>
      </c>
      <c r="E184" s="41"/>
      <c r="F184" s="267" t="s">
        <v>1209</v>
      </c>
      <c r="G184" s="41"/>
      <c r="H184" s="41"/>
      <c r="I184" s="158"/>
      <c r="J184" s="158"/>
      <c r="K184" s="41"/>
      <c r="L184" s="41"/>
      <c r="M184" s="45"/>
      <c r="N184" s="268"/>
      <c r="O184" s="269"/>
      <c r="P184" s="92"/>
      <c r="Q184" s="92"/>
      <c r="R184" s="92"/>
      <c r="S184" s="92"/>
      <c r="T184" s="92"/>
      <c r="U184" s="92"/>
      <c r="V184" s="92"/>
      <c r="W184" s="92"/>
      <c r="X184" s="93"/>
      <c r="Y184" s="39"/>
      <c r="Z184" s="39"/>
      <c r="AA184" s="39"/>
      <c r="AB184" s="39"/>
      <c r="AC184" s="39"/>
      <c r="AD184" s="39"/>
      <c r="AE184" s="39"/>
      <c r="AT184" s="18" t="s">
        <v>232</v>
      </c>
      <c r="AU184" s="18" t="s">
        <v>88</v>
      </c>
    </row>
    <row r="185" s="2" customFormat="1" ht="21.75" customHeight="1">
      <c r="A185" s="39"/>
      <c r="B185" s="40"/>
      <c r="C185" s="296" t="s">
        <v>380</v>
      </c>
      <c r="D185" s="296" t="s">
        <v>498</v>
      </c>
      <c r="E185" s="297" t="s">
        <v>1210</v>
      </c>
      <c r="F185" s="298" t="s">
        <v>1211</v>
      </c>
      <c r="G185" s="299" t="s">
        <v>403</v>
      </c>
      <c r="H185" s="300">
        <v>1.8500000000000001</v>
      </c>
      <c r="I185" s="301"/>
      <c r="J185" s="302"/>
      <c r="K185" s="303">
        <f>ROUND(P185*H185,2)</f>
        <v>0</v>
      </c>
      <c r="L185" s="298" t="s">
        <v>404</v>
      </c>
      <c r="M185" s="304"/>
      <c r="N185" s="305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0.13100000000000001</v>
      </c>
      <c r="V185" s="262">
        <f>U185*H185</f>
        <v>0.24235000000000001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430</v>
      </c>
      <c r="AT185" s="264" t="s">
        <v>498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1212</v>
      </c>
    </row>
    <row r="186" s="12" customFormat="1" ht="22.8" customHeight="1">
      <c r="A186" s="12"/>
      <c r="B186" s="235"/>
      <c r="C186" s="236"/>
      <c r="D186" s="237" t="s">
        <v>77</v>
      </c>
      <c r="E186" s="250" t="s">
        <v>258</v>
      </c>
      <c r="F186" s="250" t="s">
        <v>589</v>
      </c>
      <c r="G186" s="236"/>
      <c r="H186" s="236"/>
      <c r="I186" s="239"/>
      <c r="J186" s="239"/>
      <c r="K186" s="251">
        <f>BK186</f>
        <v>0</v>
      </c>
      <c r="L186" s="236"/>
      <c r="M186" s="241"/>
      <c r="N186" s="242"/>
      <c r="O186" s="243"/>
      <c r="P186" s="243"/>
      <c r="Q186" s="244">
        <f>SUM(Q187:Q190)</f>
        <v>0</v>
      </c>
      <c r="R186" s="244">
        <f>SUM(R187:R190)</f>
        <v>0</v>
      </c>
      <c r="S186" s="243"/>
      <c r="T186" s="245">
        <f>SUM(T187:T190)</f>
        <v>0</v>
      </c>
      <c r="U186" s="243"/>
      <c r="V186" s="245">
        <f>SUM(V187:V190)</f>
        <v>2.8125</v>
      </c>
      <c r="W186" s="243"/>
      <c r="X186" s="246">
        <f>SUM(X187:X190)</f>
        <v>0</v>
      </c>
      <c r="Y186" s="12"/>
      <c r="Z186" s="12"/>
      <c r="AA186" s="12"/>
      <c r="AB186" s="12"/>
      <c r="AC186" s="12"/>
      <c r="AD186" s="12"/>
      <c r="AE186" s="12"/>
      <c r="AR186" s="247" t="s">
        <v>86</v>
      </c>
      <c r="AT186" s="248" t="s">
        <v>77</v>
      </c>
      <c r="AU186" s="248" t="s">
        <v>86</v>
      </c>
      <c r="AY186" s="247" t="s">
        <v>223</v>
      </c>
      <c r="BK186" s="249">
        <f>SUM(BK187:BK190)</f>
        <v>0</v>
      </c>
    </row>
    <row r="187" s="2" customFormat="1" ht="21.75" customHeight="1">
      <c r="A187" s="39"/>
      <c r="B187" s="40"/>
      <c r="C187" s="252" t="s">
        <v>358</v>
      </c>
      <c r="D187" s="252" t="s">
        <v>226</v>
      </c>
      <c r="E187" s="253" t="s">
        <v>1213</v>
      </c>
      <c r="F187" s="254" t="s">
        <v>1214</v>
      </c>
      <c r="G187" s="255" t="s">
        <v>481</v>
      </c>
      <c r="H187" s="256">
        <v>15</v>
      </c>
      <c r="I187" s="257"/>
      <c r="J187" s="257"/>
      <c r="K187" s="258">
        <f>ROUND(P187*H187,2)</f>
        <v>0</v>
      </c>
      <c r="L187" s="254" t="s">
        <v>404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0.1295</v>
      </c>
      <c r="V187" s="262">
        <f>U187*H187</f>
        <v>1.9425000000000001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88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1215</v>
      </c>
    </row>
    <row r="188" s="2" customFormat="1">
      <c r="A188" s="39"/>
      <c r="B188" s="40"/>
      <c r="C188" s="41"/>
      <c r="D188" s="266" t="s">
        <v>232</v>
      </c>
      <c r="E188" s="41"/>
      <c r="F188" s="267" t="s">
        <v>1197</v>
      </c>
      <c r="G188" s="41"/>
      <c r="H188" s="41"/>
      <c r="I188" s="158"/>
      <c r="J188" s="158"/>
      <c r="K188" s="41"/>
      <c r="L188" s="41"/>
      <c r="M188" s="45"/>
      <c r="N188" s="268"/>
      <c r="O188" s="269"/>
      <c r="P188" s="92"/>
      <c r="Q188" s="92"/>
      <c r="R188" s="92"/>
      <c r="S188" s="92"/>
      <c r="T188" s="92"/>
      <c r="U188" s="92"/>
      <c r="V188" s="92"/>
      <c r="W188" s="92"/>
      <c r="X188" s="93"/>
      <c r="Y188" s="39"/>
      <c r="Z188" s="39"/>
      <c r="AA188" s="39"/>
      <c r="AB188" s="39"/>
      <c r="AC188" s="39"/>
      <c r="AD188" s="39"/>
      <c r="AE188" s="39"/>
      <c r="AT188" s="18" t="s">
        <v>232</v>
      </c>
      <c r="AU188" s="18" t="s">
        <v>88</v>
      </c>
    </row>
    <row r="189" s="2" customFormat="1" ht="21.75" customHeight="1">
      <c r="A189" s="39"/>
      <c r="B189" s="40"/>
      <c r="C189" s="296" t="s">
        <v>307</v>
      </c>
      <c r="D189" s="296" t="s">
        <v>498</v>
      </c>
      <c r="E189" s="297" t="s">
        <v>1216</v>
      </c>
      <c r="F189" s="298" t="s">
        <v>1217</v>
      </c>
      <c r="G189" s="299" t="s">
        <v>481</v>
      </c>
      <c r="H189" s="300">
        <v>15</v>
      </c>
      <c r="I189" s="301"/>
      <c r="J189" s="302"/>
      <c r="K189" s="303">
        <f>ROUND(P189*H189,2)</f>
        <v>0</v>
      </c>
      <c r="L189" s="298" t="s">
        <v>404</v>
      </c>
      <c r="M189" s="304"/>
      <c r="N189" s="305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0.058000000000000003</v>
      </c>
      <c r="V189" s="262">
        <f>U189*H189</f>
        <v>0.87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430</v>
      </c>
      <c r="AT189" s="264" t="s">
        <v>498</v>
      </c>
      <c r="AU189" s="264" t="s">
        <v>88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1218</v>
      </c>
    </row>
    <row r="190" s="2" customFormat="1">
      <c r="A190" s="39"/>
      <c r="B190" s="40"/>
      <c r="C190" s="41"/>
      <c r="D190" s="266" t="s">
        <v>232</v>
      </c>
      <c r="E190" s="41"/>
      <c r="F190" s="267" t="s">
        <v>1219</v>
      </c>
      <c r="G190" s="41"/>
      <c r="H190" s="41"/>
      <c r="I190" s="158"/>
      <c r="J190" s="158"/>
      <c r="K190" s="41"/>
      <c r="L190" s="41"/>
      <c r="M190" s="45"/>
      <c r="N190" s="268"/>
      <c r="O190" s="269"/>
      <c r="P190" s="92"/>
      <c r="Q190" s="92"/>
      <c r="R190" s="92"/>
      <c r="S190" s="92"/>
      <c r="T190" s="92"/>
      <c r="U190" s="92"/>
      <c r="V190" s="92"/>
      <c r="W190" s="92"/>
      <c r="X190" s="93"/>
      <c r="Y190" s="39"/>
      <c r="Z190" s="39"/>
      <c r="AA190" s="39"/>
      <c r="AB190" s="39"/>
      <c r="AC190" s="39"/>
      <c r="AD190" s="39"/>
      <c r="AE190" s="39"/>
      <c r="AT190" s="18" t="s">
        <v>232</v>
      </c>
      <c r="AU190" s="18" t="s">
        <v>88</v>
      </c>
    </row>
    <row r="191" s="12" customFormat="1" ht="22.8" customHeight="1">
      <c r="A191" s="12"/>
      <c r="B191" s="235"/>
      <c r="C191" s="236"/>
      <c r="D191" s="237" t="s">
        <v>77</v>
      </c>
      <c r="E191" s="250" t="s">
        <v>1143</v>
      </c>
      <c r="F191" s="250" t="s">
        <v>1144</v>
      </c>
      <c r="G191" s="236"/>
      <c r="H191" s="236"/>
      <c r="I191" s="239"/>
      <c r="J191" s="239"/>
      <c r="K191" s="251">
        <f>BK191</f>
        <v>0</v>
      </c>
      <c r="L191" s="236"/>
      <c r="M191" s="241"/>
      <c r="N191" s="242"/>
      <c r="O191" s="243"/>
      <c r="P191" s="243"/>
      <c r="Q191" s="244">
        <f>Q192</f>
        <v>0</v>
      </c>
      <c r="R191" s="244">
        <f>R192</f>
        <v>0</v>
      </c>
      <c r="S191" s="243"/>
      <c r="T191" s="245">
        <f>T192</f>
        <v>0</v>
      </c>
      <c r="U191" s="243"/>
      <c r="V191" s="245">
        <f>V192</f>
        <v>0</v>
      </c>
      <c r="W191" s="243"/>
      <c r="X191" s="246">
        <f>X192</f>
        <v>0</v>
      </c>
      <c r="Y191" s="12"/>
      <c r="Z191" s="12"/>
      <c r="AA191" s="12"/>
      <c r="AB191" s="12"/>
      <c r="AC191" s="12"/>
      <c r="AD191" s="12"/>
      <c r="AE191" s="12"/>
      <c r="AR191" s="247" t="s">
        <v>86</v>
      </c>
      <c r="AT191" s="248" t="s">
        <v>77</v>
      </c>
      <c r="AU191" s="248" t="s">
        <v>86</v>
      </c>
      <c r="AY191" s="247" t="s">
        <v>223</v>
      </c>
      <c r="BK191" s="249">
        <f>BK192</f>
        <v>0</v>
      </c>
    </row>
    <row r="192" s="2" customFormat="1" ht="21.75" customHeight="1">
      <c r="A192" s="39"/>
      <c r="B192" s="40"/>
      <c r="C192" s="252" t="s">
        <v>385</v>
      </c>
      <c r="D192" s="252" t="s">
        <v>226</v>
      </c>
      <c r="E192" s="253" t="s">
        <v>1145</v>
      </c>
      <c r="F192" s="254" t="s">
        <v>1146</v>
      </c>
      <c r="G192" s="255" t="s">
        <v>501</v>
      </c>
      <c r="H192" s="256">
        <v>14.119</v>
      </c>
      <c r="I192" s="257"/>
      <c r="J192" s="257"/>
      <c r="K192" s="258">
        <f>ROUND(P192*H192,2)</f>
        <v>0</v>
      </c>
      <c r="L192" s="254" t="s">
        <v>404</v>
      </c>
      <c r="M192" s="45"/>
      <c r="N192" s="323" t="s">
        <v>1</v>
      </c>
      <c r="O192" s="324" t="s">
        <v>41</v>
      </c>
      <c r="P192" s="325">
        <f>I192+J192</f>
        <v>0</v>
      </c>
      <c r="Q192" s="325">
        <f>ROUND(I192*H192,2)</f>
        <v>0</v>
      </c>
      <c r="R192" s="325">
        <f>ROUND(J192*H192,2)</f>
        <v>0</v>
      </c>
      <c r="S192" s="272"/>
      <c r="T192" s="326">
        <f>S192*H192</f>
        <v>0</v>
      </c>
      <c r="U192" s="326">
        <v>0</v>
      </c>
      <c r="V192" s="326">
        <f>U192*H192</f>
        <v>0</v>
      </c>
      <c r="W192" s="326">
        <v>0</v>
      </c>
      <c r="X192" s="327">
        <f>W192*H192</f>
        <v>0</v>
      </c>
      <c r="Y192" s="39"/>
      <c r="Z192" s="39"/>
      <c r="AA192" s="39"/>
      <c r="AB192" s="39"/>
      <c r="AC192" s="39"/>
      <c r="AD192" s="39"/>
      <c r="AE192" s="39"/>
      <c r="AR192" s="264" t="s">
        <v>239</v>
      </c>
      <c r="AT192" s="264" t="s">
        <v>226</v>
      </c>
      <c r="AU192" s="264" t="s">
        <v>88</v>
      </c>
      <c r="AY192" s="18" t="s">
        <v>223</v>
      </c>
      <c r="BE192" s="265">
        <f>IF(O192="základní",K192,0)</f>
        <v>0</v>
      </c>
      <c r="BF192" s="265">
        <f>IF(O192="snížená",K192,0)</f>
        <v>0</v>
      </c>
      <c r="BG192" s="265">
        <f>IF(O192="zákl. přenesená",K192,0)</f>
        <v>0</v>
      </c>
      <c r="BH192" s="265">
        <f>IF(O192="sníž. přenesená",K192,0)</f>
        <v>0</v>
      </c>
      <c r="BI192" s="265">
        <f>IF(O192="nulová",K192,0)</f>
        <v>0</v>
      </c>
      <c r="BJ192" s="18" t="s">
        <v>86</v>
      </c>
      <c r="BK192" s="265">
        <f>ROUND(P192*H192,2)</f>
        <v>0</v>
      </c>
      <c r="BL192" s="18" t="s">
        <v>239</v>
      </c>
      <c r="BM192" s="264" t="s">
        <v>1220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197"/>
      <c r="J193" s="197"/>
      <c r="K193" s="68"/>
      <c r="L193" s="68"/>
      <c r="M193" s="45"/>
      <c r="N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jNHoGJBnnyj+UsDV2DR935WqO4aRVV2dpUbd4WtTzUHOjbObw97dOyW/PDfxWGAbgvT3zGbdE0ps6c9H0HZkmA==" hashValue="g/yPBz1Dbc5EQghmqkT2QVNJXT0nnwzR7LCeExwxo3Oncxg4ERNoKLFHtln721SsPqBjaw5abVScJXdCvP49CQ==" algorithmName="SHA-512" password="CC35"/>
  <autoFilter ref="C126:L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113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1" customFormat="1" ht="12" customHeight="1">
      <c r="B8" s="21"/>
      <c r="D8" s="156" t="s">
        <v>187</v>
      </c>
      <c r="I8" s="150"/>
      <c r="J8" s="150"/>
      <c r="M8" s="21"/>
    </row>
    <row r="9" s="2" customFormat="1" ht="16.5" customHeight="1">
      <c r="A9" s="39"/>
      <c r="B9" s="45"/>
      <c r="C9" s="39"/>
      <c r="D9" s="39"/>
      <c r="E9" s="157" t="s">
        <v>965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6" t="s">
        <v>966</v>
      </c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1221</v>
      </c>
      <c r="F11" s="39"/>
      <c r="G11" s="39"/>
      <c r="H11" s="39"/>
      <c r="I11" s="158"/>
      <c r="J11" s="158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8"/>
      <c r="J12" s="158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6" t="s">
        <v>19</v>
      </c>
      <c r="E13" s="39"/>
      <c r="F13" s="145" t="s">
        <v>1</v>
      </c>
      <c r="G13" s="39"/>
      <c r="H13" s="39"/>
      <c r="I13" s="160" t="s">
        <v>20</v>
      </c>
      <c r="J13" s="161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21</v>
      </c>
      <c r="E14" s="39"/>
      <c r="F14" s="145" t="s">
        <v>22</v>
      </c>
      <c r="G14" s="39"/>
      <c r="H14" s="39"/>
      <c r="I14" s="160" t="s">
        <v>23</v>
      </c>
      <c r="J14" s="162" t="str">
        <f>'Rekapitulace stavby'!AN8</f>
        <v>7. 8. 2020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8"/>
      <c r="J15" s="158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6" t="s">
        <v>25</v>
      </c>
      <c r="E16" s="39"/>
      <c r="F16" s="39"/>
      <c r="G16" s="39"/>
      <c r="H16" s="39"/>
      <c r="I16" s="160" t="s">
        <v>26</v>
      </c>
      <c r="J16" s="161" t="str">
        <f>IF('Rekapitulace stavby'!AN10="","",'Rekapitulace stavby'!AN10)</f>
        <v/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tr">
        <f>IF('Rekapitulace stavby'!E11="","",'Rekapitulace stavby'!E11)</f>
        <v>Město Kopřivnice</v>
      </c>
      <c r="F17" s="39"/>
      <c r="G17" s="39"/>
      <c r="H17" s="39"/>
      <c r="I17" s="160" t="s">
        <v>28</v>
      </c>
      <c r="J17" s="161" t="str">
        <f>IF('Rekapitulace stavby'!AN11="","",'Rekapitulace stavby'!AN11)</f>
        <v/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8"/>
      <c r="J18" s="158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6" t="s">
        <v>29</v>
      </c>
      <c r="E19" s="39"/>
      <c r="F19" s="39"/>
      <c r="G19" s="39"/>
      <c r="H19" s="39"/>
      <c r="I19" s="160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60" t="s">
        <v>28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8"/>
      <c r="J21" s="158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6" t="s">
        <v>31</v>
      </c>
      <c r="E22" s="39"/>
      <c r="F22" s="39"/>
      <c r="G22" s="39"/>
      <c r="H22" s="39"/>
      <c r="I22" s="160" t="s">
        <v>26</v>
      </c>
      <c r="J22" s="161" t="str">
        <f>IF('Rekapitulace stavby'!AN16="","",'Rekapitulace stavby'!AN16)</f>
        <v/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tr">
        <f>IF('Rekapitulace stavby'!E17="","",'Rekapitulace stavby'!E17)</f>
        <v>Dopravoprojekt Ostrava a.s.</v>
      </c>
      <c r="F23" s="39"/>
      <c r="G23" s="39"/>
      <c r="H23" s="39"/>
      <c r="I23" s="160" t="s">
        <v>28</v>
      </c>
      <c r="J23" s="161" t="str">
        <f>IF('Rekapitulace stavby'!AN17="","",'Rekapitulace stavby'!AN17)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8"/>
      <c r="J24" s="158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6" t="s">
        <v>33</v>
      </c>
      <c r="E25" s="39"/>
      <c r="F25" s="39"/>
      <c r="G25" s="39"/>
      <c r="H25" s="39"/>
      <c r="I25" s="160" t="s">
        <v>26</v>
      </c>
      <c r="J25" s="161" t="str">
        <f>IF('Rekapitulace stavby'!AN19="","",'Rekapitulace stavby'!AN19)</f>
        <v/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tr">
        <f>IF('Rekapitulace stavby'!E20="","",'Rekapitulace stavby'!E20)</f>
        <v xml:space="preserve"> </v>
      </c>
      <c r="F26" s="39"/>
      <c r="G26" s="39"/>
      <c r="H26" s="39"/>
      <c r="I26" s="160" t="s">
        <v>28</v>
      </c>
      <c r="J26" s="161" t="str">
        <f>IF('Rekapitulace stavby'!AN20="","",'Rekapitulace stavby'!AN20)</f>
        <v/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8"/>
      <c r="J27" s="158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6" t="s">
        <v>34</v>
      </c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6"/>
      <c r="J29" s="166"/>
      <c r="K29" s="163"/>
      <c r="L29" s="163"/>
      <c r="M29" s="167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8"/>
      <c r="J30" s="158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8"/>
      <c r="E31" s="168"/>
      <c r="F31" s="168"/>
      <c r="G31" s="168"/>
      <c r="H31" s="168"/>
      <c r="I31" s="169"/>
      <c r="J31" s="169"/>
      <c r="K31" s="168"/>
      <c r="L31" s="168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6" t="s">
        <v>190</v>
      </c>
      <c r="F32" s="39"/>
      <c r="G32" s="39"/>
      <c r="H32" s="39"/>
      <c r="I32" s="158"/>
      <c r="J32" s="158"/>
      <c r="K32" s="170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6" t="s">
        <v>191</v>
      </c>
      <c r="F33" s="39"/>
      <c r="G33" s="39"/>
      <c r="H33" s="39"/>
      <c r="I33" s="158"/>
      <c r="J33" s="158"/>
      <c r="K33" s="170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71" t="s">
        <v>36</v>
      </c>
      <c r="E34" s="39"/>
      <c r="F34" s="39"/>
      <c r="G34" s="39"/>
      <c r="H34" s="39"/>
      <c r="I34" s="158"/>
      <c r="J34" s="158"/>
      <c r="K34" s="172">
        <f>ROUND(K125,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8"/>
      <c r="E35" s="168"/>
      <c r="F35" s="168"/>
      <c r="G35" s="168"/>
      <c r="H35" s="168"/>
      <c r="I35" s="169"/>
      <c r="J35" s="169"/>
      <c r="K35" s="168"/>
      <c r="L35" s="168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3" t="s">
        <v>38</v>
      </c>
      <c r="G36" s="39"/>
      <c r="H36" s="39"/>
      <c r="I36" s="174" t="s">
        <v>37</v>
      </c>
      <c r="J36" s="158"/>
      <c r="K36" s="173" t="s">
        <v>39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5" t="s">
        <v>40</v>
      </c>
      <c r="E37" s="156" t="s">
        <v>41</v>
      </c>
      <c r="F37" s="170">
        <f>ROUND((SUM(BE125:BE159)),  2)</f>
        <v>0</v>
      </c>
      <c r="G37" s="39"/>
      <c r="H37" s="39"/>
      <c r="I37" s="176">
        <v>0.20999999999999999</v>
      </c>
      <c r="J37" s="158"/>
      <c r="K37" s="170">
        <f>ROUND(((SUM(BE125:BE159))*I37),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6" t="s">
        <v>42</v>
      </c>
      <c r="F38" s="170">
        <f>ROUND((SUM(BF125:BF159)),  2)</f>
        <v>0</v>
      </c>
      <c r="G38" s="39"/>
      <c r="H38" s="39"/>
      <c r="I38" s="176">
        <v>0.14999999999999999</v>
      </c>
      <c r="J38" s="158"/>
      <c r="K38" s="170">
        <f>ROUND(((SUM(BF125:BF159))*I38),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43</v>
      </c>
      <c r="F39" s="170">
        <f>ROUND((SUM(BG125:BG159)),  2)</f>
        <v>0</v>
      </c>
      <c r="G39" s="39"/>
      <c r="H39" s="39"/>
      <c r="I39" s="176">
        <v>0.20999999999999999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6" t="s">
        <v>44</v>
      </c>
      <c r="F40" s="170">
        <f>ROUND((SUM(BH125:BH159)),  2)</f>
        <v>0</v>
      </c>
      <c r="G40" s="39"/>
      <c r="H40" s="39"/>
      <c r="I40" s="176">
        <v>0.14999999999999999</v>
      </c>
      <c r="J40" s="158"/>
      <c r="K40" s="170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6" t="s">
        <v>45</v>
      </c>
      <c r="F41" s="170">
        <f>ROUND((SUM(BI125:BI159)),  2)</f>
        <v>0</v>
      </c>
      <c r="G41" s="39"/>
      <c r="H41" s="39"/>
      <c r="I41" s="176">
        <v>0</v>
      </c>
      <c r="J41" s="158"/>
      <c r="K41" s="170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82"/>
      <c r="J43" s="182"/>
      <c r="K43" s="183">
        <f>SUM(K34:K41)</f>
        <v>0</v>
      </c>
      <c r="L43" s="184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8"/>
      <c r="J44" s="158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150"/>
      <c r="J86" s="150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201" t="s">
        <v>965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966</v>
      </c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101c - část dopravní značení</v>
      </c>
      <c r="F89" s="41"/>
      <c r="G89" s="41"/>
      <c r="H89" s="41"/>
      <c r="I89" s="158"/>
      <c r="J89" s="158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160" t="s">
        <v>23</v>
      </c>
      <c r="J91" s="162" t="str">
        <f>IF(J14="","",J14)</f>
        <v>7. 8. 2020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8"/>
      <c r="J92" s="158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Město Kopřivnice</v>
      </c>
      <c r="G93" s="41"/>
      <c r="H93" s="41"/>
      <c r="I93" s="160" t="s">
        <v>31</v>
      </c>
      <c r="J93" s="202" t="str">
        <f>E23</f>
        <v>Dopravoprojekt Ostrava a.s.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60" t="s">
        <v>33</v>
      </c>
      <c r="J94" s="202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3" t="s">
        <v>193</v>
      </c>
      <c r="D96" s="204"/>
      <c r="E96" s="204"/>
      <c r="F96" s="204"/>
      <c r="G96" s="204"/>
      <c r="H96" s="204"/>
      <c r="I96" s="205" t="s">
        <v>194</v>
      </c>
      <c r="J96" s="205" t="s">
        <v>195</v>
      </c>
      <c r="K96" s="206" t="s">
        <v>196</v>
      </c>
      <c r="L96" s="204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8"/>
      <c r="J97" s="158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7" t="s">
        <v>197</v>
      </c>
      <c r="D98" s="41"/>
      <c r="E98" s="41"/>
      <c r="F98" s="41"/>
      <c r="G98" s="41"/>
      <c r="H98" s="41"/>
      <c r="I98" s="208">
        <f>Q125</f>
        <v>0</v>
      </c>
      <c r="J98" s="208">
        <f>R125</f>
        <v>0</v>
      </c>
      <c r="K98" s="111">
        <f>K125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198</v>
      </c>
    </row>
    <row r="99" s="9" customFormat="1" ht="24.96" customHeight="1">
      <c r="A99" s="9"/>
      <c r="B99" s="209"/>
      <c r="C99" s="210"/>
      <c r="D99" s="211" t="s">
        <v>391</v>
      </c>
      <c r="E99" s="212"/>
      <c r="F99" s="212"/>
      <c r="G99" s="212"/>
      <c r="H99" s="212"/>
      <c r="I99" s="213">
        <f>Q126</f>
        <v>0</v>
      </c>
      <c r="J99" s="213">
        <f>R126</f>
        <v>0</v>
      </c>
      <c r="K99" s="214">
        <f>K126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6"/>
      <c r="C100" s="137"/>
      <c r="D100" s="217" t="s">
        <v>392</v>
      </c>
      <c r="E100" s="218"/>
      <c r="F100" s="218"/>
      <c r="G100" s="218"/>
      <c r="H100" s="218"/>
      <c r="I100" s="219">
        <f>Q127</f>
        <v>0</v>
      </c>
      <c r="J100" s="219">
        <f>R127</f>
        <v>0</v>
      </c>
      <c r="K100" s="220">
        <f>K127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394</v>
      </c>
      <c r="E101" s="218"/>
      <c r="F101" s="218"/>
      <c r="G101" s="218"/>
      <c r="H101" s="218"/>
      <c r="I101" s="219">
        <f>Q139</f>
        <v>0</v>
      </c>
      <c r="J101" s="219">
        <f>R139</f>
        <v>0</v>
      </c>
      <c r="K101" s="220">
        <f>K139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395</v>
      </c>
      <c r="E102" s="218"/>
      <c r="F102" s="218"/>
      <c r="G102" s="218"/>
      <c r="H102" s="218"/>
      <c r="I102" s="219">
        <f>Q157</f>
        <v>0</v>
      </c>
      <c r="J102" s="219">
        <f>R157</f>
        <v>0</v>
      </c>
      <c r="K102" s="220">
        <f>K157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969</v>
      </c>
      <c r="E103" s="218"/>
      <c r="F103" s="218"/>
      <c r="G103" s="218"/>
      <c r="H103" s="218"/>
      <c r="I103" s="219">
        <f>Q158</f>
        <v>0</v>
      </c>
      <c r="J103" s="219">
        <f>R158</f>
        <v>0</v>
      </c>
      <c r="K103" s="220">
        <f>K158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8"/>
      <c r="J104" s="158"/>
      <c r="K104" s="41"/>
      <c r="L104" s="41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7"/>
      <c r="J105" s="197"/>
      <c r="K105" s="68"/>
      <c r="L105" s="68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200"/>
      <c r="J109" s="200"/>
      <c r="K109" s="70"/>
      <c r="L109" s="70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204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201" t="str">
        <f>E7</f>
        <v>Revitalizace centra města Kopřivnice - aktualizace 08.2020</v>
      </c>
      <c r="F113" s="33"/>
      <c r="G113" s="33"/>
      <c r="H113" s="33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150"/>
      <c r="J114" s="150"/>
      <c r="K114" s="23"/>
      <c r="L114" s="23"/>
      <c r="M114" s="21"/>
    </row>
    <row r="115" s="2" customFormat="1" ht="16.5" customHeight="1">
      <c r="A115" s="39"/>
      <c r="B115" s="40"/>
      <c r="C115" s="41"/>
      <c r="D115" s="41"/>
      <c r="E115" s="201" t="s">
        <v>965</v>
      </c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966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101c - část dopravní značení</v>
      </c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F14</f>
        <v xml:space="preserve"> </v>
      </c>
      <c r="G119" s="41"/>
      <c r="H119" s="41"/>
      <c r="I119" s="160" t="s">
        <v>23</v>
      </c>
      <c r="J119" s="162" t="str">
        <f>IF(J14="","",J14)</f>
        <v>7. 8. 2020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25</v>
      </c>
      <c r="D121" s="41"/>
      <c r="E121" s="41"/>
      <c r="F121" s="28" t="str">
        <f>E17</f>
        <v>Město Kopřivnice</v>
      </c>
      <c r="G121" s="41"/>
      <c r="H121" s="41"/>
      <c r="I121" s="160" t="s">
        <v>31</v>
      </c>
      <c r="J121" s="202" t="str">
        <f>E23</f>
        <v>Dopravoprojekt Ostrava a.s.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IF(E20="","",E20)</f>
        <v>Vyplň údaj</v>
      </c>
      <c r="G122" s="41"/>
      <c r="H122" s="41"/>
      <c r="I122" s="160" t="s">
        <v>33</v>
      </c>
      <c r="J122" s="202" t="str">
        <f>E26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22"/>
      <c r="B124" s="223"/>
      <c r="C124" s="224" t="s">
        <v>205</v>
      </c>
      <c r="D124" s="225" t="s">
        <v>61</v>
      </c>
      <c r="E124" s="225" t="s">
        <v>57</v>
      </c>
      <c r="F124" s="225" t="s">
        <v>58</v>
      </c>
      <c r="G124" s="225" t="s">
        <v>206</v>
      </c>
      <c r="H124" s="225" t="s">
        <v>207</v>
      </c>
      <c r="I124" s="226" t="s">
        <v>208</v>
      </c>
      <c r="J124" s="226" t="s">
        <v>209</v>
      </c>
      <c r="K124" s="225" t="s">
        <v>196</v>
      </c>
      <c r="L124" s="227" t="s">
        <v>210</v>
      </c>
      <c r="M124" s="228"/>
      <c r="N124" s="101" t="s">
        <v>1</v>
      </c>
      <c r="O124" s="102" t="s">
        <v>40</v>
      </c>
      <c r="P124" s="102" t="s">
        <v>211</v>
      </c>
      <c r="Q124" s="102" t="s">
        <v>212</v>
      </c>
      <c r="R124" s="102" t="s">
        <v>213</v>
      </c>
      <c r="S124" s="102" t="s">
        <v>214</v>
      </c>
      <c r="T124" s="102" t="s">
        <v>215</v>
      </c>
      <c r="U124" s="102" t="s">
        <v>216</v>
      </c>
      <c r="V124" s="102" t="s">
        <v>217</v>
      </c>
      <c r="W124" s="102" t="s">
        <v>218</v>
      </c>
      <c r="X124" s="103" t="s">
        <v>219</v>
      </c>
      <c r="Y124" s="222"/>
      <c r="Z124" s="222"/>
      <c r="AA124" s="222"/>
      <c r="AB124" s="222"/>
      <c r="AC124" s="222"/>
      <c r="AD124" s="222"/>
      <c r="AE124" s="222"/>
    </row>
    <row r="125" s="2" customFormat="1" ht="22.8" customHeight="1">
      <c r="A125" s="39"/>
      <c r="B125" s="40"/>
      <c r="C125" s="108" t="s">
        <v>220</v>
      </c>
      <c r="D125" s="41"/>
      <c r="E125" s="41"/>
      <c r="F125" s="41"/>
      <c r="G125" s="41"/>
      <c r="H125" s="41"/>
      <c r="I125" s="158"/>
      <c r="J125" s="158"/>
      <c r="K125" s="229">
        <f>BK125</f>
        <v>0</v>
      </c>
      <c r="L125" s="41"/>
      <c r="M125" s="45"/>
      <c r="N125" s="104"/>
      <c r="O125" s="230"/>
      <c r="P125" s="105"/>
      <c r="Q125" s="231">
        <f>Q126</f>
        <v>0</v>
      </c>
      <c r="R125" s="231">
        <f>R126</f>
        <v>0</v>
      </c>
      <c r="S125" s="105"/>
      <c r="T125" s="232">
        <f>T126</f>
        <v>0</v>
      </c>
      <c r="U125" s="105"/>
      <c r="V125" s="232">
        <f>V126</f>
        <v>3.2265600000000001</v>
      </c>
      <c r="W125" s="105"/>
      <c r="X125" s="233">
        <f>X126</f>
        <v>0</v>
      </c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198</v>
      </c>
      <c r="BK125" s="234">
        <f>BK126</f>
        <v>0</v>
      </c>
    </row>
    <row r="126" s="12" customFormat="1" ht="25.92" customHeight="1">
      <c r="A126" s="12"/>
      <c r="B126" s="235"/>
      <c r="C126" s="236"/>
      <c r="D126" s="237" t="s">
        <v>77</v>
      </c>
      <c r="E126" s="238" t="s">
        <v>398</v>
      </c>
      <c r="F126" s="238" t="s">
        <v>399</v>
      </c>
      <c r="G126" s="236"/>
      <c r="H126" s="236"/>
      <c r="I126" s="239"/>
      <c r="J126" s="239"/>
      <c r="K126" s="240">
        <f>BK126</f>
        <v>0</v>
      </c>
      <c r="L126" s="236"/>
      <c r="M126" s="241"/>
      <c r="N126" s="242"/>
      <c r="O126" s="243"/>
      <c r="P126" s="243"/>
      <c r="Q126" s="244">
        <f>Q127+Q139+Q157+Q158</f>
        <v>0</v>
      </c>
      <c r="R126" s="244">
        <f>R127+R139+R157+R158</f>
        <v>0</v>
      </c>
      <c r="S126" s="243"/>
      <c r="T126" s="245">
        <f>T127+T139+T157+T158</f>
        <v>0</v>
      </c>
      <c r="U126" s="243"/>
      <c r="V126" s="245">
        <f>V127+V139+V157+V158</f>
        <v>3.2265600000000001</v>
      </c>
      <c r="W126" s="243"/>
      <c r="X126" s="246">
        <f>X127+X139+X157+X158</f>
        <v>0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78</v>
      </c>
      <c r="AY126" s="247" t="s">
        <v>223</v>
      </c>
      <c r="BK126" s="249">
        <f>BK127+BK139+BK157+BK158</f>
        <v>0</v>
      </c>
    </row>
    <row r="127" s="12" customFormat="1" ht="22.8" customHeight="1">
      <c r="A127" s="12"/>
      <c r="B127" s="235"/>
      <c r="C127" s="236"/>
      <c r="D127" s="237" t="s">
        <v>77</v>
      </c>
      <c r="E127" s="250" t="s">
        <v>86</v>
      </c>
      <c r="F127" s="250" t="s">
        <v>400</v>
      </c>
      <c r="G127" s="236"/>
      <c r="H127" s="236"/>
      <c r="I127" s="239"/>
      <c r="J127" s="239"/>
      <c r="K127" s="251">
        <f>BK127</f>
        <v>0</v>
      </c>
      <c r="L127" s="236"/>
      <c r="M127" s="241"/>
      <c r="N127" s="242"/>
      <c r="O127" s="243"/>
      <c r="P127" s="243"/>
      <c r="Q127" s="244">
        <f>SUM(Q128:Q138)</f>
        <v>0</v>
      </c>
      <c r="R127" s="244">
        <f>SUM(R128:R138)</f>
        <v>0</v>
      </c>
      <c r="S127" s="243"/>
      <c r="T127" s="245">
        <f>SUM(T128:T138)</f>
        <v>0</v>
      </c>
      <c r="U127" s="243"/>
      <c r="V127" s="245">
        <f>SUM(V128:V138)</f>
        <v>0</v>
      </c>
      <c r="W127" s="243"/>
      <c r="X127" s="246">
        <f>SUM(X128:X138)</f>
        <v>0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86</v>
      </c>
      <c r="AY127" s="247" t="s">
        <v>223</v>
      </c>
      <c r="BK127" s="249">
        <f>SUM(BK128:BK138)</f>
        <v>0</v>
      </c>
    </row>
    <row r="128" s="2" customFormat="1" ht="21.75" customHeight="1">
      <c r="A128" s="39"/>
      <c r="B128" s="40"/>
      <c r="C128" s="252" t="s">
        <v>86</v>
      </c>
      <c r="D128" s="252" t="s">
        <v>226</v>
      </c>
      <c r="E128" s="253" t="s">
        <v>1164</v>
      </c>
      <c r="F128" s="254" t="s">
        <v>1165</v>
      </c>
      <c r="G128" s="255" t="s">
        <v>409</v>
      </c>
      <c r="H128" s="256">
        <v>1.6399999999999999</v>
      </c>
      <c r="I128" s="257"/>
      <c r="J128" s="257"/>
      <c r="K128" s="258">
        <f>ROUND(P128*H128,2)</f>
        <v>0</v>
      </c>
      <c r="L128" s="254" t="s">
        <v>404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88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1222</v>
      </c>
    </row>
    <row r="129" s="2" customFormat="1">
      <c r="A129" s="39"/>
      <c r="B129" s="40"/>
      <c r="C129" s="41"/>
      <c r="D129" s="266" t="s">
        <v>232</v>
      </c>
      <c r="E129" s="41"/>
      <c r="F129" s="267" t="s">
        <v>1223</v>
      </c>
      <c r="G129" s="41"/>
      <c r="H129" s="41"/>
      <c r="I129" s="158"/>
      <c r="J129" s="158"/>
      <c r="K129" s="41"/>
      <c r="L129" s="41"/>
      <c r="M129" s="45"/>
      <c r="N129" s="268"/>
      <c r="O129" s="269"/>
      <c r="P129" s="92"/>
      <c r="Q129" s="92"/>
      <c r="R129" s="92"/>
      <c r="S129" s="92"/>
      <c r="T129" s="92"/>
      <c r="U129" s="92"/>
      <c r="V129" s="92"/>
      <c r="W129" s="92"/>
      <c r="X129" s="93"/>
      <c r="Y129" s="39"/>
      <c r="Z129" s="39"/>
      <c r="AA129" s="39"/>
      <c r="AB129" s="39"/>
      <c r="AC129" s="39"/>
      <c r="AD129" s="39"/>
      <c r="AE129" s="39"/>
      <c r="AT129" s="18" t="s">
        <v>232</v>
      </c>
      <c r="AU129" s="18" t="s">
        <v>88</v>
      </c>
    </row>
    <row r="130" s="2" customFormat="1" ht="21.75" customHeight="1">
      <c r="A130" s="39"/>
      <c r="B130" s="40"/>
      <c r="C130" s="252" t="s">
        <v>88</v>
      </c>
      <c r="D130" s="252" t="s">
        <v>226</v>
      </c>
      <c r="E130" s="253" t="s">
        <v>786</v>
      </c>
      <c r="F130" s="254" t="s">
        <v>787</v>
      </c>
      <c r="G130" s="255" t="s">
        <v>409</v>
      </c>
      <c r="H130" s="256">
        <v>0.81999999999999995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1224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1169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88</v>
      </c>
    </row>
    <row r="132" s="13" customFormat="1">
      <c r="A132" s="13"/>
      <c r="B132" s="274"/>
      <c r="C132" s="275"/>
      <c r="D132" s="266" t="s">
        <v>446</v>
      </c>
      <c r="E132" s="275"/>
      <c r="F132" s="277" t="s">
        <v>1225</v>
      </c>
      <c r="G132" s="275"/>
      <c r="H132" s="278">
        <v>0.81999999999999995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4</v>
      </c>
      <c r="AX132" s="13" t="s">
        <v>86</v>
      </c>
      <c r="AY132" s="284" t="s">
        <v>223</v>
      </c>
    </row>
    <row r="133" s="2" customFormat="1" ht="21.75" customHeight="1">
      <c r="A133" s="39"/>
      <c r="B133" s="40"/>
      <c r="C133" s="252" t="s">
        <v>322</v>
      </c>
      <c r="D133" s="252" t="s">
        <v>226</v>
      </c>
      <c r="E133" s="253" t="s">
        <v>796</v>
      </c>
      <c r="F133" s="254" t="s">
        <v>797</v>
      </c>
      <c r="G133" s="255" t="s">
        <v>409</v>
      </c>
      <c r="H133" s="256">
        <v>1.6399999999999999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1226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1169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88</v>
      </c>
    </row>
    <row r="135" s="2" customFormat="1" ht="21.75" customHeight="1">
      <c r="A135" s="39"/>
      <c r="B135" s="40"/>
      <c r="C135" s="252" t="s">
        <v>222</v>
      </c>
      <c r="D135" s="252" t="s">
        <v>226</v>
      </c>
      <c r="E135" s="253" t="s">
        <v>1014</v>
      </c>
      <c r="F135" s="254" t="s">
        <v>1015</v>
      </c>
      <c r="G135" s="255" t="s">
        <v>409</v>
      </c>
      <c r="H135" s="256">
        <v>1.6399999999999999</v>
      </c>
      <c r="I135" s="257"/>
      <c r="J135" s="257"/>
      <c r="K135" s="258">
        <f>ROUND(P135*H135,2)</f>
        <v>0</v>
      </c>
      <c r="L135" s="254" t="s">
        <v>404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88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1227</v>
      </c>
    </row>
    <row r="136" s="2" customFormat="1">
      <c r="A136" s="39"/>
      <c r="B136" s="40"/>
      <c r="C136" s="41"/>
      <c r="D136" s="266" t="s">
        <v>232</v>
      </c>
      <c r="E136" s="41"/>
      <c r="F136" s="267" t="s">
        <v>1169</v>
      </c>
      <c r="G136" s="41"/>
      <c r="H136" s="41"/>
      <c r="I136" s="158"/>
      <c r="J136" s="158"/>
      <c r="K136" s="41"/>
      <c r="L136" s="41"/>
      <c r="M136" s="45"/>
      <c r="N136" s="268"/>
      <c r="O136" s="269"/>
      <c r="P136" s="92"/>
      <c r="Q136" s="92"/>
      <c r="R136" s="92"/>
      <c r="S136" s="92"/>
      <c r="T136" s="92"/>
      <c r="U136" s="92"/>
      <c r="V136" s="92"/>
      <c r="W136" s="92"/>
      <c r="X136" s="93"/>
      <c r="Y136" s="39"/>
      <c r="Z136" s="39"/>
      <c r="AA136" s="39"/>
      <c r="AB136" s="39"/>
      <c r="AC136" s="39"/>
      <c r="AD136" s="39"/>
      <c r="AE136" s="39"/>
      <c r="AT136" s="18" t="s">
        <v>232</v>
      </c>
      <c r="AU136" s="18" t="s">
        <v>88</v>
      </c>
    </row>
    <row r="137" s="2" customFormat="1" ht="21.75" customHeight="1">
      <c r="A137" s="39"/>
      <c r="B137" s="40"/>
      <c r="C137" s="252" t="s">
        <v>248</v>
      </c>
      <c r="D137" s="252" t="s">
        <v>226</v>
      </c>
      <c r="E137" s="253" t="s">
        <v>1019</v>
      </c>
      <c r="F137" s="254" t="s">
        <v>1020</v>
      </c>
      <c r="G137" s="255" t="s">
        <v>501</v>
      </c>
      <c r="H137" s="256">
        <v>3.1200000000000001</v>
      </c>
      <c r="I137" s="257"/>
      <c r="J137" s="257"/>
      <c r="K137" s="258">
        <f>ROUND(P137*H137,2)</f>
        <v>0</v>
      </c>
      <c r="L137" s="254" t="s">
        <v>1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1228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1229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88</v>
      </c>
    </row>
    <row r="139" s="12" customFormat="1" ht="22.8" customHeight="1">
      <c r="A139" s="12"/>
      <c r="B139" s="235"/>
      <c r="C139" s="236"/>
      <c r="D139" s="237" t="s">
        <v>77</v>
      </c>
      <c r="E139" s="250" t="s">
        <v>258</v>
      </c>
      <c r="F139" s="250" t="s">
        <v>589</v>
      </c>
      <c r="G139" s="236"/>
      <c r="H139" s="236"/>
      <c r="I139" s="239"/>
      <c r="J139" s="239"/>
      <c r="K139" s="251">
        <f>BK139</f>
        <v>0</v>
      </c>
      <c r="L139" s="236"/>
      <c r="M139" s="241"/>
      <c r="N139" s="242"/>
      <c r="O139" s="243"/>
      <c r="P139" s="243"/>
      <c r="Q139" s="244">
        <f>SUM(Q140:Q156)</f>
        <v>0</v>
      </c>
      <c r="R139" s="244">
        <f>SUM(R140:R156)</f>
        <v>0</v>
      </c>
      <c r="S139" s="243"/>
      <c r="T139" s="245">
        <f>SUM(T140:T156)</f>
        <v>0</v>
      </c>
      <c r="U139" s="243"/>
      <c r="V139" s="245">
        <f>SUM(V140:V156)</f>
        <v>3.2265600000000001</v>
      </c>
      <c r="W139" s="243"/>
      <c r="X139" s="246">
        <f>SUM(X140:X156)</f>
        <v>0</v>
      </c>
      <c r="Y139" s="12"/>
      <c r="Z139" s="12"/>
      <c r="AA139" s="12"/>
      <c r="AB139" s="12"/>
      <c r="AC139" s="12"/>
      <c r="AD139" s="12"/>
      <c r="AE139" s="12"/>
      <c r="AR139" s="247" t="s">
        <v>86</v>
      </c>
      <c r="AT139" s="248" t="s">
        <v>77</v>
      </c>
      <c r="AU139" s="248" t="s">
        <v>86</v>
      </c>
      <c r="AY139" s="247" t="s">
        <v>223</v>
      </c>
      <c r="BK139" s="249">
        <f>SUM(BK140:BK156)</f>
        <v>0</v>
      </c>
    </row>
    <row r="140" s="2" customFormat="1" ht="21.75" customHeight="1">
      <c r="A140" s="39"/>
      <c r="B140" s="40"/>
      <c r="C140" s="252" t="s">
        <v>253</v>
      </c>
      <c r="D140" s="252" t="s">
        <v>226</v>
      </c>
      <c r="E140" s="253" t="s">
        <v>1230</v>
      </c>
      <c r="F140" s="254" t="s">
        <v>1231</v>
      </c>
      <c r="G140" s="255" t="s">
        <v>320</v>
      </c>
      <c r="H140" s="256">
        <v>14</v>
      </c>
      <c r="I140" s="257"/>
      <c r="J140" s="257"/>
      <c r="K140" s="258">
        <f>ROUND(P140*H140,2)</f>
        <v>0</v>
      </c>
      <c r="L140" s="254" t="s">
        <v>404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0.00069999999999999999</v>
      </c>
      <c r="V140" s="262">
        <f>U140*H140</f>
        <v>0.0097999999999999997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88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1232</v>
      </c>
    </row>
    <row r="141" s="2" customFormat="1">
      <c r="A141" s="39"/>
      <c r="B141" s="40"/>
      <c r="C141" s="41"/>
      <c r="D141" s="266" t="s">
        <v>232</v>
      </c>
      <c r="E141" s="41"/>
      <c r="F141" s="267" t="s">
        <v>1190</v>
      </c>
      <c r="G141" s="41"/>
      <c r="H141" s="41"/>
      <c r="I141" s="158"/>
      <c r="J141" s="158"/>
      <c r="K141" s="41"/>
      <c r="L141" s="41"/>
      <c r="M141" s="45"/>
      <c r="N141" s="268"/>
      <c r="O141" s="269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232</v>
      </c>
      <c r="AU141" s="18" t="s">
        <v>88</v>
      </c>
    </row>
    <row r="142" s="2" customFormat="1" ht="21.75" customHeight="1">
      <c r="A142" s="39"/>
      <c r="B142" s="40"/>
      <c r="C142" s="296" t="s">
        <v>358</v>
      </c>
      <c r="D142" s="296" t="s">
        <v>498</v>
      </c>
      <c r="E142" s="297" t="s">
        <v>1233</v>
      </c>
      <c r="F142" s="298" t="s">
        <v>1234</v>
      </c>
      <c r="G142" s="299" t="s">
        <v>320</v>
      </c>
      <c r="H142" s="300">
        <v>3</v>
      </c>
      <c r="I142" s="301"/>
      <c r="J142" s="302"/>
      <c r="K142" s="303">
        <f>ROUND(P142*H142,2)</f>
        <v>0</v>
      </c>
      <c r="L142" s="298" t="s">
        <v>404</v>
      </c>
      <c r="M142" s="304"/>
      <c r="N142" s="305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0.0023999999999999998</v>
      </c>
      <c r="V142" s="262">
        <f>U142*H142</f>
        <v>0.0071999999999999998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1235</v>
      </c>
      <c r="AT142" s="264" t="s">
        <v>498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1235</v>
      </c>
      <c r="BM142" s="264" t="s">
        <v>1236</v>
      </c>
    </row>
    <row r="143" s="2" customFormat="1">
      <c r="A143" s="39"/>
      <c r="B143" s="40"/>
      <c r="C143" s="41"/>
      <c r="D143" s="266" t="s">
        <v>232</v>
      </c>
      <c r="E143" s="41"/>
      <c r="F143" s="267" t="s">
        <v>1237</v>
      </c>
      <c r="G143" s="41"/>
      <c r="H143" s="41"/>
      <c r="I143" s="158"/>
      <c r="J143" s="158"/>
      <c r="K143" s="41"/>
      <c r="L143" s="41"/>
      <c r="M143" s="45"/>
      <c r="N143" s="268"/>
      <c r="O143" s="269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2" customFormat="1" ht="21.75" customHeight="1">
      <c r="A144" s="39"/>
      <c r="B144" s="40"/>
      <c r="C144" s="296" t="s">
        <v>258</v>
      </c>
      <c r="D144" s="296" t="s">
        <v>498</v>
      </c>
      <c r="E144" s="297" t="s">
        <v>1238</v>
      </c>
      <c r="F144" s="298" t="s">
        <v>1239</v>
      </c>
      <c r="G144" s="299" t="s">
        <v>320</v>
      </c>
      <c r="H144" s="300">
        <v>2</v>
      </c>
      <c r="I144" s="301"/>
      <c r="J144" s="302"/>
      <c r="K144" s="303">
        <f>ROUND(P144*H144,2)</f>
        <v>0</v>
      </c>
      <c r="L144" s="298" t="s">
        <v>404</v>
      </c>
      <c r="M144" s="304"/>
      <c r="N144" s="305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0.0015</v>
      </c>
      <c r="V144" s="262">
        <f>U144*H144</f>
        <v>0.0030000000000000001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1235</v>
      </c>
      <c r="AT144" s="264" t="s">
        <v>498</v>
      </c>
      <c r="AU144" s="264" t="s">
        <v>88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1235</v>
      </c>
      <c r="BM144" s="264" t="s">
        <v>1240</v>
      </c>
    </row>
    <row r="145" s="2" customFormat="1">
      <c r="A145" s="39"/>
      <c r="B145" s="40"/>
      <c r="C145" s="41"/>
      <c r="D145" s="266" t="s">
        <v>232</v>
      </c>
      <c r="E145" s="41"/>
      <c r="F145" s="267" t="s">
        <v>1241</v>
      </c>
      <c r="G145" s="41"/>
      <c r="H145" s="41"/>
      <c r="I145" s="158"/>
      <c r="J145" s="158"/>
      <c r="K145" s="41"/>
      <c r="L145" s="41"/>
      <c r="M145" s="45"/>
      <c r="N145" s="268"/>
      <c r="O145" s="269"/>
      <c r="P145" s="92"/>
      <c r="Q145" s="92"/>
      <c r="R145" s="92"/>
      <c r="S145" s="92"/>
      <c r="T145" s="92"/>
      <c r="U145" s="92"/>
      <c r="V145" s="92"/>
      <c r="W145" s="92"/>
      <c r="X145" s="93"/>
      <c r="Y145" s="39"/>
      <c r="Z145" s="39"/>
      <c r="AA145" s="39"/>
      <c r="AB145" s="39"/>
      <c r="AC145" s="39"/>
      <c r="AD145" s="39"/>
      <c r="AE145" s="39"/>
      <c r="AT145" s="18" t="s">
        <v>232</v>
      </c>
      <c r="AU145" s="18" t="s">
        <v>88</v>
      </c>
    </row>
    <row r="146" s="2" customFormat="1" ht="21.75" customHeight="1">
      <c r="A146" s="39"/>
      <c r="B146" s="40"/>
      <c r="C146" s="296" t="s">
        <v>263</v>
      </c>
      <c r="D146" s="296" t="s">
        <v>498</v>
      </c>
      <c r="E146" s="297" t="s">
        <v>1242</v>
      </c>
      <c r="F146" s="298" t="s">
        <v>1243</v>
      </c>
      <c r="G146" s="299" t="s">
        <v>320</v>
      </c>
      <c r="H146" s="300">
        <v>5</v>
      </c>
      <c r="I146" s="301"/>
      <c r="J146" s="302"/>
      <c r="K146" s="303">
        <f>ROUND(P146*H146,2)</f>
        <v>0</v>
      </c>
      <c r="L146" s="298" t="s">
        <v>404</v>
      </c>
      <c r="M146" s="304"/>
      <c r="N146" s="305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0.0035999999999999999</v>
      </c>
      <c r="V146" s="262">
        <f>U146*H146</f>
        <v>0.017999999999999999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1235</v>
      </c>
      <c r="AT146" s="264" t="s">
        <v>498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1235</v>
      </c>
      <c r="BM146" s="264" t="s">
        <v>1244</v>
      </c>
    </row>
    <row r="147" s="2" customFormat="1">
      <c r="A147" s="39"/>
      <c r="B147" s="40"/>
      <c r="C147" s="41"/>
      <c r="D147" s="266" t="s">
        <v>232</v>
      </c>
      <c r="E147" s="41"/>
      <c r="F147" s="267" t="s">
        <v>1245</v>
      </c>
      <c r="G147" s="41"/>
      <c r="H147" s="41"/>
      <c r="I147" s="158"/>
      <c r="J147" s="158"/>
      <c r="K147" s="41"/>
      <c r="L147" s="41"/>
      <c r="M147" s="45"/>
      <c r="N147" s="268"/>
      <c r="O147" s="269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88</v>
      </c>
    </row>
    <row r="148" s="2" customFormat="1" ht="21.75" customHeight="1">
      <c r="A148" s="39"/>
      <c r="B148" s="40"/>
      <c r="C148" s="296" t="s">
        <v>267</v>
      </c>
      <c r="D148" s="296" t="s">
        <v>498</v>
      </c>
      <c r="E148" s="297" t="s">
        <v>1246</v>
      </c>
      <c r="F148" s="298" t="s">
        <v>1247</v>
      </c>
      <c r="G148" s="299" t="s">
        <v>320</v>
      </c>
      <c r="H148" s="300">
        <v>4</v>
      </c>
      <c r="I148" s="301"/>
      <c r="J148" s="302"/>
      <c r="K148" s="303">
        <f>ROUND(P148*H148,2)</f>
        <v>0</v>
      </c>
      <c r="L148" s="298" t="s">
        <v>404</v>
      </c>
      <c r="M148" s="304"/>
      <c r="N148" s="305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0.0041999999999999997</v>
      </c>
      <c r="V148" s="262">
        <f>U148*H148</f>
        <v>0.016799999999999999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1235</v>
      </c>
      <c r="AT148" s="264" t="s">
        <v>498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1235</v>
      </c>
      <c r="BM148" s="264" t="s">
        <v>1248</v>
      </c>
    </row>
    <row r="149" s="2" customFormat="1">
      <c r="A149" s="39"/>
      <c r="B149" s="40"/>
      <c r="C149" s="41"/>
      <c r="D149" s="266" t="s">
        <v>232</v>
      </c>
      <c r="E149" s="41"/>
      <c r="F149" s="267" t="s">
        <v>1249</v>
      </c>
      <c r="G149" s="41"/>
      <c r="H149" s="41"/>
      <c r="I149" s="158"/>
      <c r="J149" s="158"/>
      <c r="K149" s="41"/>
      <c r="L149" s="41"/>
      <c r="M149" s="45"/>
      <c r="N149" s="268"/>
      <c r="O149" s="269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232</v>
      </c>
      <c r="AU149" s="18" t="s">
        <v>88</v>
      </c>
    </row>
    <row r="150" s="2" customFormat="1" ht="21.75" customHeight="1">
      <c r="A150" s="39"/>
      <c r="B150" s="40"/>
      <c r="C150" s="252" t="s">
        <v>332</v>
      </c>
      <c r="D150" s="252" t="s">
        <v>226</v>
      </c>
      <c r="E150" s="253" t="s">
        <v>1250</v>
      </c>
      <c r="F150" s="254" t="s">
        <v>1251</v>
      </c>
      <c r="G150" s="255" t="s">
        <v>320</v>
      </c>
      <c r="H150" s="256">
        <v>10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0.0010499999999999999</v>
      </c>
      <c r="V150" s="262">
        <f>U150*H150</f>
        <v>0.010499999999999999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1252</v>
      </c>
    </row>
    <row r="151" s="2" customFormat="1" ht="21.75" customHeight="1">
      <c r="A151" s="39"/>
      <c r="B151" s="40"/>
      <c r="C151" s="296" t="s">
        <v>8</v>
      </c>
      <c r="D151" s="296" t="s">
        <v>498</v>
      </c>
      <c r="E151" s="297" t="s">
        <v>1253</v>
      </c>
      <c r="F151" s="298" t="s">
        <v>1254</v>
      </c>
      <c r="G151" s="299" t="s">
        <v>320</v>
      </c>
      <c r="H151" s="300">
        <v>10</v>
      </c>
      <c r="I151" s="301"/>
      <c r="J151" s="302"/>
      <c r="K151" s="303">
        <f>ROUND(P151*H151,2)</f>
        <v>0</v>
      </c>
      <c r="L151" s="298" t="s">
        <v>404</v>
      </c>
      <c r="M151" s="304"/>
      <c r="N151" s="305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0.0080000000000000002</v>
      </c>
      <c r="V151" s="262">
        <f>U151*H151</f>
        <v>0.080000000000000002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430</v>
      </c>
      <c r="AT151" s="264" t="s">
        <v>498</v>
      </c>
      <c r="AU151" s="264" t="s">
        <v>88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1255</v>
      </c>
    </row>
    <row r="152" s="2" customFormat="1">
      <c r="A152" s="39"/>
      <c r="B152" s="40"/>
      <c r="C152" s="41"/>
      <c r="D152" s="266" t="s">
        <v>232</v>
      </c>
      <c r="E152" s="41"/>
      <c r="F152" s="267" t="s">
        <v>1256</v>
      </c>
      <c r="G152" s="41"/>
      <c r="H152" s="41"/>
      <c r="I152" s="158"/>
      <c r="J152" s="158"/>
      <c r="K152" s="41"/>
      <c r="L152" s="41"/>
      <c r="M152" s="45"/>
      <c r="N152" s="268"/>
      <c r="O152" s="269"/>
      <c r="P152" s="92"/>
      <c r="Q152" s="92"/>
      <c r="R152" s="92"/>
      <c r="S152" s="92"/>
      <c r="T152" s="92"/>
      <c r="U152" s="92"/>
      <c r="V152" s="92"/>
      <c r="W152" s="92"/>
      <c r="X152" s="93"/>
      <c r="Y152" s="39"/>
      <c r="Z152" s="39"/>
      <c r="AA152" s="39"/>
      <c r="AB152" s="39"/>
      <c r="AC152" s="39"/>
      <c r="AD152" s="39"/>
      <c r="AE152" s="39"/>
      <c r="AT152" s="18" t="s">
        <v>232</v>
      </c>
      <c r="AU152" s="18" t="s">
        <v>88</v>
      </c>
    </row>
    <row r="153" s="2" customFormat="1" ht="21.75" customHeight="1">
      <c r="A153" s="39"/>
      <c r="B153" s="40"/>
      <c r="C153" s="252" t="s">
        <v>343</v>
      </c>
      <c r="D153" s="252" t="s">
        <v>226</v>
      </c>
      <c r="E153" s="253" t="s">
        <v>1257</v>
      </c>
      <c r="F153" s="254" t="s">
        <v>1258</v>
      </c>
      <c r="G153" s="255" t="s">
        <v>320</v>
      </c>
      <c r="H153" s="256">
        <v>26</v>
      </c>
      <c r="I153" s="257"/>
      <c r="J153" s="257"/>
      <c r="K153" s="258">
        <f>ROUND(P153*H153,2)</f>
        <v>0</v>
      </c>
      <c r="L153" s="254" t="s">
        <v>404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0.11241</v>
      </c>
      <c r="V153" s="262">
        <f>U153*H153</f>
        <v>2.92266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88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1259</v>
      </c>
    </row>
    <row r="154" s="2" customFormat="1">
      <c r="A154" s="39"/>
      <c r="B154" s="40"/>
      <c r="C154" s="41"/>
      <c r="D154" s="266" t="s">
        <v>232</v>
      </c>
      <c r="E154" s="41"/>
      <c r="F154" s="267" t="s">
        <v>1190</v>
      </c>
      <c r="G154" s="41"/>
      <c r="H154" s="41"/>
      <c r="I154" s="158"/>
      <c r="J154" s="158"/>
      <c r="K154" s="41"/>
      <c r="L154" s="41"/>
      <c r="M154" s="45"/>
      <c r="N154" s="268"/>
      <c r="O154" s="269"/>
      <c r="P154" s="92"/>
      <c r="Q154" s="92"/>
      <c r="R154" s="92"/>
      <c r="S154" s="92"/>
      <c r="T154" s="92"/>
      <c r="U154" s="92"/>
      <c r="V154" s="92"/>
      <c r="W154" s="92"/>
      <c r="X154" s="93"/>
      <c r="Y154" s="39"/>
      <c r="Z154" s="39"/>
      <c r="AA154" s="39"/>
      <c r="AB154" s="39"/>
      <c r="AC154" s="39"/>
      <c r="AD154" s="39"/>
      <c r="AE154" s="39"/>
      <c r="AT154" s="18" t="s">
        <v>232</v>
      </c>
      <c r="AU154" s="18" t="s">
        <v>88</v>
      </c>
    </row>
    <row r="155" s="2" customFormat="1" ht="21.75" customHeight="1">
      <c r="A155" s="39"/>
      <c r="B155" s="40"/>
      <c r="C155" s="296" t="s">
        <v>348</v>
      </c>
      <c r="D155" s="296" t="s">
        <v>498</v>
      </c>
      <c r="E155" s="297" t="s">
        <v>1260</v>
      </c>
      <c r="F155" s="298" t="s">
        <v>1261</v>
      </c>
      <c r="G155" s="299" t="s">
        <v>320</v>
      </c>
      <c r="H155" s="300">
        <v>26</v>
      </c>
      <c r="I155" s="301"/>
      <c r="J155" s="302"/>
      <c r="K155" s="303">
        <f>ROUND(P155*H155,2)</f>
        <v>0</v>
      </c>
      <c r="L155" s="298" t="s">
        <v>404</v>
      </c>
      <c r="M155" s="304"/>
      <c r="N155" s="305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0.0061000000000000004</v>
      </c>
      <c r="V155" s="262">
        <f>U155*H155</f>
        <v>0.15860000000000002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430</v>
      </c>
      <c r="AT155" s="264" t="s">
        <v>498</v>
      </c>
      <c r="AU155" s="264" t="s">
        <v>88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1262</v>
      </c>
    </row>
    <row r="156" s="2" customFormat="1">
      <c r="A156" s="39"/>
      <c r="B156" s="40"/>
      <c r="C156" s="41"/>
      <c r="D156" s="266" t="s">
        <v>232</v>
      </c>
      <c r="E156" s="41"/>
      <c r="F156" s="267" t="s">
        <v>1263</v>
      </c>
      <c r="G156" s="41"/>
      <c r="H156" s="41"/>
      <c r="I156" s="158"/>
      <c r="J156" s="158"/>
      <c r="K156" s="41"/>
      <c r="L156" s="41"/>
      <c r="M156" s="45"/>
      <c r="N156" s="268"/>
      <c r="O156" s="269"/>
      <c r="P156" s="92"/>
      <c r="Q156" s="92"/>
      <c r="R156" s="92"/>
      <c r="S156" s="92"/>
      <c r="T156" s="92"/>
      <c r="U156" s="92"/>
      <c r="V156" s="92"/>
      <c r="W156" s="92"/>
      <c r="X156" s="93"/>
      <c r="Y156" s="39"/>
      <c r="Z156" s="39"/>
      <c r="AA156" s="39"/>
      <c r="AB156" s="39"/>
      <c r="AC156" s="39"/>
      <c r="AD156" s="39"/>
      <c r="AE156" s="39"/>
      <c r="AT156" s="18" t="s">
        <v>232</v>
      </c>
      <c r="AU156" s="18" t="s">
        <v>88</v>
      </c>
    </row>
    <row r="157" s="12" customFormat="1" ht="22.8" customHeight="1">
      <c r="A157" s="12"/>
      <c r="B157" s="235"/>
      <c r="C157" s="236"/>
      <c r="D157" s="237" t="s">
        <v>77</v>
      </c>
      <c r="E157" s="250" t="s">
        <v>656</v>
      </c>
      <c r="F157" s="250" t="s">
        <v>657</v>
      </c>
      <c r="G157" s="236"/>
      <c r="H157" s="236"/>
      <c r="I157" s="239"/>
      <c r="J157" s="239"/>
      <c r="K157" s="251">
        <f>BK157</f>
        <v>0</v>
      </c>
      <c r="L157" s="236"/>
      <c r="M157" s="241"/>
      <c r="N157" s="242"/>
      <c r="O157" s="243"/>
      <c r="P157" s="243"/>
      <c r="Q157" s="244">
        <v>0</v>
      </c>
      <c r="R157" s="244">
        <v>0</v>
      </c>
      <c r="S157" s="243"/>
      <c r="T157" s="245">
        <v>0</v>
      </c>
      <c r="U157" s="243"/>
      <c r="V157" s="245">
        <v>0</v>
      </c>
      <c r="W157" s="243"/>
      <c r="X157" s="246">
        <v>0</v>
      </c>
      <c r="Y157" s="12"/>
      <c r="Z157" s="12"/>
      <c r="AA157" s="12"/>
      <c r="AB157" s="12"/>
      <c r="AC157" s="12"/>
      <c r="AD157" s="12"/>
      <c r="AE157" s="12"/>
      <c r="AR157" s="247" t="s">
        <v>86</v>
      </c>
      <c r="AT157" s="248" t="s">
        <v>77</v>
      </c>
      <c r="AU157" s="248" t="s">
        <v>86</v>
      </c>
      <c r="AY157" s="247" t="s">
        <v>223</v>
      </c>
      <c r="BK157" s="249">
        <v>0</v>
      </c>
    </row>
    <row r="158" s="12" customFormat="1" ht="22.8" customHeight="1">
      <c r="A158" s="12"/>
      <c r="B158" s="235"/>
      <c r="C158" s="236"/>
      <c r="D158" s="237" t="s">
        <v>77</v>
      </c>
      <c r="E158" s="250" t="s">
        <v>1143</v>
      </c>
      <c r="F158" s="250" t="s">
        <v>1144</v>
      </c>
      <c r="G158" s="236"/>
      <c r="H158" s="236"/>
      <c r="I158" s="239"/>
      <c r="J158" s="239"/>
      <c r="K158" s="251">
        <f>BK158</f>
        <v>0</v>
      </c>
      <c r="L158" s="236"/>
      <c r="M158" s="241"/>
      <c r="N158" s="242"/>
      <c r="O158" s="243"/>
      <c r="P158" s="243"/>
      <c r="Q158" s="244">
        <f>Q159</f>
        <v>0</v>
      </c>
      <c r="R158" s="244">
        <f>R159</f>
        <v>0</v>
      </c>
      <c r="S158" s="243"/>
      <c r="T158" s="245">
        <f>T159</f>
        <v>0</v>
      </c>
      <c r="U158" s="243"/>
      <c r="V158" s="245">
        <f>V159</f>
        <v>0</v>
      </c>
      <c r="W158" s="243"/>
      <c r="X158" s="246">
        <f>X159</f>
        <v>0</v>
      </c>
      <c r="Y158" s="12"/>
      <c r="Z158" s="12"/>
      <c r="AA158" s="12"/>
      <c r="AB158" s="12"/>
      <c r="AC158" s="12"/>
      <c r="AD158" s="12"/>
      <c r="AE158" s="12"/>
      <c r="AR158" s="247" t="s">
        <v>86</v>
      </c>
      <c r="AT158" s="248" t="s">
        <v>77</v>
      </c>
      <c r="AU158" s="248" t="s">
        <v>86</v>
      </c>
      <c r="AY158" s="247" t="s">
        <v>223</v>
      </c>
      <c r="BK158" s="249">
        <f>BK159</f>
        <v>0</v>
      </c>
    </row>
    <row r="159" s="2" customFormat="1" ht="21.75" customHeight="1">
      <c r="A159" s="39"/>
      <c r="B159" s="40"/>
      <c r="C159" s="252" t="s">
        <v>353</v>
      </c>
      <c r="D159" s="252" t="s">
        <v>226</v>
      </c>
      <c r="E159" s="253" t="s">
        <v>1145</v>
      </c>
      <c r="F159" s="254" t="s">
        <v>1146</v>
      </c>
      <c r="G159" s="255" t="s">
        <v>501</v>
      </c>
      <c r="H159" s="256">
        <v>3.1819999999999999</v>
      </c>
      <c r="I159" s="257"/>
      <c r="J159" s="257"/>
      <c r="K159" s="258">
        <f>ROUND(P159*H159,2)</f>
        <v>0</v>
      </c>
      <c r="L159" s="254" t="s">
        <v>404</v>
      </c>
      <c r="M159" s="45"/>
      <c r="N159" s="323" t="s">
        <v>1</v>
      </c>
      <c r="O159" s="324" t="s">
        <v>41</v>
      </c>
      <c r="P159" s="325">
        <f>I159+J159</f>
        <v>0</v>
      </c>
      <c r="Q159" s="325">
        <f>ROUND(I159*H159,2)</f>
        <v>0</v>
      </c>
      <c r="R159" s="325">
        <f>ROUND(J159*H159,2)</f>
        <v>0</v>
      </c>
      <c r="S159" s="272"/>
      <c r="T159" s="326">
        <f>S159*H159</f>
        <v>0</v>
      </c>
      <c r="U159" s="326">
        <v>0</v>
      </c>
      <c r="V159" s="326">
        <f>U159*H159</f>
        <v>0</v>
      </c>
      <c r="W159" s="326">
        <v>0</v>
      </c>
      <c r="X159" s="327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88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1264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197"/>
      <c r="J160" s="197"/>
      <c r="K160" s="68"/>
      <c r="L160" s="68"/>
      <c r="M160" s="45"/>
      <c r="N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lLa1aiPCbrCNjE4pODM1msdVHQNRYat9ZdZej2DhMAnJ6IN8xYl31y48sNXuIusZ3bXIIJ0FAwJPi5ZCCqLs9A==" hashValue="VGzaGrJlVNpYEyRzkO3BooCjG6VoQdJMnte7mgInIBTaUgNma1iqCC3oNkfvYjrgev82mJ0vKJCns3sL7dQPNg==" algorithmName="SHA-512" password="CC35"/>
  <autoFilter ref="C124:L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116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1265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60" t="s">
        <v>28</v>
      </c>
      <c r="J15" s="161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60" t="s">
        <v>28</v>
      </c>
      <c r="J21" s="161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ROUND(K134,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ROUND((SUM(BE134:BE804)),  2)</f>
        <v>0</v>
      </c>
      <c r="G35" s="39"/>
      <c r="H35" s="39"/>
      <c r="I35" s="176">
        <v>0.20999999999999999</v>
      </c>
      <c r="J35" s="158"/>
      <c r="K35" s="170">
        <f>ROUND(((SUM(BE134:BE804))*I35),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ROUND((SUM(BF134:BF804)),  2)</f>
        <v>0</v>
      </c>
      <c r="G36" s="39"/>
      <c r="H36" s="39"/>
      <c r="I36" s="176">
        <v>0.14999999999999999</v>
      </c>
      <c r="J36" s="158"/>
      <c r="K36" s="170">
        <f>ROUND(((SUM(BF134:BF804))*I36),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ROUND((SUM(BG134:BG804)),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ROUND((SUM(BH134:BH804)),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ROUND((SUM(BI134:BI804)),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102 - Zpevněné plochy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Q134</f>
        <v>0</v>
      </c>
      <c r="J96" s="208">
        <f>R134</f>
        <v>0</v>
      </c>
      <c r="K96" s="111">
        <f>K134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Q135</f>
        <v>0</v>
      </c>
      <c r="J97" s="213">
        <f>R135</f>
        <v>0</v>
      </c>
      <c r="K97" s="214">
        <f>K135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Q136</f>
        <v>0</v>
      </c>
      <c r="J98" s="219">
        <f>R136</f>
        <v>0</v>
      </c>
      <c r="K98" s="220">
        <f>K136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Q242</f>
        <v>0</v>
      </c>
      <c r="J99" s="219">
        <f>R242</f>
        <v>0</v>
      </c>
      <c r="K99" s="220">
        <f>K242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1149</v>
      </c>
      <c r="E100" s="218"/>
      <c r="F100" s="218"/>
      <c r="G100" s="218"/>
      <c r="H100" s="218"/>
      <c r="I100" s="219">
        <f>Q346</f>
        <v>0</v>
      </c>
      <c r="J100" s="219">
        <f>R346</f>
        <v>0</v>
      </c>
      <c r="K100" s="220">
        <f>K346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1266</v>
      </c>
      <c r="E101" s="218"/>
      <c r="F101" s="218"/>
      <c r="G101" s="218"/>
      <c r="H101" s="218"/>
      <c r="I101" s="219">
        <f>Q400</f>
        <v>0</v>
      </c>
      <c r="J101" s="219">
        <f>R400</f>
        <v>0</v>
      </c>
      <c r="K101" s="220">
        <f>K400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968</v>
      </c>
      <c r="E102" s="218"/>
      <c r="F102" s="218"/>
      <c r="G102" s="218"/>
      <c r="H102" s="218"/>
      <c r="I102" s="219">
        <f>Q434</f>
        <v>0</v>
      </c>
      <c r="J102" s="219">
        <f>R434</f>
        <v>0</v>
      </c>
      <c r="K102" s="220">
        <f>K434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1267</v>
      </c>
      <c r="E103" s="218"/>
      <c r="F103" s="218"/>
      <c r="G103" s="218"/>
      <c r="H103" s="218"/>
      <c r="I103" s="219">
        <f>Q523</f>
        <v>0</v>
      </c>
      <c r="J103" s="219">
        <f>R523</f>
        <v>0</v>
      </c>
      <c r="K103" s="220">
        <f>K523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876</v>
      </c>
      <c r="E104" s="218"/>
      <c r="F104" s="218"/>
      <c r="G104" s="218"/>
      <c r="H104" s="218"/>
      <c r="I104" s="219">
        <f>Q528</f>
        <v>0</v>
      </c>
      <c r="J104" s="219">
        <f>R528</f>
        <v>0</v>
      </c>
      <c r="K104" s="220">
        <f>K528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7"/>
      <c r="D105" s="217" t="s">
        <v>394</v>
      </c>
      <c r="E105" s="218"/>
      <c r="F105" s="218"/>
      <c r="G105" s="218"/>
      <c r="H105" s="218"/>
      <c r="I105" s="219">
        <f>Q537</f>
        <v>0</v>
      </c>
      <c r="J105" s="219">
        <f>R537</f>
        <v>0</v>
      </c>
      <c r="K105" s="220">
        <f>K537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6"/>
      <c r="C106" s="137"/>
      <c r="D106" s="217" t="s">
        <v>395</v>
      </c>
      <c r="E106" s="218"/>
      <c r="F106" s="218"/>
      <c r="G106" s="218"/>
      <c r="H106" s="218"/>
      <c r="I106" s="219">
        <f>Q662</f>
        <v>0</v>
      </c>
      <c r="J106" s="219">
        <f>R662</f>
        <v>0</v>
      </c>
      <c r="K106" s="220">
        <f>K662</f>
        <v>0</v>
      </c>
      <c r="L106" s="137"/>
      <c r="M106" s="22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6"/>
      <c r="C107" s="137"/>
      <c r="D107" s="217" t="s">
        <v>969</v>
      </c>
      <c r="E107" s="218"/>
      <c r="F107" s="218"/>
      <c r="G107" s="218"/>
      <c r="H107" s="218"/>
      <c r="I107" s="219">
        <f>Q670</f>
        <v>0</v>
      </c>
      <c r="J107" s="219">
        <f>R670</f>
        <v>0</v>
      </c>
      <c r="K107" s="220">
        <f>K670</f>
        <v>0</v>
      </c>
      <c r="L107" s="137"/>
      <c r="M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9"/>
      <c r="C108" s="210"/>
      <c r="D108" s="211" t="s">
        <v>877</v>
      </c>
      <c r="E108" s="212"/>
      <c r="F108" s="212"/>
      <c r="G108" s="212"/>
      <c r="H108" s="212"/>
      <c r="I108" s="213">
        <f>Q673</f>
        <v>0</v>
      </c>
      <c r="J108" s="213">
        <f>R673</f>
        <v>0</v>
      </c>
      <c r="K108" s="214">
        <f>K673</f>
        <v>0</v>
      </c>
      <c r="L108" s="210"/>
      <c r="M108" s="21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6"/>
      <c r="C109" s="137"/>
      <c r="D109" s="217" t="s">
        <v>1268</v>
      </c>
      <c r="E109" s="218"/>
      <c r="F109" s="218"/>
      <c r="G109" s="218"/>
      <c r="H109" s="218"/>
      <c r="I109" s="219">
        <f>Q674</f>
        <v>0</v>
      </c>
      <c r="J109" s="219">
        <f>R674</f>
        <v>0</v>
      </c>
      <c r="K109" s="220">
        <f>K674</f>
        <v>0</v>
      </c>
      <c r="L109" s="137"/>
      <c r="M109" s="22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6"/>
      <c r="C110" s="137"/>
      <c r="D110" s="217" t="s">
        <v>1269</v>
      </c>
      <c r="E110" s="218"/>
      <c r="F110" s="218"/>
      <c r="G110" s="218"/>
      <c r="H110" s="218"/>
      <c r="I110" s="219">
        <f>Q722</f>
        <v>0</v>
      </c>
      <c r="J110" s="219">
        <f>R722</f>
        <v>0</v>
      </c>
      <c r="K110" s="220">
        <f>K722</f>
        <v>0</v>
      </c>
      <c r="L110" s="137"/>
      <c r="M110" s="22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6"/>
      <c r="C111" s="137"/>
      <c r="D111" s="217" t="s">
        <v>1270</v>
      </c>
      <c r="E111" s="218"/>
      <c r="F111" s="218"/>
      <c r="G111" s="218"/>
      <c r="H111" s="218"/>
      <c r="I111" s="219">
        <f>Q731</f>
        <v>0</v>
      </c>
      <c r="J111" s="219">
        <f>R731</f>
        <v>0</v>
      </c>
      <c r="K111" s="220">
        <f>K731</f>
        <v>0</v>
      </c>
      <c r="L111" s="137"/>
      <c r="M111" s="22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6"/>
      <c r="C112" s="137"/>
      <c r="D112" s="217" t="s">
        <v>1271</v>
      </c>
      <c r="E112" s="218"/>
      <c r="F112" s="218"/>
      <c r="G112" s="218"/>
      <c r="H112" s="218"/>
      <c r="I112" s="219">
        <f>Q780</f>
        <v>0</v>
      </c>
      <c r="J112" s="219">
        <f>R780</f>
        <v>0</v>
      </c>
      <c r="K112" s="220">
        <f>K780</f>
        <v>0</v>
      </c>
      <c r="L112" s="137"/>
      <c r="M112" s="22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9"/>
      <c r="C113" s="210"/>
      <c r="D113" s="211" t="s">
        <v>879</v>
      </c>
      <c r="E113" s="212"/>
      <c r="F113" s="212"/>
      <c r="G113" s="212"/>
      <c r="H113" s="212"/>
      <c r="I113" s="213">
        <f>Q793</f>
        <v>0</v>
      </c>
      <c r="J113" s="213">
        <f>R793</f>
        <v>0</v>
      </c>
      <c r="K113" s="214">
        <f>K793</f>
        <v>0</v>
      </c>
      <c r="L113" s="210"/>
      <c r="M113" s="21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16"/>
      <c r="C114" s="137"/>
      <c r="D114" s="217" t="s">
        <v>1272</v>
      </c>
      <c r="E114" s="218"/>
      <c r="F114" s="218"/>
      <c r="G114" s="218"/>
      <c r="H114" s="218"/>
      <c r="I114" s="219">
        <f>Q794</f>
        <v>0</v>
      </c>
      <c r="J114" s="219">
        <f>R794</f>
        <v>0</v>
      </c>
      <c r="K114" s="220">
        <f>K794</f>
        <v>0</v>
      </c>
      <c r="L114" s="137"/>
      <c r="M114" s="22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197"/>
      <c r="J116" s="197"/>
      <c r="K116" s="68"/>
      <c r="L116" s="68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200"/>
      <c r="J120" s="200"/>
      <c r="K120" s="70"/>
      <c r="L120" s="70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204</v>
      </c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17</v>
      </c>
      <c r="D123" s="41"/>
      <c r="E123" s="41"/>
      <c r="F123" s="41"/>
      <c r="G123" s="41"/>
      <c r="H123" s="41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201" t="str">
        <f>E7</f>
        <v>Revitalizace centra města Kopřivnice - aktualizace 08.2020</v>
      </c>
      <c r="F124" s="33"/>
      <c r="G124" s="33"/>
      <c r="H124" s="33"/>
      <c r="I124" s="158"/>
      <c r="J124" s="158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187</v>
      </c>
      <c r="D125" s="41"/>
      <c r="E125" s="41"/>
      <c r="F125" s="41"/>
      <c r="G125" s="41"/>
      <c r="H125" s="41"/>
      <c r="I125" s="158"/>
      <c r="J125" s="158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SO 102 - Zpevněné plochy</v>
      </c>
      <c r="F126" s="41"/>
      <c r="G126" s="41"/>
      <c r="H126" s="41"/>
      <c r="I126" s="158"/>
      <c r="J126" s="158"/>
      <c r="K126" s="41"/>
      <c r="L126" s="41"/>
      <c r="M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8"/>
      <c r="J127" s="158"/>
      <c r="K127" s="41"/>
      <c r="L127" s="41"/>
      <c r="M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21</v>
      </c>
      <c r="D128" s="41"/>
      <c r="E128" s="41"/>
      <c r="F128" s="28" t="str">
        <f>F12</f>
        <v xml:space="preserve"> </v>
      </c>
      <c r="G128" s="41"/>
      <c r="H128" s="41"/>
      <c r="I128" s="160" t="s">
        <v>23</v>
      </c>
      <c r="J128" s="162" t="str">
        <f>IF(J12="","",J12)</f>
        <v>7. 8. 2020</v>
      </c>
      <c r="K128" s="41"/>
      <c r="L128" s="41"/>
      <c r="M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158"/>
      <c r="J129" s="158"/>
      <c r="K129" s="41"/>
      <c r="L129" s="41"/>
      <c r="M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25</v>
      </c>
      <c r="D130" s="41"/>
      <c r="E130" s="41"/>
      <c r="F130" s="28" t="str">
        <f>E15</f>
        <v>Město Kopřivnice</v>
      </c>
      <c r="G130" s="41"/>
      <c r="H130" s="41"/>
      <c r="I130" s="160" t="s">
        <v>31</v>
      </c>
      <c r="J130" s="202" t="str">
        <f>E21</f>
        <v>Dopravoprojekt Ostrava a.s.</v>
      </c>
      <c r="K130" s="41"/>
      <c r="L130" s="41"/>
      <c r="M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29</v>
      </c>
      <c r="D131" s="41"/>
      <c r="E131" s="41"/>
      <c r="F131" s="28" t="str">
        <f>IF(E18="","",E18)</f>
        <v>Vyplň údaj</v>
      </c>
      <c r="G131" s="41"/>
      <c r="H131" s="41"/>
      <c r="I131" s="160" t="s">
        <v>33</v>
      </c>
      <c r="J131" s="202" t="str">
        <f>E24</f>
        <v xml:space="preserve"> </v>
      </c>
      <c r="K131" s="41"/>
      <c r="L131" s="41"/>
      <c r="M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158"/>
      <c r="J132" s="158"/>
      <c r="K132" s="41"/>
      <c r="L132" s="41"/>
      <c r="M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22"/>
      <c r="B133" s="223"/>
      <c r="C133" s="224" t="s">
        <v>205</v>
      </c>
      <c r="D133" s="225" t="s">
        <v>61</v>
      </c>
      <c r="E133" s="225" t="s">
        <v>57</v>
      </c>
      <c r="F133" s="225" t="s">
        <v>58</v>
      </c>
      <c r="G133" s="225" t="s">
        <v>206</v>
      </c>
      <c r="H133" s="225" t="s">
        <v>207</v>
      </c>
      <c r="I133" s="226" t="s">
        <v>208</v>
      </c>
      <c r="J133" s="226" t="s">
        <v>209</v>
      </c>
      <c r="K133" s="225" t="s">
        <v>196</v>
      </c>
      <c r="L133" s="227" t="s">
        <v>210</v>
      </c>
      <c r="M133" s="228"/>
      <c r="N133" s="101" t="s">
        <v>1</v>
      </c>
      <c r="O133" s="102" t="s">
        <v>40</v>
      </c>
      <c r="P133" s="102" t="s">
        <v>211</v>
      </c>
      <c r="Q133" s="102" t="s">
        <v>212</v>
      </c>
      <c r="R133" s="102" t="s">
        <v>213</v>
      </c>
      <c r="S133" s="102" t="s">
        <v>214</v>
      </c>
      <c r="T133" s="102" t="s">
        <v>215</v>
      </c>
      <c r="U133" s="102" t="s">
        <v>216</v>
      </c>
      <c r="V133" s="102" t="s">
        <v>217</v>
      </c>
      <c r="W133" s="102" t="s">
        <v>218</v>
      </c>
      <c r="X133" s="103" t="s">
        <v>219</v>
      </c>
      <c r="Y133" s="222"/>
      <c r="Z133" s="222"/>
      <c r="AA133" s="222"/>
      <c r="AB133" s="222"/>
      <c r="AC133" s="222"/>
      <c r="AD133" s="222"/>
      <c r="AE133" s="222"/>
    </row>
    <row r="134" s="2" customFormat="1" ht="22.8" customHeight="1">
      <c r="A134" s="39"/>
      <c r="B134" s="40"/>
      <c r="C134" s="108" t="s">
        <v>220</v>
      </c>
      <c r="D134" s="41"/>
      <c r="E134" s="41"/>
      <c r="F134" s="41"/>
      <c r="G134" s="41"/>
      <c r="H134" s="41"/>
      <c r="I134" s="158"/>
      <c r="J134" s="158"/>
      <c r="K134" s="229">
        <f>BK134</f>
        <v>0</v>
      </c>
      <c r="L134" s="41"/>
      <c r="M134" s="45"/>
      <c r="N134" s="104"/>
      <c r="O134" s="230"/>
      <c r="P134" s="105"/>
      <c r="Q134" s="231">
        <f>Q135+Q673+Q793</f>
        <v>0</v>
      </c>
      <c r="R134" s="231">
        <f>R135+R673+R793</f>
        <v>0</v>
      </c>
      <c r="S134" s="105"/>
      <c r="T134" s="232">
        <f>T135+T673+T793</f>
        <v>0</v>
      </c>
      <c r="U134" s="105"/>
      <c r="V134" s="232">
        <f>V135+V673+V793</f>
        <v>20808.053518179997</v>
      </c>
      <c r="W134" s="105"/>
      <c r="X134" s="233">
        <f>X135+X673+X793</f>
        <v>13.9308</v>
      </c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198</v>
      </c>
      <c r="BK134" s="234">
        <f>BK135+BK673+BK793</f>
        <v>0</v>
      </c>
    </row>
    <row r="135" s="12" customFormat="1" ht="25.92" customHeight="1">
      <c r="A135" s="12"/>
      <c r="B135" s="235"/>
      <c r="C135" s="236"/>
      <c r="D135" s="237" t="s">
        <v>77</v>
      </c>
      <c r="E135" s="238" t="s">
        <v>398</v>
      </c>
      <c r="F135" s="238" t="s">
        <v>399</v>
      </c>
      <c r="G135" s="236"/>
      <c r="H135" s="236"/>
      <c r="I135" s="239"/>
      <c r="J135" s="239"/>
      <c r="K135" s="240">
        <f>BK135</f>
        <v>0</v>
      </c>
      <c r="L135" s="236"/>
      <c r="M135" s="241"/>
      <c r="N135" s="242"/>
      <c r="O135" s="243"/>
      <c r="P135" s="243"/>
      <c r="Q135" s="244">
        <f>Q136+Q242+Q346+Q400+Q434+Q523+Q528+Q537+Q662+Q670</f>
        <v>0</v>
      </c>
      <c r="R135" s="244">
        <f>R136+R242+R346+R400+R434+R523+R528+R537+R662+R670</f>
        <v>0</v>
      </c>
      <c r="S135" s="243"/>
      <c r="T135" s="245">
        <f>T136+T242+T346+T400+T434+T523+T528+T537+T662+T670</f>
        <v>0</v>
      </c>
      <c r="U135" s="243"/>
      <c r="V135" s="245">
        <f>V136+V242+V346+V400+V434+V523+V528+V537+V662+V670</f>
        <v>20682.803929079997</v>
      </c>
      <c r="W135" s="243"/>
      <c r="X135" s="246">
        <f>X136+X242+X346+X400+X434+X523+X528+X537+X662+X670</f>
        <v>13.9308</v>
      </c>
      <c r="Y135" s="12"/>
      <c r="Z135" s="12"/>
      <c r="AA135" s="12"/>
      <c r="AB135" s="12"/>
      <c r="AC135" s="12"/>
      <c r="AD135" s="12"/>
      <c r="AE135" s="12"/>
      <c r="AR135" s="247" t="s">
        <v>86</v>
      </c>
      <c r="AT135" s="248" t="s">
        <v>77</v>
      </c>
      <c r="AU135" s="248" t="s">
        <v>78</v>
      </c>
      <c r="AY135" s="247" t="s">
        <v>223</v>
      </c>
      <c r="BK135" s="249">
        <f>BK136+BK242+BK346+BK400+BK434+BK523+BK528+BK537+BK662+BK670</f>
        <v>0</v>
      </c>
    </row>
    <row r="136" s="12" customFormat="1" ht="22.8" customHeight="1">
      <c r="A136" s="12"/>
      <c r="B136" s="235"/>
      <c r="C136" s="236"/>
      <c r="D136" s="237" t="s">
        <v>77</v>
      </c>
      <c r="E136" s="250" t="s">
        <v>86</v>
      </c>
      <c r="F136" s="250" t="s">
        <v>400</v>
      </c>
      <c r="G136" s="236"/>
      <c r="H136" s="236"/>
      <c r="I136" s="239"/>
      <c r="J136" s="239"/>
      <c r="K136" s="251">
        <f>BK136</f>
        <v>0</v>
      </c>
      <c r="L136" s="236"/>
      <c r="M136" s="241"/>
      <c r="N136" s="242"/>
      <c r="O136" s="243"/>
      <c r="P136" s="243"/>
      <c r="Q136" s="244">
        <f>SUM(Q137:Q241)</f>
        <v>0</v>
      </c>
      <c r="R136" s="244">
        <f>SUM(R137:R241)</f>
        <v>0</v>
      </c>
      <c r="S136" s="243"/>
      <c r="T136" s="245">
        <f>SUM(T137:T241)</f>
        <v>0</v>
      </c>
      <c r="U136" s="243"/>
      <c r="V136" s="245">
        <f>SUM(V137:V241)</f>
        <v>11340.965429999998</v>
      </c>
      <c r="W136" s="243"/>
      <c r="X136" s="246">
        <f>SUM(X137:X241)</f>
        <v>0</v>
      </c>
      <c r="Y136" s="12"/>
      <c r="Z136" s="12"/>
      <c r="AA136" s="12"/>
      <c r="AB136" s="12"/>
      <c r="AC136" s="12"/>
      <c r="AD136" s="12"/>
      <c r="AE136" s="12"/>
      <c r="AR136" s="247" t="s">
        <v>86</v>
      </c>
      <c r="AT136" s="248" t="s">
        <v>77</v>
      </c>
      <c r="AU136" s="248" t="s">
        <v>86</v>
      </c>
      <c r="AY136" s="247" t="s">
        <v>223</v>
      </c>
      <c r="BK136" s="249">
        <f>SUM(BK137:BK241)</f>
        <v>0</v>
      </c>
    </row>
    <row r="137" s="2" customFormat="1" ht="21.75" customHeight="1">
      <c r="A137" s="39"/>
      <c r="B137" s="40"/>
      <c r="C137" s="252" t="s">
        <v>86</v>
      </c>
      <c r="D137" s="252" t="s">
        <v>226</v>
      </c>
      <c r="E137" s="253" t="s">
        <v>1273</v>
      </c>
      <c r="F137" s="254" t="s">
        <v>1274</v>
      </c>
      <c r="G137" s="255" t="s">
        <v>409</v>
      </c>
      <c r="H137" s="256">
        <v>3.6909999999999998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1275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1276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88</v>
      </c>
    </row>
    <row r="139" s="13" customFormat="1">
      <c r="A139" s="13"/>
      <c r="B139" s="274"/>
      <c r="C139" s="275"/>
      <c r="D139" s="266" t="s">
        <v>446</v>
      </c>
      <c r="E139" s="276" t="s">
        <v>1</v>
      </c>
      <c r="F139" s="277" t="s">
        <v>1277</v>
      </c>
      <c r="G139" s="275"/>
      <c r="H139" s="278">
        <v>3.6909999999999998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88</v>
      </c>
      <c r="AV139" s="13" t="s">
        <v>88</v>
      </c>
      <c r="AW139" s="13" t="s">
        <v>5</v>
      </c>
      <c r="AX139" s="13" t="s">
        <v>86</v>
      </c>
      <c r="AY139" s="284" t="s">
        <v>223</v>
      </c>
    </row>
    <row r="140" s="2" customFormat="1" ht="21.75" customHeight="1">
      <c r="A140" s="39"/>
      <c r="B140" s="40"/>
      <c r="C140" s="252" t="s">
        <v>88</v>
      </c>
      <c r="D140" s="252" t="s">
        <v>226</v>
      </c>
      <c r="E140" s="253" t="s">
        <v>1278</v>
      </c>
      <c r="F140" s="254" t="s">
        <v>1279</v>
      </c>
      <c r="G140" s="255" t="s">
        <v>409</v>
      </c>
      <c r="H140" s="256">
        <v>6060</v>
      </c>
      <c r="I140" s="257"/>
      <c r="J140" s="257"/>
      <c r="K140" s="258">
        <f>ROUND(P140*H140,2)</f>
        <v>0</v>
      </c>
      <c r="L140" s="254" t="s">
        <v>404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88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1280</v>
      </c>
    </row>
    <row r="141" s="2" customFormat="1">
      <c r="A141" s="39"/>
      <c r="B141" s="40"/>
      <c r="C141" s="41"/>
      <c r="D141" s="266" t="s">
        <v>232</v>
      </c>
      <c r="E141" s="41"/>
      <c r="F141" s="267" t="s">
        <v>1281</v>
      </c>
      <c r="G141" s="41"/>
      <c r="H141" s="41"/>
      <c r="I141" s="158"/>
      <c r="J141" s="158"/>
      <c r="K141" s="41"/>
      <c r="L141" s="41"/>
      <c r="M141" s="45"/>
      <c r="N141" s="268"/>
      <c r="O141" s="269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232</v>
      </c>
      <c r="AU141" s="18" t="s">
        <v>88</v>
      </c>
    </row>
    <row r="142" s="2" customFormat="1" ht="21.75" customHeight="1">
      <c r="A142" s="39"/>
      <c r="B142" s="40"/>
      <c r="C142" s="252" t="s">
        <v>234</v>
      </c>
      <c r="D142" s="252" t="s">
        <v>226</v>
      </c>
      <c r="E142" s="253" t="s">
        <v>489</v>
      </c>
      <c r="F142" s="254" t="s">
        <v>490</v>
      </c>
      <c r="G142" s="255" t="s">
        <v>409</v>
      </c>
      <c r="H142" s="256">
        <v>3030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1282</v>
      </c>
    </row>
    <row r="143" s="2" customFormat="1">
      <c r="A143" s="39"/>
      <c r="B143" s="40"/>
      <c r="C143" s="41"/>
      <c r="D143" s="266" t="s">
        <v>232</v>
      </c>
      <c r="E143" s="41"/>
      <c r="F143" s="267" t="s">
        <v>1283</v>
      </c>
      <c r="G143" s="41"/>
      <c r="H143" s="41"/>
      <c r="I143" s="158"/>
      <c r="J143" s="158"/>
      <c r="K143" s="41"/>
      <c r="L143" s="41"/>
      <c r="M143" s="45"/>
      <c r="N143" s="268"/>
      <c r="O143" s="269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13" customFormat="1">
      <c r="A144" s="13"/>
      <c r="B144" s="274"/>
      <c r="C144" s="275"/>
      <c r="D144" s="266" t="s">
        <v>446</v>
      </c>
      <c r="E144" s="275"/>
      <c r="F144" s="277" t="s">
        <v>1284</v>
      </c>
      <c r="G144" s="275"/>
      <c r="H144" s="278">
        <v>3030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4</v>
      </c>
      <c r="AX144" s="13" t="s">
        <v>86</v>
      </c>
      <c r="AY144" s="284" t="s">
        <v>223</v>
      </c>
    </row>
    <row r="145" s="2" customFormat="1" ht="21.75" customHeight="1">
      <c r="A145" s="39"/>
      <c r="B145" s="40"/>
      <c r="C145" s="252" t="s">
        <v>239</v>
      </c>
      <c r="D145" s="252" t="s">
        <v>226</v>
      </c>
      <c r="E145" s="253" t="s">
        <v>1285</v>
      </c>
      <c r="F145" s="254" t="s">
        <v>1286</v>
      </c>
      <c r="G145" s="255" t="s">
        <v>409</v>
      </c>
      <c r="H145" s="256">
        <v>5700</v>
      </c>
      <c r="I145" s="257"/>
      <c r="J145" s="257"/>
      <c r="K145" s="258">
        <f>ROUND(P145*H145,2)</f>
        <v>0</v>
      </c>
      <c r="L145" s="254" t="s">
        <v>404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88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1287</v>
      </c>
    </row>
    <row r="146" s="2" customFormat="1">
      <c r="A146" s="39"/>
      <c r="B146" s="40"/>
      <c r="C146" s="41"/>
      <c r="D146" s="266" t="s">
        <v>232</v>
      </c>
      <c r="E146" s="41"/>
      <c r="F146" s="267" t="s">
        <v>1288</v>
      </c>
      <c r="G146" s="41"/>
      <c r="H146" s="41"/>
      <c r="I146" s="158"/>
      <c r="J146" s="158"/>
      <c r="K146" s="41"/>
      <c r="L146" s="41"/>
      <c r="M146" s="45"/>
      <c r="N146" s="268"/>
      <c r="O146" s="269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232</v>
      </c>
      <c r="AU146" s="18" t="s">
        <v>88</v>
      </c>
    </row>
    <row r="147" s="2" customFormat="1" ht="21.75" customHeight="1">
      <c r="A147" s="39"/>
      <c r="B147" s="40"/>
      <c r="C147" s="252" t="s">
        <v>222</v>
      </c>
      <c r="D147" s="252" t="s">
        <v>226</v>
      </c>
      <c r="E147" s="253" t="s">
        <v>994</v>
      </c>
      <c r="F147" s="254" t="s">
        <v>995</v>
      </c>
      <c r="G147" s="255" t="s">
        <v>409</v>
      </c>
      <c r="H147" s="256">
        <v>2850</v>
      </c>
      <c r="I147" s="257"/>
      <c r="J147" s="257"/>
      <c r="K147" s="258">
        <f>ROUND(P147*H147,2)</f>
        <v>0</v>
      </c>
      <c r="L147" s="254" t="s">
        <v>404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88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1289</v>
      </c>
    </row>
    <row r="148" s="2" customFormat="1">
      <c r="A148" s="39"/>
      <c r="B148" s="40"/>
      <c r="C148" s="41"/>
      <c r="D148" s="266" t="s">
        <v>232</v>
      </c>
      <c r="E148" s="41"/>
      <c r="F148" s="267" t="s">
        <v>1290</v>
      </c>
      <c r="G148" s="41"/>
      <c r="H148" s="41"/>
      <c r="I148" s="158"/>
      <c r="J148" s="158"/>
      <c r="K148" s="41"/>
      <c r="L148" s="41"/>
      <c r="M148" s="45"/>
      <c r="N148" s="268"/>
      <c r="O148" s="269"/>
      <c r="P148" s="92"/>
      <c r="Q148" s="92"/>
      <c r="R148" s="92"/>
      <c r="S148" s="92"/>
      <c r="T148" s="92"/>
      <c r="U148" s="92"/>
      <c r="V148" s="92"/>
      <c r="W148" s="92"/>
      <c r="X148" s="93"/>
      <c r="Y148" s="39"/>
      <c r="Z148" s="39"/>
      <c r="AA148" s="39"/>
      <c r="AB148" s="39"/>
      <c r="AC148" s="39"/>
      <c r="AD148" s="39"/>
      <c r="AE148" s="39"/>
      <c r="AT148" s="18" t="s">
        <v>232</v>
      </c>
      <c r="AU148" s="18" t="s">
        <v>88</v>
      </c>
    </row>
    <row r="149" s="13" customFormat="1">
      <c r="A149" s="13"/>
      <c r="B149" s="274"/>
      <c r="C149" s="275"/>
      <c r="D149" s="266" t="s">
        <v>446</v>
      </c>
      <c r="E149" s="275"/>
      <c r="F149" s="277" t="s">
        <v>1291</v>
      </c>
      <c r="G149" s="275"/>
      <c r="H149" s="278">
        <v>2850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88</v>
      </c>
      <c r="AV149" s="13" t="s">
        <v>88</v>
      </c>
      <c r="AW149" s="13" t="s">
        <v>4</v>
      </c>
      <c r="AX149" s="13" t="s">
        <v>86</v>
      </c>
      <c r="AY149" s="284" t="s">
        <v>223</v>
      </c>
    </row>
    <row r="150" s="2" customFormat="1" ht="21.75" customHeight="1">
      <c r="A150" s="39"/>
      <c r="B150" s="40"/>
      <c r="C150" s="252" t="s">
        <v>248</v>
      </c>
      <c r="D150" s="252" t="s">
        <v>226</v>
      </c>
      <c r="E150" s="253" t="s">
        <v>1292</v>
      </c>
      <c r="F150" s="254" t="s">
        <v>1293</v>
      </c>
      <c r="G150" s="255" t="s">
        <v>409</v>
      </c>
      <c r="H150" s="256">
        <v>111.40000000000001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1294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1295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88</v>
      </c>
    </row>
    <row r="152" s="13" customFormat="1">
      <c r="A152" s="13"/>
      <c r="B152" s="274"/>
      <c r="C152" s="275"/>
      <c r="D152" s="266" t="s">
        <v>446</v>
      </c>
      <c r="E152" s="276" t="s">
        <v>1</v>
      </c>
      <c r="F152" s="277" t="s">
        <v>1296</v>
      </c>
      <c r="G152" s="275"/>
      <c r="H152" s="278">
        <v>6.5</v>
      </c>
      <c r="I152" s="279"/>
      <c r="J152" s="279"/>
      <c r="K152" s="275"/>
      <c r="L152" s="275"/>
      <c r="M152" s="280"/>
      <c r="N152" s="281"/>
      <c r="O152" s="282"/>
      <c r="P152" s="282"/>
      <c r="Q152" s="282"/>
      <c r="R152" s="282"/>
      <c r="S152" s="282"/>
      <c r="T152" s="282"/>
      <c r="U152" s="282"/>
      <c r="V152" s="282"/>
      <c r="W152" s="282"/>
      <c r="X152" s="283"/>
      <c r="Y152" s="13"/>
      <c r="Z152" s="13"/>
      <c r="AA152" s="13"/>
      <c r="AB152" s="13"/>
      <c r="AC152" s="13"/>
      <c r="AD152" s="13"/>
      <c r="AE152" s="13"/>
      <c r="AT152" s="284" t="s">
        <v>446</v>
      </c>
      <c r="AU152" s="284" t="s">
        <v>88</v>
      </c>
      <c r="AV152" s="13" t="s">
        <v>88</v>
      </c>
      <c r="AW152" s="13" t="s">
        <v>5</v>
      </c>
      <c r="AX152" s="13" t="s">
        <v>78</v>
      </c>
      <c r="AY152" s="284" t="s">
        <v>223</v>
      </c>
    </row>
    <row r="153" s="13" customFormat="1">
      <c r="A153" s="13"/>
      <c r="B153" s="274"/>
      <c r="C153" s="275"/>
      <c r="D153" s="266" t="s">
        <v>446</v>
      </c>
      <c r="E153" s="276" t="s">
        <v>1</v>
      </c>
      <c r="F153" s="277" t="s">
        <v>1297</v>
      </c>
      <c r="G153" s="275"/>
      <c r="H153" s="278">
        <v>34.5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88</v>
      </c>
      <c r="AV153" s="13" t="s">
        <v>88</v>
      </c>
      <c r="AW153" s="13" t="s">
        <v>5</v>
      </c>
      <c r="AX153" s="13" t="s">
        <v>78</v>
      </c>
      <c r="AY153" s="284" t="s">
        <v>223</v>
      </c>
    </row>
    <row r="154" s="13" customFormat="1">
      <c r="A154" s="13"/>
      <c r="B154" s="274"/>
      <c r="C154" s="275"/>
      <c r="D154" s="266" t="s">
        <v>446</v>
      </c>
      <c r="E154" s="276" t="s">
        <v>1</v>
      </c>
      <c r="F154" s="277" t="s">
        <v>1298</v>
      </c>
      <c r="G154" s="275"/>
      <c r="H154" s="278">
        <v>54.100000000000001</v>
      </c>
      <c r="I154" s="279"/>
      <c r="J154" s="279"/>
      <c r="K154" s="275"/>
      <c r="L154" s="275"/>
      <c r="M154" s="280"/>
      <c r="N154" s="281"/>
      <c r="O154" s="282"/>
      <c r="P154" s="282"/>
      <c r="Q154" s="282"/>
      <c r="R154" s="282"/>
      <c r="S154" s="282"/>
      <c r="T154" s="282"/>
      <c r="U154" s="282"/>
      <c r="V154" s="282"/>
      <c r="W154" s="282"/>
      <c r="X154" s="283"/>
      <c r="Y154" s="13"/>
      <c r="Z154" s="13"/>
      <c r="AA154" s="13"/>
      <c r="AB154" s="13"/>
      <c r="AC154" s="13"/>
      <c r="AD154" s="13"/>
      <c r="AE154" s="13"/>
      <c r="AT154" s="284" t="s">
        <v>446</v>
      </c>
      <c r="AU154" s="284" t="s">
        <v>88</v>
      </c>
      <c r="AV154" s="13" t="s">
        <v>88</v>
      </c>
      <c r="AW154" s="13" t="s">
        <v>5</v>
      </c>
      <c r="AX154" s="13" t="s">
        <v>78</v>
      </c>
      <c r="AY154" s="284" t="s">
        <v>223</v>
      </c>
    </row>
    <row r="155" s="13" customFormat="1">
      <c r="A155" s="13"/>
      <c r="B155" s="274"/>
      <c r="C155" s="275"/>
      <c r="D155" s="266" t="s">
        <v>446</v>
      </c>
      <c r="E155" s="276" t="s">
        <v>1</v>
      </c>
      <c r="F155" s="277" t="s">
        <v>1299</v>
      </c>
      <c r="G155" s="275"/>
      <c r="H155" s="278">
        <v>7.5</v>
      </c>
      <c r="I155" s="279"/>
      <c r="J155" s="279"/>
      <c r="K155" s="275"/>
      <c r="L155" s="275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  <c r="X155" s="283"/>
      <c r="Y155" s="13"/>
      <c r="Z155" s="13"/>
      <c r="AA155" s="13"/>
      <c r="AB155" s="13"/>
      <c r="AC155" s="13"/>
      <c r="AD155" s="13"/>
      <c r="AE155" s="13"/>
      <c r="AT155" s="284" t="s">
        <v>446</v>
      </c>
      <c r="AU155" s="284" t="s">
        <v>88</v>
      </c>
      <c r="AV155" s="13" t="s">
        <v>88</v>
      </c>
      <c r="AW155" s="13" t="s">
        <v>5</v>
      </c>
      <c r="AX155" s="13" t="s">
        <v>78</v>
      </c>
      <c r="AY155" s="284" t="s">
        <v>223</v>
      </c>
    </row>
    <row r="156" s="13" customFormat="1">
      <c r="A156" s="13"/>
      <c r="B156" s="274"/>
      <c r="C156" s="275"/>
      <c r="D156" s="266" t="s">
        <v>446</v>
      </c>
      <c r="E156" s="276" t="s">
        <v>1</v>
      </c>
      <c r="F156" s="277" t="s">
        <v>1300</v>
      </c>
      <c r="G156" s="275"/>
      <c r="H156" s="278">
        <v>8.8000000000000007</v>
      </c>
      <c r="I156" s="279"/>
      <c r="J156" s="279"/>
      <c r="K156" s="275"/>
      <c r="L156" s="275"/>
      <c r="M156" s="280"/>
      <c r="N156" s="281"/>
      <c r="O156" s="282"/>
      <c r="P156" s="282"/>
      <c r="Q156" s="282"/>
      <c r="R156" s="282"/>
      <c r="S156" s="282"/>
      <c r="T156" s="282"/>
      <c r="U156" s="282"/>
      <c r="V156" s="282"/>
      <c r="W156" s="282"/>
      <c r="X156" s="283"/>
      <c r="Y156" s="13"/>
      <c r="Z156" s="13"/>
      <c r="AA156" s="13"/>
      <c r="AB156" s="13"/>
      <c r="AC156" s="13"/>
      <c r="AD156" s="13"/>
      <c r="AE156" s="13"/>
      <c r="AT156" s="284" t="s">
        <v>446</v>
      </c>
      <c r="AU156" s="284" t="s">
        <v>88</v>
      </c>
      <c r="AV156" s="13" t="s">
        <v>88</v>
      </c>
      <c r="AW156" s="13" t="s">
        <v>5</v>
      </c>
      <c r="AX156" s="13" t="s">
        <v>78</v>
      </c>
      <c r="AY156" s="284" t="s">
        <v>223</v>
      </c>
    </row>
    <row r="157" s="14" customFormat="1">
      <c r="A157" s="14"/>
      <c r="B157" s="285"/>
      <c r="C157" s="286"/>
      <c r="D157" s="266" t="s">
        <v>446</v>
      </c>
      <c r="E157" s="287" t="s">
        <v>1</v>
      </c>
      <c r="F157" s="288" t="s">
        <v>463</v>
      </c>
      <c r="G157" s="286"/>
      <c r="H157" s="289">
        <v>111.40000000000001</v>
      </c>
      <c r="I157" s="290"/>
      <c r="J157" s="290"/>
      <c r="K157" s="286"/>
      <c r="L157" s="286"/>
      <c r="M157" s="291"/>
      <c r="N157" s="292"/>
      <c r="O157" s="293"/>
      <c r="P157" s="293"/>
      <c r="Q157" s="293"/>
      <c r="R157" s="293"/>
      <c r="S157" s="293"/>
      <c r="T157" s="293"/>
      <c r="U157" s="293"/>
      <c r="V157" s="293"/>
      <c r="W157" s="293"/>
      <c r="X157" s="294"/>
      <c r="Y157" s="14"/>
      <c r="Z157" s="14"/>
      <c r="AA157" s="14"/>
      <c r="AB157" s="14"/>
      <c r="AC157" s="14"/>
      <c r="AD157" s="14"/>
      <c r="AE157" s="14"/>
      <c r="AT157" s="295" t="s">
        <v>446</v>
      </c>
      <c r="AU157" s="295" t="s">
        <v>88</v>
      </c>
      <c r="AV157" s="14" t="s">
        <v>239</v>
      </c>
      <c r="AW157" s="14" t="s">
        <v>5</v>
      </c>
      <c r="AX157" s="14" t="s">
        <v>86</v>
      </c>
      <c r="AY157" s="295" t="s">
        <v>223</v>
      </c>
    </row>
    <row r="158" s="2" customFormat="1" ht="21.75" customHeight="1">
      <c r="A158" s="39"/>
      <c r="B158" s="40"/>
      <c r="C158" s="252" t="s">
        <v>1301</v>
      </c>
      <c r="D158" s="252" t="s">
        <v>226</v>
      </c>
      <c r="E158" s="253" t="s">
        <v>786</v>
      </c>
      <c r="F158" s="254" t="s">
        <v>787</v>
      </c>
      <c r="G158" s="255" t="s">
        <v>409</v>
      </c>
      <c r="H158" s="256">
        <v>55.700000000000003</v>
      </c>
      <c r="I158" s="257"/>
      <c r="J158" s="257"/>
      <c r="K158" s="258">
        <f>ROUND(P158*H158,2)</f>
        <v>0</v>
      </c>
      <c r="L158" s="254" t="s">
        <v>404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88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1302</v>
      </c>
    </row>
    <row r="159" s="2" customFormat="1" ht="21.75" customHeight="1">
      <c r="A159" s="39"/>
      <c r="B159" s="40"/>
      <c r="C159" s="252" t="s">
        <v>253</v>
      </c>
      <c r="D159" s="252" t="s">
        <v>226</v>
      </c>
      <c r="E159" s="253" t="s">
        <v>1303</v>
      </c>
      <c r="F159" s="254" t="s">
        <v>1304</v>
      </c>
      <c r="G159" s="255" t="s">
        <v>409</v>
      </c>
      <c r="H159" s="256">
        <v>760.79999999999995</v>
      </c>
      <c r="I159" s="257"/>
      <c r="J159" s="257"/>
      <c r="K159" s="258">
        <f>ROUND(P159*H159,2)</f>
        <v>0</v>
      </c>
      <c r="L159" s="254" t="s">
        <v>404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88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1305</v>
      </c>
    </row>
    <row r="160" s="2" customFormat="1">
      <c r="A160" s="39"/>
      <c r="B160" s="40"/>
      <c r="C160" s="41"/>
      <c r="D160" s="266" t="s">
        <v>232</v>
      </c>
      <c r="E160" s="41"/>
      <c r="F160" s="267" t="s">
        <v>1295</v>
      </c>
      <c r="G160" s="41"/>
      <c r="H160" s="41"/>
      <c r="I160" s="158"/>
      <c r="J160" s="158"/>
      <c r="K160" s="41"/>
      <c r="L160" s="41"/>
      <c r="M160" s="45"/>
      <c r="N160" s="268"/>
      <c r="O160" s="269"/>
      <c r="P160" s="92"/>
      <c r="Q160" s="92"/>
      <c r="R160" s="92"/>
      <c r="S160" s="92"/>
      <c r="T160" s="92"/>
      <c r="U160" s="92"/>
      <c r="V160" s="92"/>
      <c r="W160" s="92"/>
      <c r="X160" s="93"/>
      <c r="Y160" s="39"/>
      <c r="Z160" s="39"/>
      <c r="AA160" s="39"/>
      <c r="AB160" s="39"/>
      <c r="AC160" s="39"/>
      <c r="AD160" s="39"/>
      <c r="AE160" s="39"/>
      <c r="AT160" s="18" t="s">
        <v>232</v>
      </c>
      <c r="AU160" s="18" t="s">
        <v>88</v>
      </c>
    </row>
    <row r="161" s="13" customFormat="1">
      <c r="A161" s="13"/>
      <c r="B161" s="274"/>
      <c r="C161" s="275"/>
      <c r="D161" s="266" t="s">
        <v>446</v>
      </c>
      <c r="E161" s="276" t="s">
        <v>1</v>
      </c>
      <c r="F161" s="277" t="s">
        <v>1306</v>
      </c>
      <c r="G161" s="275"/>
      <c r="H161" s="278">
        <v>53.700000000000003</v>
      </c>
      <c r="I161" s="279"/>
      <c r="J161" s="279"/>
      <c r="K161" s="275"/>
      <c r="L161" s="275"/>
      <c r="M161" s="280"/>
      <c r="N161" s="281"/>
      <c r="O161" s="282"/>
      <c r="P161" s="282"/>
      <c r="Q161" s="282"/>
      <c r="R161" s="282"/>
      <c r="S161" s="282"/>
      <c r="T161" s="282"/>
      <c r="U161" s="282"/>
      <c r="V161" s="282"/>
      <c r="W161" s="282"/>
      <c r="X161" s="283"/>
      <c r="Y161" s="13"/>
      <c r="Z161" s="13"/>
      <c r="AA161" s="13"/>
      <c r="AB161" s="13"/>
      <c r="AC161" s="13"/>
      <c r="AD161" s="13"/>
      <c r="AE161" s="13"/>
      <c r="AT161" s="284" t="s">
        <v>446</v>
      </c>
      <c r="AU161" s="284" t="s">
        <v>88</v>
      </c>
      <c r="AV161" s="13" t="s">
        <v>88</v>
      </c>
      <c r="AW161" s="13" t="s">
        <v>5</v>
      </c>
      <c r="AX161" s="13" t="s">
        <v>78</v>
      </c>
      <c r="AY161" s="284" t="s">
        <v>223</v>
      </c>
    </row>
    <row r="162" s="13" customFormat="1">
      <c r="A162" s="13"/>
      <c r="B162" s="274"/>
      <c r="C162" s="275"/>
      <c r="D162" s="266" t="s">
        <v>446</v>
      </c>
      <c r="E162" s="276" t="s">
        <v>1</v>
      </c>
      <c r="F162" s="277" t="s">
        <v>1307</v>
      </c>
      <c r="G162" s="275"/>
      <c r="H162" s="278">
        <v>126.40000000000001</v>
      </c>
      <c r="I162" s="279"/>
      <c r="J162" s="279"/>
      <c r="K162" s="275"/>
      <c r="L162" s="275"/>
      <c r="M162" s="280"/>
      <c r="N162" s="281"/>
      <c r="O162" s="282"/>
      <c r="P162" s="282"/>
      <c r="Q162" s="282"/>
      <c r="R162" s="282"/>
      <c r="S162" s="282"/>
      <c r="T162" s="282"/>
      <c r="U162" s="282"/>
      <c r="V162" s="282"/>
      <c r="W162" s="282"/>
      <c r="X162" s="283"/>
      <c r="Y162" s="13"/>
      <c r="Z162" s="13"/>
      <c r="AA162" s="13"/>
      <c r="AB162" s="13"/>
      <c r="AC162" s="13"/>
      <c r="AD162" s="13"/>
      <c r="AE162" s="13"/>
      <c r="AT162" s="284" t="s">
        <v>446</v>
      </c>
      <c r="AU162" s="284" t="s">
        <v>88</v>
      </c>
      <c r="AV162" s="13" t="s">
        <v>88</v>
      </c>
      <c r="AW162" s="13" t="s">
        <v>5</v>
      </c>
      <c r="AX162" s="13" t="s">
        <v>78</v>
      </c>
      <c r="AY162" s="284" t="s">
        <v>223</v>
      </c>
    </row>
    <row r="163" s="13" customFormat="1">
      <c r="A163" s="13"/>
      <c r="B163" s="274"/>
      <c r="C163" s="275"/>
      <c r="D163" s="266" t="s">
        <v>446</v>
      </c>
      <c r="E163" s="276" t="s">
        <v>1</v>
      </c>
      <c r="F163" s="277" t="s">
        <v>1308</v>
      </c>
      <c r="G163" s="275"/>
      <c r="H163" s="278">
        <v>10.800000000000001</v>
      </c>
      <c r="I163" s="279"/>
      <c r="J163" s="279"/>
      <c r="K163" s="275"/>
      <c r="L163" s="275"/>
      <c r="M163" s="280"/>
      <c r="N163" s="281"/>
      <c r="O163" s="282"/>
      <c r="P163" s="282"/>
      <c r="Q163" s="282"/>
      <c r="R163" s="282"/>
      <c r="S163" s="282"/>
      <c r="T163" s="282"/>
      <c r="U163" s="282"/>
      <c r="V163" s="282"/>
      <c r="W163" s="282"/>
      <c r="X163" s="283"/>
      <c r="Y163" s="13"/>
      <c r="Z163" s="13"/>
      <c r="AA163" s="13"/>
      <c r="AB163" s="13"/>
      <c r="AC163" s="13"/>
      <c r="AD163" s="13"/>
      <c r="AE163" s="13"/>
      <c r="AT163" s="284" t="s">
        <v>446</v>
      </c>
      <c r="AU163" s="284" t="s">
        <v>88</v>
      </c>
      <c r="AV163" s="13" t="s">
        <v>88</v>
      </c>
      <c r="AW163" s="13" t="s">
        <v>5</v>
      </c>
      <c r="AX163" s="13" t="s">
        <v>78</v>
      </c>
      <c r="AY163" s="284" t="s">
        <v>223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1309</v>
      </c>
      <c r="G164" s="275"/>
      <c r="H164" s="278">
        <v>21.899999999999999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78</v>
      </c>
      <c r="AY164" s="284" t="s">
        <v>223</v>
      </c>
    </row>
    <row r="165" s="13" customFormat="1">
      <c r="A165" s="13"/>
      <c r="B165" s="274"/>
      <c r="C165" s="275"/>
      <c r="D165" s="266" t="s">
        <v>446</v>
      </c>
      <c r="E165" s="276" t="s">
        <v>1</v>
      </c>
      <c r="F165" s="277" t="s">
        <v>1310</v>
      </c>
      <c r="G165" s="275"/>
      <c r="H165" s="278">
        <v>15.199999999999999</v>
      </c>
      <c r="I165" s="279"/>
      <c r="J165" s="279"/>
      <c r="K165" s="275"/>
      <c r="L165" s="275"/>
      <c r="M165" s="280"/>
      <c r="N165" s="281"/>
      <c r="O165" s="282"/>
      <c r="P165" s="282"/>
      <c r="Q165" s="282"/>
      <c r="R165" s="282"/>
      <c r="S165" s="282"/>
      <c r="T165" s="282"/>
      <c r="U165" s="282"/>
      <c r="V165" s="282"/>
      <c r="W165" s="282"/>
      <c r="X165" s="283"/>
      <c r="Y165" s="13"/>
      <c r="Z165" s="13"/>
      <c r="AA165" s="13"/>
      <c r="AB165" s="13"/>
      <c r="AC165" s="13"/>
      <c r="AD165" s="13"/>
      <c r="AE165" s="13"/>
      <c r="AT165" s="284" t="s">
        <v>446</v>
      </c>
      <c r="AU165" s="284" t="s">
        <v>88</v>
      </c>
      <c r="AV165" s="13" t="s">
        <v>88</v>
      </c>
      <c r="AW165" s="13" t="s">
        <v>5</v>
      </c>
      <c r="AX165" s="13" t="s">
        <v>78</v>
      </c>
      <c r="AY165" s="284" t="s">
        <v>223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1311</v>
      </c>
      <c r="G166" s="275"/>
      <c r="H166" s="278">
        <v>7.7999999999999998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78</v>
      </c>
      <c r="AY166" s="284" t="s">
        <v>223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1312</v>
      </c>
      <c r="G167" s="275"/>
      <c r="H167" s="278">
        <v>51.200000000000003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1313</v>
      </c>
      <c r="G168" s="275"/>
      <c r="H168" s="278">
        <v>9.8000000000000007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78</v>
      </c>
      <c r="AY168" s="284" t="s">
        <v>223</v>
      </c>
    </row>
    <row r="169" s="13" customFormat="1">
      <c r="A169" s="13"/>
      <c r="B169" s="274"/>
      <c r="C169" s="275"/>
      <c r="D169" s="266" t="s">
        <v>446</v>
      </c>
      <c r="E169" s="276" t="s">
        <v>1</v>
      </c>
      <c r="F169" s="277" t="s">
        <v>1314</v>
      </c>
      <c r="G169" s="275"/>
      <c r="H169" s="278">
        <v>464</v>
      </c>
      <c r="I169" s="279"/>
      <c r="J169" s="279"/>
      <c r="K169" s="275"/>
      <c r="L169" s="275"/>
      <c r="M169" s="280"/>
      <c r="N169" s="281"/>
      <c r="O169" s="282"/>
      <c r="P169" s="282"/>
      <c r="Q169" s="282"/>
      <c r="R169" s="282"/>
      <c r="S169" s="282"/>
      <c r="T169" s="282"/>
      <c r="U169" s="282"/>
      <c r="V169" s="282"/>
      <c r="W169" s="282"/>
      <c r="X169" s="283"/>
      <c r="Y169" s="13"/>
      <c r="Z169" s="13"/>
      <c r="AA169" s="13"/>
      <c r="AB169" s="13"/>
      <c r="AC169" s="13"/>
      <c r="AD169" s="13"/>
      <c r="AE169" s="13"/>
      <c r="AT169" s="284" t="s">
        <v>446</v>
      </c>
      <c r="AU169" s="284" t="s">
        <v>88</v>
      </c>
      <c r="AV169" s="13" t="s">
        <v>88</v>
      </c>
      <c r="AW169" s="13" t="s">
        <v>5</v>
      </c>
      <c r="AX169" s="13" t="s">
        <v>78</v>
      </c>
      <c r="AY169" s="284" t="s">
        <v>223</v>
      </c>
    </row>
    <row r="170" s="14" customFormat="1">
      <c r="A170" s="14"/>
      <c r="B170" s="285"/>
      <c r="C170" s="286"/>
      <c r="D170" s="266" t="s">
        <v>446</v>
      </c>
      <c r="E170" s="287" t="s">
        <v>1</v>
      </c>
      <c r="F170" s="288" t="s">
        <v>463</v>
      </c>
      <c r="G170" s="286"/>
      <c r="H170" s="289">
        <v>760.79999999999995</v>
      </c>
      <c r="I170" s="290"/>
      <c r="J170" s="290"/>
      <c r="K170" s="286"/>
      <c r="L170" s="286"/>
      <c r="M170" s="291"/>
      <c r="N170" s="292"/>
      <c r="O170" s="293"/>
      <c r="P170" s="293"/>
      <c r="Q170" s="293"/>
      <c r="R170" s="293"/>
      <c r="S170" s="293"/>
      <c r="T170" s="293"/>
      <c r="U170" s="293"/>
      <c r="V170" s="293"/>
      <c r="W170" s="293"/>
      <c r="X170" s="294"/>
      <c r="Y170" s="14"/>
      <c r="Z170" s="14"/>
      <c r="AA170" s="14"/>
      <c r="AB170" s="14"/>
      <c r="AC170" s="14"/>
      <c r="AD170" s="14"/>
      <c r="AE170" s="14"/>
      <c r="AT170" s="295" t="s">
        <v>446</v>
      </c>
      <c r="AU170" s="295" t="s">
        <v>88</v>
      </c>
      <c r="AV170" s="14" t="s">
        <v>239</v>
      </c>
      <c r="AW170" s="14" t="s">
        <v>5</v>
      </c>
      <c r="AX170" s="14" t="s">
        <v>86</v>
      </c>
      <c r="AY170" s="295" t="s">
        <v>223</v>
      </c>
    </row>
    <row r="171" s="2" customFormat="1" ht="21.75" customHeight="1">
      <c r="A171" s="39"/>
      <c r="B171" s="40"/>
      <c r="C171" s="252" t="s">
        <v>430</v>
      </c>
      <c r="D171" s="252" t="s">
        <v>226</v>
      </c>
      <c r="E171" s="253" t="s">
        <v>1003</v>
      </c>
      <c r="F171" s="254" t="s">
        <v>1004</v>
      </c>
      <c r="G171" s="255" t="s">
        <v>409</v>
      </c>
      <c r="H171" s="256">
        <v>380.39999999999998</v>
      </c>
      <c r="I171" s="257"/>
      <c r="J171" s="257"/>
      <c r="K171" s="258">
        <f>ROUND(P171*H171,2)</f>
        <v>0</v>
      </c>
      <c r="L171" s="254" t="s">
        <v>404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88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1315</v>
      </c>
    </row>
    <row r="172" s="2" customFormat="1">
      <c r="A172" s="39"/>
      <c r="B172" s="40"/>
      <c r="C172" s="41"/>
      <c r="D172" s="266" t="s">
        <v>232</v>
      </c>
      <c r="E172" s="41"/>
      <c r="F172" s="267" t="s">
        <v>1316</v>
      </c>
      <c r="G172" s="41"/>
      <c r="H172" s="41"/>
      <c r="I172" s="158"/>
      <c r="J172" s="158"/>
      <c r="K172" s="41"/>
      <c r="L172" s="41"/>
      <c r="M172" s="45"/>
      <c r="N172" s="268"/>
      <c r="O172" s="269"/>
      <c r="P172" s="92"/>
      <c r="Q172" s="92"/>
      <c r="R172" s="92"/>
      <c r="S172" s="92"/>
      <c r="T172" s="92"/>
      <c r="U172" s="92"/>
      <c r="V172" s="92"/>
      <c r="W172" s="92"/>
      <c r="X172" s="93"/>
      <c r="Y172" s="39"/>
      <c r="Z172" s="39"/>
      <c r="AA172" s="39"/>
      <c r="AB172" s="39"/>
      <c r="AC172" s="39"/>
      <c r="AD172" s="39"/>
      <c r="AE172" s="39"/>
      <c r="AT172" s="18" t="s">
        <v>232</v>
      </c>
      <c r="AU172" s="18" t="s">
        <v>88</v>
      </c>
    </row>
    <row r="173" s="13" customFormat="1">
      <c r="A173" s="13"/>
      <c r="B173" s="274"/>
      <c r="C173" s="275"/>
      <c r="D173" s="266" t="s">
        <v>446</v>
      </c>
      <c r="E173" s="275"/>
      <c r="F173" s="277" t="s">
        <v>1317</v>
      </c>
      <c r="G173" s="275"/>
      <c r="H173" s="278">
        <v>380.39999999999998</v>
      </c>
      <c r="I173" s="279"/>
      <c r="J173" s="279"/>
      <c r="K173" s="275"/>
      <c r="L173" s="275"/>
      <c r="M173" s="280"/>
      <c r="N173" s="281"/>
      <c r="O173" s="282"/>
      <c r="P173" s="282"/>
      <c r="Q173" s="282"/>
      <c r="R173" s="282"/>
      <c r="S173" s="282"/>
      <c r="T173" s="282"/>
      <c r="U173" s="282"/>
      <c r="V173" s="282"/>
      <c r="W173" s="282"/>
      <c r="X173" s="283"/>
      <c r="Y173" s="13"/>
      <c r="Z173" s="13"/>
      <c r="AA173" s="13"/>
      <c r="AB173" s="13"/>
      <c r="AC173" s="13"/>
      <c r="AD173" s="13"/>
      <c r="AE173" s="13"/>
      <c r="AT173" s="284" t="s">
        <v>446</v>
      </c>
      <c r="AU173" s="284" t="s">
        <v>88</v>
      </c>
      <c r="AV173" s="13" t="s">
        <v>88</v>
      </c>
      <c r="AW173" s="13" t="s">
        <v>4</v>
      </c>
      <c r="AX173" s="13" t="s">
        <v>86</v>
      </c>
      <c r="AY173" s="284" t="s">
        <v>223</v>
      </c>
    </row>
    <row r="174" s="2" customFormat="1" ht="21.75" customHeight="1">
      <c r="A174" s="39"/>
      <c r="B174" s="40"/>
      <c r="C174" s="252" t="s">
        <v>258</v>
      </c>
      <c r="D174" s="252" t="s">
        <v>226</v>
      </c>
      <c r="E174" s="253" t="s">
        <v>1318</v>
      </c>
      <c r="F174" s="254" t="s">
        <v>1319</v>
      </c>
      <c r="G174" s="255" t="s">
        <v>409</v>
      </c>
      <c r="H174" s="256">
        <v>24</v>
      </c>
      <c r="I174" s="257"/>
      <c r="J174" s="257"/>
      <c r="K174" s="258">
        <f>ROUND(P174*H174,2)</f>
        <v>0</v>
      </c>
      <c r="L174" s="254" t="s">
        <v>404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88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1320</v>
      </c>
    </row>
    <row r="175" s="2" customFormat="1">
      <c r="A175" s="39"/>
      <c r="B175" s="40"/>
      <c r="C175" s="41"/>
      <c r="D175" s="266" t="s">
        <v>232</v>
      </c>
      <c r="E175" s="41"/>
      <c r="F175" s="267" t="s">
        <v>1295</v>
      </c>
      <c r="G175" s="41"/>
      <c r="H175" s="41"/>
      <c r="I175" s="158"/>
      <c r="J175" s="158"/>
      <c r="K175" s="41"/>
      <c r="L175" s="41"/>
      <c r="M175" s="45"/>
      <c r="N175" s="268"/>
      <c r="O175" s="269"/>
      <c r="P175" s="92"/>
      <c r="Q175" s="92"/>
      <c r="R175" s="92"/>
      <c r="S175" s="92"/>
      <c r="T175" s="92"/>
      <c r="U175" s="92"/>
      <c r="V175" s="92"/>
      <c r="W175" s="92"/>
      <c r="X175" s="93"/>
      <c r="Y175" s="39"/>
      <c r="Z175" s="39"/>
      <c r="AA175" s="39"/>
      <c r="AB175" s="39"/>
      <c r="AC175" s="39"/>
      <c r="AD175" s="39"/>
      <c r="AE175" s="39"/>
      <c r="AT175" s="18" t="s">
        <v>232</v>
      </c>
      <c r="AU175" s="18" t="s">
        <v>88</v>
      </c>
    </row>
    <row r="176" s="13" customFormat="1">
      <c r="A176" s="13"/>
      <c r="B176" s="274"/>
      <c r="C176" s="275"/>
      <c r="D176" s="266" t="s">
        <v>446</v>
      </c>
      <c r="E176" s="276" t="s">
        <v>1</v>
      </c>
      <c r="F176" s="277" t="s">
        <v>1321</v>
      </c>
      <c r="G176" s="275"/>
      <c r="H176" s="278">
        <v>24</v>
      </c>
      <c r="I176" s="279"/>
      <c r="J176" s="279"/>
      <c r="K176" s="275"/>
      <c r="L176" s="275"/>
      <c r="M176" s="280"/>
      <c r="N176" s="281"/>
      <c r="O176" s="282"/>
      <c r="P176" s="282"/>
      <c r="Q176" s="282"/>
      <c r="R176" s="282"/>
      <c r="S176" s="282"/>
      <c r="T176" s="282"/>
      <c r="U176" s="282"/>
      <c r="V176" s="282"/>
      <c r="W176" s="282"/>
      <c r="X176" s="283"/>
      <c r="Y176" s="13"/>
      <c r="Z176" s="13"/>
      <c r="AA176" s="13"/>
      <c r="AB176" s="13"/>
      <c r="AC176" s="13"/>
      <c r="AD176" s="13"/>
      <c r="AE176" s="13"/>
      <c r="AT176" s="284" t="s">
        <v>446</v>
      </c>
      <c r="AU176" s="284" t="s">
        <v>88</v>
      </c>
      <c r="AV176" s="13" t="s">
        <v>88</v>
      </c>
      <c r="AW176" s="13" t="s">
        <v>5</v>
      </c>
      <c r="AX176" s="13" t="s">
        <v>86</v>
      </c>
      <c r="AY176" s="284" t="s">
        <v>223</v>
      </c>
    </row>
    <row r="177" s="2" customFormat="1" ht="21.75" customHeight="1">
      <c r="A177" s="39"/>
      <c r="B177" s="40"/>
      <c r="C177" s="252" t="s">
        <v>263</v>
      </c>
      <c r="D177" s="252" t="s">
        <v>226</v>
      </c>
      <c r="E177" s="253" t="s">
        <v>1322</v>
      </c>
      <c r="F177" s="254" t="s">
        <v>1323</v>
      </c>
      <c r="G177" s="255" t="s">
        <v>409</v>
      </c>
      <c r="H177" s="256">
        <v>12</v>
      </c>
      <c r="I177" s="257"/>
      <c r="J177" s="257"/>
      <c r="K177" s="258">
        <f>ROUND(P177*H177,2)</f>
        <v>0</v>
      </c>
      <c r="L177" s="254" t="s">
        <v>404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</v>
      </c>
      <c r="V177" s="262">
        <f>U177*H177</f>
        <v>0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88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1324</v>
      </c>
    </row>
    <row r="178" s="2" customFormat="1">
      <c r="A178" s="39"/>
      <c r="B178" s="40"/>
      <c r="C178" s="41"/>
      <c r="D178" s="266" t="s">
        <v>232</v>
      </c>
      <c r="E178" s="41"/>
      <c r="F178" s="267" t="s">
        <v>1325</v>
      </c>
      <c r="G178" s="41"/>
      <c r="H178" s="41"/>
      <c r="I178" s="158"/>
      <c r="J178" s="158"/>
      <c r="K178" s="41"/>
      <c r="L178" s="41"/>
      <c r="M178" s="45"/>
      <c r="N178" s="268"/>
      <c r="O178" s="269"/>
      <c r="P178" s="92"/>
      <c r="Q178" s="92"/>
      <c r="R178" s="92"/>
      <c r="S178" s="92"/>
      <c r="T178" s="92"/>
      <c r="U178" s="92"/>
      <c r="V178" s="92"/>
      <c r="W178" s="92"/>
      <c r="X178" s="93"/>
      <c r="Y178" s="39"/>
      <c r="Z178" s="39"/>
      <c r="AA178" s="39"/>
      <c r="AB178" s="39"/>
      <c r="AC178" s="39"/>
      <c r="AD178" s="39"/>
      <c r="AE178" s="39"/>
      <c r="AT178" s="18" t="s">
        <v>232</v>
      </c>
      <c r="AU178" s="18" t="s">
        <v>88</v>
      </c>
    </row>
    <row r="179" s="13" customFormat="1">
      <c r="A179" s="13"/>
      <c r="B179" s="274"/>
      <c r="C179" s="275"/>
      <c r="D179" s="266" t="s">
        <v>446</v>
      </c>
      <c r="E179" s="275"/>
      <c r="F179" s="277" t="s">
        <v>1326</v>
      </c>
      <c r="G179" s="275"/>
      <c r="H179" s="278">
        <v>12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4</v>
      </c>
      <c r="AX179" s="13" t="s">
        <v>86</v>
      </c>
      <c r="AY179" s="284" t="s">
        <v>223</v>
      </c>
    </row>
    <row r="180" s="2" customFormat="1" ht="21.75" customHeight="1">
      <c r="A180" s="39"/>
      <c r="B180" s="40"/>
      <c r="C180" s="252" t="s">
        <v>267</v>
      </c>
      <c r="D180" s="252" t="s">
        <v>226</v>
      </c>
      <c r="E180" s="253" t="s">
        <v>1327</v>
      </c>
      <c r="F180" s="254" t="s">
        <v>1328</v>
      </c>
      <c r="G180" s="255" t="s">
        <v>409</v>
      </c>
      <c r="H180" s="256">
        <v>19</v>
      </c>
      <c r="I180" s="257"/>
      <c r="J180" s="257"/>
      <c r="K180" s="258">
        <f>ROUND(P180*H180,2)</f>
        <v>0</v>
      </c>
      <c r="L180" s="254" t="s">
        <v>404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239</v>
      </c>
      <c r="AT180" s="264" t="s">
        <v>226</v>
      </c>
      <c r="AU180" s="264" t="s">
        <v>88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239</v>
      </c>
      <c r="BM180" s="264" t="s">
        <v>1329</v>
      </c>
    </row>
    <row r="181" s="2" customFormat="1">
      <c r="A181" s="39"/>
      <c r="B181" s="40"/>
      <c r="C181" s="41"/>
      <c r="D181" s="266" t="s">
        <v>232</v>
      </c>
      <c r="E181" s="41"/>
      <c r="F181" s="267" t="s">
        <v>1295</v>
      </c>
      <c r="G181" s="41"/>
      <c r="H181" s="41"/>
      <c r="I181" s="158"/>
      <c r="J181" s="158"/>
      <c r="K181" s="41"/>
      <c r="L181" s="41"/>
      <c r="M181" s="45"/>
      <c r="N181" s="268"/>
      <c r="O181" s="269"/>
      <c r="P181" s="92"/>
      <c r="Q181" s="92"/>
      <c r="R181" s="92"/>
      <c r="S181" s="92"/>
      <c r="T181" s="92"/>
      <c r="U181" s="92"/>
      <c r="V181" s="92"/>
      <c r="W181" s="92"/>
      <c r="X181" s="93"/>
      <c r="Y181" s="39"/>
      <c r="Z181" s="39"/>
      <c r="AA181" s="39"/>
      <c r="AB181" s="39"/>
      <c r="AC181" s="39"/>
      <c r="AD181" s="39"/>
      <c r="AE181" s="39"/>
      <c r="AT181" s="18" t="s">
        <v>232</v>
      </c>
      <c r="AU181" s="18" t="s">
        <v>88</v>
      </c>
    </row>
    <row r="182" s="13" customFormat="1">
      <c r="A182" s="13"/>
      <c r="B182" s="274"/>
      <c r="C182" s="275"/>
      <c r="D182" s="266" t="s">
        <v>446</v>
      </c>
      <c r="E182" s="276" t="s">
        <v>1</v>
      </c>
      <c r="F182" s="277" t="s">
        <v>1330</v>
      </c>
      <c r="G182" s="275"/>
      <c r="H182" s="278">
        <v>18</v>
      </c>
      <c r="I182" s="279"/>
      <c r="J182" s="279"/>
      <c r="K182" s="275"/>
      <c r="L182" s="275"/>
      <c r="M182" s="280"/>
      <c r="N182" s="281"/>
      <c r="O182" s="282"/>
      <c r="P182" s="282"/>
      <c r="Q182" s="282"/>
      <c r="R182" s="282"/>
      <c r="S182" s="282"/>
      <c r="T182" s="282"/>
      <c r="U182" s="282"/>
      <c r="V182" s="282"/>
      <c r="W182" s="282"/>
      <c r="X182" s="283"/>
      <c r="Y182" s="13"/>
      <c r="Z182" s="13"/>
      <c r="AA182" s="13"/>
      <c r="AB182" s="13"/>
      <c r="AC182" s="13"/>
      <c r="AD182" s="13"/>
      <c r="AE182" s="13"/>
      <c r="AT182" s="284" t="s">
        <v>446</v>
      </c>
      <c r="AU182" s="284" t="s">
        <v>88</v>
      </c>
      <c r="AV182" s="13" t="s">
        <v>88</v>
      </c>
      <c r="AW182" s="13" t="s">
        <v>5</v>
      </c>
      <c r="AX182" s="13" t="s">
        <v>78</v>
      </c>
      <c r="AY182" s="284" t="s">
        <v>223</v>
      </c>
    </row>
    <row r="183" s="13" customFormat="1">
      <c r="A183" s="13"/>
      <c r="B183" s="274"/>
      <c r="C183" s="275"/>
      <c r="D183" s="266" t="s">
        <v>446</v>
      </c>
      <c r="E183" s="276" t="s">
        <v>1</v>
      </c>
      <c r="F183" s="277" t="s">
        <v>1331</v>
      </c>
      <c r="G183" s="275"/>
      <c r="H183" s="278">
        <v>1</v>
      </c>
      <c r="I183" s="279"/>
      <c r="J183" s="279"/>
      <c r="K183" s="275"/>
      <c r="L183" s="275"/>
      <c r="M183" s="280"/>
      <c r="N183" s="281"/>
      <c r="O183" s="282"/>
      <c r="P183" s="282"/>
      <c r="Q183" s="282"/>
      <c r="R183" s="282"/>
      <c r="S183" s="282"/>
      <c r="T183" s="282"/>
      <c r="U183" s="282"/>
      <c r="V183" s="282"/>
      <c r="W183" s="282"/>
      <c r="X183" s="283"/>
      <c r="Y183" s="13"/>
      <c r="Z183" s="13"/>
      <c r="AA183" s="13"/>
      <c r="AB183" s="13"/>
      <c r="AC183" s="13"/>
      <c r="AD183" s="13"/>
      <c r="AE183" s="13"/>
      <c r="AT183" s="284" t="s">
        <v>446</v>
      </c>
      <c r="AU183" s="284" t="s">
        <v>88</v>
      </c>
      <c r="AV183" s="13" t="s">
        <v>88</v>
      </c>
      <c r="AW183" s="13" t="s">
        <v>5</v>
      </c>
      <c r="AX183" s="13" t="s">
        <v>78</v>
      </c>
      <c r="AY183" s="284" t="s">
        <v>223</v>
      </c>
    </row>
    <row r="184" s="14" customFormat="1">
      <c r="A184" s="14"/>
      <c r="B184" s="285"/>
      <c r="C184" s="286"/>
      <c r="D184" s="266" t="s">
        <v>446</v>
      </c>
      <c r="E184" s="287" t="s">
        <v>1</v>
      </c>
      <c r="F184" s="288" t="s">
        <v>463</v>
      </c>
      <c r="G184" s="286"/>
      <c r="H184" s="289">
        <v>19</v>
      </c>
      <c r="I184" s="290"/>
      <c r="J184" s="290"/>
      <c r="K184" s="286"/>
      <c r="L184" s="286"/>
      <c r="M184" s="291"/>
      <c r="N184" s="292"/>
      <c r="O184" s="293"/>
      <c r="P184" s="293"/>
      <c r="Q184" s="293"/>
      <c r="R184" s="293"/>
      <c r="S184" s="293"/>
      <c r="T184" s="293"/>
      <c r="U184" s="293"/>
      <c r="V184" s="293"/>
      <c r="W184" s="293"/>
      <c r="X184" s="294"/>
      <c r="Y184" s="14"/>
      <c r="Z184" s="14"/>
      <c r="AA184" s="14"/>
      <c r="AB184" s="14"/>
      <c r="AC184" s="14"/>
      <c r="AD184" s="14"/>
      <c r="AE184" s="14"/>
      <c r="AT184" s="295" t="s">
        <v>446</v>
      </c>
      <c r="AU184" s="295" t="s">
        <v>88</v>
      </c>
      <c r="AV184" s="14" t="s">
        <v>239</v>
      </c>
      <c r="AW184" s="14" t="s">
        <v>5</v>
      </c>
      <c r="AX184" s="14" t="s">
        <v>86</v>
      </c>
      <c r="AY184" s="295" t="s">
        <v>223</v>
      </c>
    </row>
    <row r="185" s="2" customFormat="1" ht="21.75" customHeight="1">
      <c r="A185" s="39"/>
      <c r="B185" s="40"/>
      <c r="C185" s="252" t="s">
        <v>274</v>
      </c>
      <c r="D185" s="252" t="s">
        <v>226</v>
      </c>
      <c r="E185" s="253" t="s">
        <v>1332</v>
      </c>
      <c r="F185" s="254" t="s">
        <v>1333</v>
      </c>
      <c r="G185" s="255" t="s">
        <v>409</v>
      </c>
      <c r="H185" s="256">
        <v>9.5</v>
      </c>
      <c r="I185" s="257"/>
      <c r="J185" s="257"/>
      <c r="K185" s="258">
        <f>ROUND(P185*H185,2)</f>
        <v>0</v>
      </c>
      <c r="L185" s="254" t="s">
        <v>404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1334</v>
      </c>
    </row>
    <row r="186" s="2" customFormat="1">
      <c r="A186" s="39"/>
      <c r="B186" s="40"/>
      <c r="C186" s="41"/>
      <c r="D186" s="266" t="s">
        <v>232</v>
      </c>
      <c r="E186" s="41"/>
      <c r="F186" s="267" t="s">
        <v>1335</v>
      </c>
      <c r="G186" s="41"/>
      <c r="H186" s="41"/>
      <c r="I186" s="158"/>
      <c r="J186" s="158"/>
      <c r="K186" s="41"/>
      <c r="L186" s="41"/>
      <c r="M186" s="45"/>
      <c r="N186" s="268"/>
      <c r="O186" s="269"/>
      <c r="P186" s="92"/>
      <c r="Q186" s="92"/>
      <c r="R186" s="92"/>
      <c r="S186" s="92"/>
      <c r="T186" s="92"/>
      <c r="U186" s="92"/>
      <c r="V186" s="92"/>
      <c r="W186" s="92"/>
      <c r="X186" s="93"/>
      <c r="Y186" s="39"/>
      <c r="Z186" s="39"/>
      <c r="AA186" s="39"/>
      <c r="AB186" s="39"/>
      <c r="AC186" s="39"/>
      <c r="AD186" s="39"/>
      <c r="AE186" s="39"/>
      <c r="AT186" s="18" t="s">
        <v>232</v>
      </c>
      <c r="AU186" s="18" t="s">
        <v>88</v>
      </c>
    </row>
    <row r="187" s="13" customFormat="1">
      <c r="A187" s="13"/>
      <c r="B187" s="274"/>
      <c r="C187" s="275"/>
      <c r="D187" s="266" t="s">
        <v>446</v>
      </c>
      <c r="E187" s="275"/>
      <c r="F187" s="277" t="s">
        <v>1336</v>
      </c>
      <c r="G187" s="275"/>
      <c r="H187" s="278">
        <v>9.5</v>
      </c>
      <c r="I187" s="279"/>
      <c r="J187" s="279"/>
      <c r="K187" s="275"/>
      <c r="L187" s="275"/>
      <c r="M187" s="280"/>
      <c r="N187" s="281"/>
      <c r="O187" s="282"/>
      <c r="P187" s="282"/>
      <c r="Q187" s="282"/>
      <c r="R187" s="282"/>
      <c r="S187" s="282"/>
      <c r="T187" s="282"/>
      <c r="U187" s="282"/>
      <c r="V187" s="282"/>
      <c r="W187" s="282"/>
      <c r="X187" s="283"/>
      <c r="Y187" s="13"/>
      <c r="Z187" s="13"/>
      <c r="AA187" s="13"/>
      <c r="AB187" s="13"/>
      <c r="AC187" s="13"/>
      <c r="AD187" s="13"/>
      <c r="AE187" s="13"/>
      <c r="AT187" s="284" t="s">
        <v>446</v>
      </c>
      <c r="AU187" s="284" t="s">
        <v>88</v>
      </c>
      <c r="AV187" s="13" t="s">
        <v>88</v>
      </c>
      <c r="AW187" s="13" t="s">
        <v>4</v>
      </c>
      <c r="AX187" s="13" t="s">
        <v>86</v>
      </c>
      <c r="AY187" s="284" t="s">
        <v>223</v>
      </c>
    </row>
    <row r="188" s="2" customFormat="1" ht="21.75" customHeight="1">
      <c r="A188" s="39"/>
      <c r="B188" s="40"/>
      <c r="C188" s="252" t="s">
        <v>279</v>
      </c>
      <c r="D188" s="252" t="s">
        <v>226</v>
      </c>
      <c r="E188" s="253" t="s">
        <v>1337</v>
      </c>
      <c r="F188" s="254" t="s">
        <v>1338</v>
      </c>
      <c r="G188" s="255" t="s">
        <v>403</v>
      </c>
      <c r="H188" s="256">
        <v>109</v>
      </c>
      <c r="I188" s="257"/>
      <c r="J188" s="257"/>
      <c r="K188" s="258">
        <f>ROUND(P188*H188,2)</f>
        <v>0</v>
      </c>
      <c r="L188" s="254" t="s">
        <v>404</v>
      </c>
      <c r="M188" s="45"/>
      <c r="N188" s="259" t="s">
        <v>1</v>
      </c>
      <c r="O188" s="260" t="s">
        <v>41</v>
      </c>
      <c r="P188" s="261">
        <f>I188+J188</f>
        <v>0</v>
      </c>
      <c r="Q188" s="261">
        <f>ROUND(I188*H188,2)</f>
        <v>0</v>
      </c>
      <c r="R188" s="261">
        <f>ROUND(J188*H188,2)</f>
        <v>0</v>
      </c>
      <c r="S188" s="92"/>
      <c r="T188" s="262">
        <f>S188*H188</f>
        <v>0</v>
      </c>
      <c r="U188" s="262">
        <v>0.0011900000000000001</v>
      </c>
      <c r="V188" s="262">
        <f>U188*H188</f>
        <v>0.12971000000000002</v>
      </c>
      <c r="W188" s="262">
        <v>0</v>
      </c>
      <c r="X188" s="263">
        <f>W188*H188</f>
        <v>0</v>
      </c>
      <c r="Y188" s="39"/>
      <c r="Z188" s="39"/>
      <c r="AA188" s="39"/>
      <c r="AB188" s="39"/>
      <c r="AC188" s="39"/>
      <c r="AD188" s="39"/>
      <c r="AE188" s="39"/>
      <c r="AR188" s="264" t="s">
        <v>239</v>
      </c>
      <c r="AT188" s="264" t="s">
        <v>226</v>
      </c>
      <c r="AU188" s="264" t="s">
        <v>88</v>
      </c>
      <c r="AY188" s="18" t="s">
        <v>223</v>
      </c>
      <c r="BE188" s="265">
        <f>IF(O188="základní",K188,0)</f>
        <v>0</v>
      </c>
      <c r="BF188" s="265">
        <f>IF(O188="snížená",K188,0)</f>
        <v>0</v>
      </c>
      <c r="BG188" s="265">
        <f>IF(O188="zákl. přenesená",K188,0)</f>
        <v>0</v>
      </c>
      <c r="BH188" s="265">
        <f>IF(O188="sníž. přenesená",K188,0)</f>
        <v>0</v>
      </c>
      <c r="BI188" s="265">
        <f>IF(O188="nulová",K188,0)</f>
        <v>0</v>
      </c>
      <c r="BJ188" s="18" t="s">
        <v>86</v>
      </c>
      <c r="BK188" s="265">
        <f>ROUND(P188*H188,2)</f>
        <v>0</v>
      </c>
      <c r="BL188" s="18" t="s">
        <v>239</v>
      </c>
      <c r="BM188" s="264" t="s">
        <v>1339</v>
      </c>
    </row>
    <row r="189" s="2" customFormat="1">
      <c r="A189" s="39"/>
      <c r="B189" s="40"/>
      <c r="C189" s="41"/>
      <c r="D189" s="266" t="s">
        <v>232</v>
      </c>
      <c r="E189" s="41"/>
      <c r="F189" s="267" t="s">
        <v>1295</v>
      </c>
      <c r="G189" s="41"/>
      <c r="H189" s="41"/>
      <c r="I189" s="158"/>
      <c r="J189" s="158"/>
      <c r="K189" s="41"/>
      <c r="L189" s="41"/>
      <c r="M189" s="45"/>
      <c r="N189" s="268"/>
      <c r="O189" s="269"/>
      <c r="P189" s="92"/>
      <c r="Q189" s="92"/>
      <c r="R189" s="92"/>
      <c r="S189" s="92"/>
      <c r="T189" s="92"/>
      <c r="U189" s="92"/>
      <c r="V189" s="92"/>
      <c r="W189" s="92"/>
      <c r="X189" s="93"/>
      <c r="Y189" s="39"/>
      <c r="Z189" s="39"/>
      <c r="AA189" s="39"/>
      <c r="AB189" s="39"/>
      <c r="AC189" s="39"/>
      <c r="AD189" s="39"/>
      <c r="AE189" s="39"/>
      <c r="AT189" s="18" t="s">
        <v>232</v>
      </c>
      <c r="AU189" s="18" t="s">
        <v>88</v>
      </c>
    </row>
    <row r="190" s="13" customFormat="1">
      <c r="A190" s="13"/>
      <c r="B190" s="274"/>
      <c r="C190" s="275"/>
      <c r="D190" s="266" t="s">
        <v>446</v>
      </c>
      <c r="E190" s="276" t="s">
        <v>1</v>
      </c>
      <c r="F190" s="277" t="s">
        <v>1340</v>
      </c>
      <c r="G190" s="275"/>
      <c r="H190" s="278">
        <v>50</v>
      </c>
      <c r="I190" s="279"/>
      <c r="J190" s="279"/>
      <c r="K190" s="275"/>
      <c r="L190" s="275"/>
      <c r="M190" s="280"/>
      <c r="N190" s="281"/>
      <c r="O190" s="282"/>
      <c r="P190" s="282"/>
      <c r="Q190" s="282"/>
      <c r="R190" s="282"/>
      <c r="S190" s="282"/>
      <c r="T190" s="282"/>
      <c r="U190" s="282"/>
      <c r="V190" s="282"/>
      <c r="W190" s="282"/>
      <c r="X190" s="283"/>
      <c r="Y190" s="13"/>
      <c r="Z190" s="13"/>
      <c r="AA190" s="13"/>
      <c r="AB190" s="13"/>
      <c r="AC190" s="13"/>
      <c r="AD190" s="13"/>
      <c r="AE190" s="13"/>
      <c r="AT190" s="284" t="s">
        <v>446</v>
      </c>
      <c r="AU190" s="284" t="s">
        <v>88</v>
      </c>
      <c r="AV190" s="13" t="s">
        <v>88</v>
      </c>
      <c r="AW190" s="13" t="s">
        <v>5</v>
      </c>
      <c r="AX190" s="13" t="s">
        <v>78</v>
      </c>
      <c r="AY190" s="284" t="s">
        <v>223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1341</v>
      </c>
      <c r="G191" s="275"/>
      <c r="H191" s="278">
        <v>59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4" customFormat="1">
      <c r="A192" s="14"/>
      <c r="B192" s="285"/>
      <c r="C192" s="286"/>
      <c r="D192" s="266" t="s">
        <v>446</v>
      </c>
      <c r="E192" s="287" t="s">
        <v>1</v>
      </c>
      <c r="F192" s="288" t="s">
        <v>463</v>
      </c>
      <c r="G192" s="286"/>
      <c r="H192" s="289">
        <v>109</v>
      </c>
      <c r="I192" s="290"/>
      <c r="J192" s="290"/>
      <c r="K192" s="286"/>
      <c r="L192" s="286"/>
      <c r="M192" s="291"/>
      <c r="N192" s="292"/>
      <c r="O192" s="293"/>
      <c r="P192" s="293"/>
      <c r="Q192" s="293"/>
      <c r="R192" s="293"/>
      <c r="S192" s="293"/>
      <c r="T192" s="293"/>
      <c r="U192" s="293"/>
      <c r="V192" s="293"/>
      <c r="W192" s="293"/>
      <c r="X192" s="294"/>
      <c r="Y192" s="14"/>
      <c r="Z192" s="14"/>
      <c r="AA192" s="14"/>
      <c r="AB192" s="14"/>
      <c r="AC192" s="14"/>
      <c r="AD192" s="14"/>
      <c r="AE192" s="14"/>
      <c r="AT192" s="295" t="s">
        <v>446</v>
      </c>
      <c r="AU192" s="295" t="s">
        <v>88</v>
      </c>
      <c r="AV192" s="14" t="s">
        <v>239</v>
      </c>
      <c r="AW192" s="14" t="s">
        <v>5</v>
      </c>
      <c r="AX192" s="14" t="s">
        <v>86</v>
      </c>
      <c r="AY192" s="295" t="s">
        <v>223</v>
      </c>
    </row>
    <row r="193" s="2" customFormat="1" ht="21.75" customHeight="1">
      <c r="A193" s="39"/>
      <c r="B193" s="40"/>
      <c r="C193" s="252" t="s">
        <v>289</v>
      </c>
      <c r="D193" s="252" t="s">
        <v>226</v>
      </c>
      <c r="E193" s="253" t="s">
        <v>1342</v>
      </c>
      <c r="F193" s="254" t="s">
        <v>1343</v>
      </c>
      <c r="G193" s="255" t="s">
        <v>403</v>
      </c>
      <c r="H193" s="256">
        <v>109</v>
      </c>
      <c r="I193" s="257"/>
      <c r="J193" s="257"/>
      <c r="K193" s="258">
        <f>ROUND(P193*H193,2)</f>
        <v>0</v>
      </c>
      <c r="L193" s="254" t="s">
        <v>404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1344</v>
      </c>
    </row>
    <row r="194" s="2" customFormat="1">
      <c r="A194" s="39"/>
      <c r="B194" s="40"/>
      <c r="C194" s="41"/>
      <c r="D194" s="266" t="s">
        <v>232</v>
      </c>
      <c r="E194" s="41"/>
      <c r="F194" s="267" t="s">
        <v>1345</v>
      </c>
      <c r="G194" s="41"/>
      <c r="H194" s="41"/>
      <c r="I194" s="158"/>
      <c r="J194" s="158"/>
      <c r="K194" s="41"/>
      <c r="L194" s="41"/>
      <c r="M194" s="45"/>
      <c r="N194" s="268"/>
      <c r="O194" s="269"/>
      <c r="P194" s="92"/>
      <c r="Q194" s="92"/>
      <c r="R194" s="92"/>
      <c r="S194" s="92"/>
      <c r="T194" s="92"/>
      <c r="U194" s="92"/>
      <c r="V194" s="92"/>
      <c r="W194" s="92"/>
      <c r="X194" s="93"/>
      <c r="Y194" s="39"/>
      <c r="Z194" s="39"/>
      <c r="AA194" s="39"/>
      <c r="AB194" s="39"/>
      <c r="AC194" s="39"/>
      <c r="AD194" s="39"/>
      <c r="AE194" s="39"/>
      <c r="AT194" s="18" t="s">
        <v>232</v>
      </c>
      <c r="AU194" s="18" t="s">
        <v>88</v>
      </c>
    </row>
    <row r="195" s="2" customFormat="1" ht="21.75" customHeight="1">
      <c r="A195" s="39"/>
      <c r="B195" s="40"/>
      <c r="C195" s="252" t="s">
        <v>9</v>
      </c>
      <c r="D195" s="252" t="s">
        <v>226</v>
      </c>
      <c r="E195" s="253" t="s">
        <v>1346</v>
      </c>
      <c r="F195" s="254" t="s">
        <v>1347</v>
      </c>
      <c r="G195" s="255" t="s">
        <v>409</v>
      </c>
      <c r="H195" s="256">
        <v>111.40000000000001</v>
      </c>
      <c r="I195" s="257"/>
      <c r="J195" s="257"/>
      <c r="K195" s="258">
        <f>ROUND(P195*H195,2)</f>
        <v>0</v>
      </c>
      <c r="L195" s="254" t="s">
        <v>404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88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1348</v>
      </c>
    </row>
    <row r="196" s="2" customFormat="1">
      <c r="A196" s="39"/>
      <c r="B196" s="40"/>
      <c r="C196" s="41"/>
      <c r="D196" s="266" t="s">
        <v>232</v>
      </c>
      <c r="E196" s="41"/>
      <c r="F196" s="267" t="s">
        <v>1349</v>
      </c>
      <c r="G196" s="41"/>
      <c r="H196" s="41"/>
      <c r="I196" s="158"/>
      <c r="J196" s="158"/>
      <c r="K196" s="41"/>
      <c r="L196" s="41"/>
      <c r="M196" s="45"/>
      <c r="N196" s="268"/>
      <c r="O196" s="269"/>
      <c r="P196" s="92"/>
      <c r="Q196" s="92"/>
      <c r="R196" s="92"/>
      <c r="S196" s="92"/>
      <c r="T196" s="92"/>
      <c r="U196" s="92"/>
      <c r="V196" s="92"/>
      <c r="W196" s="92"/>
      <c r="X196" s="93"/>
      <c r="Y196" s="39"/>
      <c r="Z196" s="39"/>
      <c r="AA196" s="39"/>
      <c r="AB196" s="39"/>
      <c r="AC196" s="39"/>
      <c r="AD196" s="39"/>
      <c r="AE196" s="39"/>
      <c r="AT196" s="18" t="s">
        <v>232</v>
      </c>
      <c r="AU196" s="18" t="s">
        <v>88</v>
      </c>
    </row>
    <row r="197" s="2" customFormat="1" ht="21.75" customHeight="1">
      <c r="A197" s="39"/>
      <c r="B197" s="40"/>
      <c r="C197" s="252" t="s">
        <v>1350</v>
      </c>
      <c r="D197" s="252" t="s">
        <v>226</v>
      </c>
      <c r="E197" s="253" t="s">
        <v>541</v>
      </c>
      <c r="F197" s="254" t="s">
        <v>542</v>
      </c>
      <c r="G197" s="255" t="s">
        <v>409</v>
      </c>
      <c r="H197" s="256">
        <v>12675.200000000001</v>
      </c>
      <c r="I197" s="257"/>
      <c r="J197" s="257"/>
      <c r="K197" s="258">
        <f>ROUND(P197*H197,2)</f>
        <v>0</v>
      </c>
      <c r="L197" s="254" t="s">
        <v>404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88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1351</v>
      </c>
    </row>
    <row r="198" s="2" customFormat="1">
      <c r="A198" s="39"/>
      <c r="B198" s="40"/>
      <c r="C198" s="41"/>
      <c r="D198" s="266" t="s">
        <v>232</v>
      </c>
      <c r="E198" s="41"/>
      <c r="F198" s="267" t="s">
        <v>1352</v>
      </c>
      <c r="G198" s="41"/>
      <c r="H198" s="41"/>
      <c r="I198" s="158"/>
      <c r="J198" s="158"/>
      <c r="K198" s="41"/>
      <c r="L198" s="41"/>
      <c r="M198" s="45"/>
      <c r="N198" s="268"/>
      <c r="O198" s="269"/>
      <c r="P198" s="92"/>
      <c r="Q198" s="92"/>
      <c r="R198" s="92"/>
      <c r="S198" s="92"/>
      <c r="T198" s="92"/>
      <c r="U198" s="92"/>
      <c r="V198" s="92"/>
      <c r="W198" s="92"/>
      <c r="X198" s="93"/>
      <c r="Y198" s="39"/>
      <c r="Z198" s="39"/>
      <c r="AA198" s="39"/>
      <c r="AB198" s="39"/>
      <c r="AC198" s="39"/>
      <c r="AD198" s="39"/>
      <c r="AE198" s="39"/>
      <c r="AT198" s="18" t="s">
        <v>232</v>
      </c>
      <c r="AU198" s="18" t="s">
        <v>88</v>
      </c>
    </row>
    <row r="199" s="13" customFormat="1">
      <c r="A199" s="13"/>
      <c r="B199" s="274"/>
      <c r="C199" s="275"/>
      <c r="D199" s="266" t="s">
        <v>446</v>
      </c>
      <c r="E199" s="276" t="s">
        <v>1</v>
      </c>
      <c r="F199" s="277" t="s">
        <v>1353</v>
      </c>
      <c r="G199" s="275"/>
      <c r="H199" s="278">
        <v>12675.200000000001</v>
      </c>
      <c r="I199" s="279"/>
      <c r="J199" s="279"/>
      <c r="K199" s="275"/>
      <c r="L199" s="275"/>
      <c r="M199" s="280"/>
      <c r="N199" s="281"/>
      <c r="O199" s="282"/>
      <c r="P199" s="282"/>
      <c r="Q199" s="282"/>
      <c r="R199" s="282"/>
      <c r="S199" s="282"/>
      <c r="T199" s="282"/>
      <c r="U199" s="282"/>
      <c r="V199" s="282"/>
      <c r="W199" s="282"/>
      <c r="X199" s="283"/>
      <c r="Y199" s="13"/>
      <c r="Z199" s="13"/>
      <c r="AA199" s="13"/>
      <c r="AB199" s="13"/>
      <c r="AC199" s="13"/>
      <c r="AD199" s="13"/>
      <c r="AE199" s="13"/>
      <c r="AT199" s="284" t="s">
        <v>446</v>
      </c>
      <c r="AU199" s="284" t="s">
        <v>88</v>
      </c>
      <c r="AV199" s="13" t="s">
        <v>88</v>
      </c>
      <c r="AW199" s="13" t="s">
        <v>5</v>
      </c>
      <c r="AX199" s="13" t="s">
        <v>86</v>
      </c>
      <c r="AY199" s="284" t="s">
        <v>223</v>
      </c>
    </row>
    <row r="200" s="2" customFormat="1" ht="21.75" customHeight="1">
      <c r="A200" s="39"/>
      <c r="B200" s="40"/>
      <c r="C200" s="252" t="s">
        <v>317</v>
      </c>
      <c r="D200" s="252" t="s">
        <v>226</v>
      </c>
      <c r="E200" s="253" t="s">
        <v>1354</v>
      </c>
      <c r="F200" s="254" t="s">
        <v>1355</v>
      </c>
      <c r="G200" s="255" t="s">
        <v>409</v>
      </c>
      <c r="H200" s="256">
        <v>5700</v>
      </c>
      <c r="I200" s="257"/>
      <c r="J200" s="257"/>
      <c r="K200" s="258">
        <f>ROUND(P200*H200,2)</f>
        <v>0</v>
      </c>
      <c r="L200" s="254" t="s">
        <v>404</v>
      </c>
      <c r="M200" s="45"/>
      <c r="N200" s="259" t="s">
        <v>1</v>
      </c>
      <c r="O200" s="260" t="s">
        <v>41</v>
      </c>
      <c r="P200" s="261">
        <f>I200+J200</f>
        <v>0</v>
      </c>
      <c r="Q200" s="261">
        <f>ROUND(I200*H200,2)</f>
        <v>0</v>
      </c>
      <c r="R200" s="261">
        <f>ROUND(J200*H200,2)</f>
        <v>0</v>
      </c>
      <c r="S200" s="92"/>
      <c r="T200" s="262">
        <f>S200*H200</f>
        <v>0</v>
      </c>
      <c r="U200" s="262">
        <v>0</v>
      </c>
      <c r="V200" s="262">
        <f>U200*H200</f>
        <v>0</v>
      </c>
      <c r="W200" s="262">
        <v>0</v>
      </c>
      <c r="X200" s="263">
        <f>W200*H200</f>
        <v>0</v>
      </c>
      <c r="Y200" s="39"/>
      <c r="Z200" s="39"/>
      <c r="AA200" s="39"/>
      <c r="AB200" s="39"/>
      <c r="AC200" s="39"/>
      <c r="AD200" s="39"/>
      <c r="AE200" s="39"/>
      <c r="AR200" s="264" t="s">
        <v>239</v>
      </c>
      <c r="AT200" s="264" t="s">
        <v>226</v>
      </c>
      <c r="AU200" s="264" t="s">
        <v>88</v>
      </c>
      <c r="AY200" s="18" t="s">
        <v>223</v>
      </c>
      <c r="BE200" s="265">
        <f>IF(O200="základní",K200,0)</f>
        <v>0</v>
      </c>
      <c r="BF200" s="265">
        <f>IF(O200="snížená",K200,0)</f>
        <v>0</v>
      </c>
      <c r="BG200" s="265">
        <f>IF(O200="zákl. přenesená",K200,0)</f>
        <v>0</v>
      </c>
      <c r="BH200" s="265">
        <f>IF(O200="sníž. přenesená",K200,0)</f>
        <v>0</v>
      </c>
      <c r="BI200" s="265">
        <f>IF(O200="nulová",K200,0)</f>
        <v>0</v>
      </c>
      <c r="BJ200" s="18" t="s">
        <v>86</v>
      </c>
      <c r="BK200" s="265">
        <f>ROUND(P200*H200,2)</f>
        <v>0</v>
      </c>
      <c r="BL200" s="18" t="s">
        <v>239</v>
      </c>
      <c r="BM200" s="264" t="s">
        <v>1356</v>
      </c>
    </row>
    <row r="201" s="2" customFormat="1">
      <c r="A201" s="39"/>
      <c r="B201" s="40"/>
      <c r="C201" s="41"/>
      <c r="D201" s="266" t="s">
        <v>232</v>
      </c>
      <c r="E201" s="41"/>
      <c r="F201" s="267" t="s">
        <v>1290</v>
      </c>
      <c r="G201" s="41"/>
      <c r="H201" s="41"/>
      <c r="I201" s="158"/>
      <c r="J201" s="158"/>
      <c r="K201" s="41"/>
      <c r="L201" s="41"/>
      <c r="M201" s="45"/>
      <c r="N201" s="268"/>
      <c r="O201" s="269"/>
      <c r="P201" s="92"/>
      <c r="Q201" s="92"/>
      <c r="R201" s="92"/>
      <c r="S201" s="92"/>
      <c r="T201" s="92"/>
      <c r="U201" s="92"/>
      <c r="V201" s="92"/>
      <c r="W201" s="92"/>
      <c r="X201" s="93"/>
      <c r="Y201" s="39"/>
      <c r="Z201" s="39"/>
      <c r="AA201" s="39"/>
      <c r="AB201" s="39"/>
      <c r="AC201" s="39"/>
      <c r="AD201" s="39"/>
      <c r="AE201" s="39"/>
      <c r="AT201" s="18" t="s">
        <v>232</v>
      </c>
      <c r="AU201" s="18" t="s">
        <v>88</v>
      </c>
    </row>
    <row r="202" s="2" customFormat="1" ht="16.5" customHeight="1">
      <c r="A202" s="39"/>
      <c r="B202" s="40"/>
      <c r="C202" s="296" t="s">
        <v>322</v>
      </c>
      <c r="D202" s="296" t="s">
        <v>498</v>
      </c>
      <c r="E202" s="297" t="s">
        <v>1357</v>
      </c>
      <c r="F202" s="298" t="s">
        <v>1358</v>
      </c>
      <c r="G202" s="299" t="s">
        <v>501</v>
      </c>
      <c r="H202" s="300">
        <v>10830</v>
      </c>
      <c r="I202" s="301"/>
      <c r="J202" s="302"/>
      <c r="K202" s="303">
        <f>ROUND(P202*H202,2)</f>
        <v>0</v>
      </c>
      <c r="L202" s="298" t="s">
        <v>1</v>
      </c>
      <c r="M202" s="304"/>
      <c r="N202" s="305" t="s">
        <v>1</v>
      </c>
      <c r="O202" s="260" t="s">
        <v>41</v>
      </c>
      <c r="P202" s="261">
        <f>I202+J202</f>
        <v>0</v>
      </c>
      <c r="Q202" s="261">
        <f>ROUND(I202*H202,2)</f>
        <v>0</v>
      </c>
      <c r="R202" s="261">
        <f>ROUND(J202*H202,2)</f>
        <v>0</v>
      </c>
      <c r="S202" s="92"/>
      <c r="T202" s="262">
        <f>S202*H202</f>
        <v>0</v>
      </c>
      <c r="U202" s="262">
        <v>1</v>
      </c>
      <c r="V202" s="262">
        <f>U202*H202</f>
        <v>10830</v>
      </c>
      <c r="W202" s="262">
        <v>0</v>
      </c>
      <c r="X202" s="263">
        <f>W202*H202</f>
        <v>0</v>
      </c>
      <c r="Y202" s="39"/>
      <c r="Z202" s="39"/>
      <c r="AA202" s="39"/>
      <c r="AB202" s="39"/>
      <c r="AC202" s="39"/>
      <c r="AD202" s="39"/>
      <c r="AE202" s="39"/>
      <c r="AR202" s="264" t="s">
        <v>430</v>
      </c>
      <c r="AT202" s="264" t="s">
        <v>498</v>
      </c>
      <c r="AU202" s="264" t="s">
        <v>88</v>
      </c>
      <c r="AY202" s="18" t="s">
        <v>223</v>
      </c>
      <c r="BE202" s="265">
        <f>IF(O202="základní",K202,0)</f>
        <v>0</v>
      </c>
      <c r="BF202" s="265">
        <f>IF(O202="snížená",K202,0)</f>
        <v>0</v>
      </c>
      <c r="BG202" s="265">
        <f>IF(O202="zákl. přenesená",K202,0)</f>
        <v>0</v>
      </c>
      <c r="BH202" s="265">
        <f>IF(O202="sníž. přenesená",K202,0)</f>
        <v>0</v>
      </c>
      <c r="BI202" s="265">
        <f>IF(O202="nulová",K202,0)</f>
        <v>0</v>
      </c>
      <c r="BJ202" s="18" t="s">
        <v>86</v>
      </c>
      <c r="BK202" s="265">
        <f>ROUND(P202*H202,2)</f>
        <v>0</v>
      </c>
      <c r="BL202" s="18" t="s">
        <v>239</v>
      </c>
      <c r="BM202" s="264" t="s">
        <v>1359</v>
      </c>
    </row>
    <row r="203" s="2" customFormat="1">
      <c r="A203" s="39"/>
      <c r="B203" s="40"/>
      <c r="C203" s="41"/>
      <c r="D203" s="266" t="s">
        <v>232</v>
      </c>
      <c r="E203" s="41"/>
      <c r="F203" s="267" t="s">
        <v>1360</v>
      </c>
      <c r="G203" s="41"/>
      <c r="H203" s="41"/>
      <c r="I203" s="158"/>
      <c r="J203" s="158"/>
      <c r="K203" s="41"/>
      <c r="L203" s="41"/>
      <c r="M203" s="45"/>
      <c r="N203" s="268"/>
      <c r="O203" s="269"/>
      <c r="P203" s="92"/>
      <c r="Q203" s="92"/>
      <c r="R203" s="92"/>
      <c r="S203" s="92"/>
      <c r="T203" s="92"/>
      <c r="U203" s="92"/>
      <c r="V203" s="92"/>
      <c r="W203" s="92"/>
      <c r="X203" s="93"/>
      <c r="Y203" s="39"/>
      <c r="Z203" s="39"/>
      <c r="AA203" s="39"/>
      <c r="AB203" s="39"/>
      <c r="AC203" s="39"/>
      <c r="AD203" s="39"/>
      <c r="AE203" s="39"/>
      <c r="AT203" s="18" t="s">
        <v>232</v>
      </c>
      <c r="AU203" s="18" t="s">
        <v>88</v>
      </c>
    </row>
    <row r="204" s="13" customFormat="1">
      <c r="A204" s="13"/>
      <c r="B204" s="274"/>
      <c r="C204" s="275"/>
      <c r="D204" s="266" t="s">
        <v>446</v>
      </c>
      <c r="E204" s="276" t="s">
        <v>1</v>
      </c>
      <c r="F204" s="277" t="s">
        <v>1361</v>
      </c>
      <c r="G204" s="275"/>
      <c r="H204" s="278">
        <v>10830</v>
      </c>
      <c r="I204" s="279"/>
      <c r="J204" s="279"/>
      <c r="K204" s="275"/>
      <c r="L204" s="275"/>
      <c r="M204" s="280"/>
      <c r="N204" s="281"/>
      <c r="O204" s="282"/>
      <c r="P204" s="282"/>
      <c r="Q204" s="282"/>
      <c r="R204" s="282"/>
      <c r="S204" s="282"/>
      <c r="T204" s="282"/>
      <c r="U204" s="282"/>
      <c r="V204" s="282"/>
      <c r="W204" s="282"/>
      <c r="X204" s="283"/>
      <c r="Y204" s="13"/>
      <c r="Z204" s="13"/>
      <c r="AA204" s="13"/>
      <c r="AB204" s="13"/>
      <c r="AC204" s="13"/>
      <c r="AD204" s="13"/>
      <c r="AE204" s="13"/>
      <c r="AT204" s="284" t="s">
        <v>446</v>
      </c>
      <c r="AU204" s="284" t="s">
        <v>88</v>
      </c>
      <c r="AV204" s="13" t="s">
        <v>88</v>
      </c>
      <c r="AW204" s="13" t="s">
        <v>5</v>
      </c>
      <c r="AX204" s="13" t="s">
        <v>86</v>
      </c>
      <c r="AY204" s="284" t="s">
        <v>223</v>
      </c>
    </row>
    <row r="205" s="2" customFormat="1" ht="21.75" customHeight="1">
      <c r="A205" s="39"/>
      <c r="B205" s="40"/>
      <c r="C205" s="252" t="s">
        <v>332</v>
      </c>
      <c r="D205" s="252" t="s">
        <v>226</v>
      </c>
      <c r="E205" s="253" t="s">
        <v>1014</v>
      </c>
      <c r="F205" s="254" t="s">
        <v>1015</v>
      </c>
      <c r="G205" s="255" t="s">
        <v>409</v>
      </c>
      <c r="H205" s="256">
        <v>6975.1999999999998</v>
      </c>
      <c r="I205" s="257"/>
      <c r="J205" s="257"/>
      <c r="K205" s="258">
        <f>ROUND(P205*H205,2)</f>
        <v>0</v>
      </c>
      <c r="L205" s="254" t="s">
        <v>404</v>
      </c>
      <c r="M205" s="45"/>
      <c r="N205" s="259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</v>
      </c>
      <c r="V205" s="262">
        <f>U205*H205</f>
        <v>0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239</v>
      </c>
      <c r="AT205" s="264" t="s">
        <v>226</v>
      </c>
      <c r="AU205" s="264" t="s">
        <v>88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1362</v>
      </c>
    </row>
    <row r="206" s="2" customFormat="1">
      <c r="A206" s="39"/>
      <c r="B206" s="40"/>
      <c r="C206" s="41"/>
      <c r="D206" s="266" t="s">
        <v>232</v>
      </c>
      <c r="E206" s="41"/>
      <c r="F206" s="267" t="s">
        <v>1363</v>
      </c>
      <c r="G206" s="41"/>
      <c r="H206" s="41"/>
      <c r="I206" s="158"/>
      <c r="J206" s="158"/>
      <c r="K206" s="41"/>
      <c r="L206" s="41"/>
      <c r="M206" s="45"/>
      <c r="N206" s="268"/>
      <c r="O206" s="269"/>
      <c r="P206" s="92"/>
      <c r="Q206" s="92"/>
      <c r="R206" s="92"/>
      <c r="S206" s="92"/>
      <c r="T206" s="92"/>
      <c r="U206" s="92"/>
      <c r="V206" s="92"/>
      <c r="W206" s="92"/>
      <c r="X206" s="93"/>
      <c r="Y206" s="39"/>
      <c r="Z206" s="39"/>
      <c r="AA206" s="39"/>
      <c r="AB206" s="39"/>
      <c r="AC206" s="39"/>
      <c r="AD206" s="39"/>
      <c r="AE206" s="39"/>
      <c r="AT206" s="18" t="s">
        <v>232</v>
      </c>
      <c r="AU206" s="18" t="s">
        <v>88</v>
      </c>
    </row>
    <row r="207" s="13" customFormat="1">
      <c r="A207" s="13"/>
      <c r="B207" s="274"/>
      <c r="C207" s="275"/>
      <c r="D207" s="266" t="s">
        <v>446</v>
      </c>
      <c r="E207" s="276" t="s">
        <v>1</v>
      </c>
      <c r="F207" s="277" t="s">
        <v>1364</v>
      </c>
      <c r="G207" s="275"/>
      <c r="H207" s="278">
        <v>6975.1999999999998</v>
      </c>
      <c r="I207" s="279"/>
      <c r="J207" s="279"/>
      <c r="K207" s="275"/>
      <c r="L207" s="275"/>
      <c r="M207" s="280"/>
      <c r="N207" s="281"/>
      <c r="O207" s="282"/>
      <c r="P207" s="282"/>
      <c r="Q207" s="282"/>
      <c r="R207" s="282"/>
      <c r="S207" s="282"/>
      <c r="T207" s="282"/>
      <c r="U207" s="282"/>
      <c r="V207" s="282"/>
      <c r="W207" s="282"/>
      <c r="X207" s="283"/>
      <c r="Y207" s="13"/>
      <c r="Z207" s="13"/>
      <c r="AA207" s="13"/>
      <c r="AB207" s="13"/>
      <c r="AC207" s="13"/>
      <c r="AD207" s="13"/>
      <c r="AE207" s="13"/>
      <c r="AT207" s="284" t="s">
        <v>446</v>
      </c>
      <c r="AU207" s="284" t="s">
        <v>88</v>
      </c>
      <c r="AV207" s="13" t="s">
        <v>88</v>
      </c>
      <c r="AW207" s="13" t="s">
        <v>5</v>
      </c>
      <c r="AX207" s="13" t="s">
        <v>86</v>
      </c>
      <c r="AY207" s="284" t="s">
        <v>223</v>
      </c>
    </row>
    <row r="208" s="2" customFormat="1" ht="21.75" customHeight="1">
      <c r="A208" s="39"/>
      <c r="B208" s="40"/>
      <c r="C208" s="252" t="s">
        <v>8</v>
      </c>
      <c r="D208" s="252" t="s">
        <v>226</v>
      </c>
      <c r="E208" s="253" t="s">
        <v>1019</v>
      </c>
      <c r="F208" s="254" t="s">
        <v>1365</v>
      </c>
      <c r="G208" s="255" t="s">
        <v>501</v>
      </c>
      <c r="H208" s="256">
        <v>15345.440000000001</v>
      </c>
      <c r="I208" s="257"/>
      <c r="J208" s="257"/>
      <c r="K208" s="258">
        <f>ROUND(P208*H208,2)</f>
        <v>0</v>
      </c>
      <c r="L208" s="254" t="s">
        <v>404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1366</v>
      </c>
    </row>
    <row r="209" s="2" customFormat="1">
      <c r="A209" s="39"/>
      <c r="B209" s="40"/>
      <c r="C209" s="41"/>
      <c r="D209" s="266" t="s">
        <v>232</v>
      </c>
      <c r="E209" s="41"/>
      <c r="F209" s="267" t="s">
        <v>1367</v>
      </c>
      <c r="G209" s="41"/>
      <c r="H209" s="41"/>
      <c r="I209" s="158"/>
      <c r="J209" s="158"/>
      <c r="K209" s="41"/>
      <c r="L209" s="41"/>
      <c r="M209" s="45"/>
      <c r="N209" s="268"/>
      <c r="O209" s="269"/>
      <c r="P209" s="92"/>
      <c r="Q209" s="92"/>
      <c r="R209" s="92"/>
      <c r="S209" s="92"/>
      <c r="T209" s="92"/>
      <c r="U209" s="92"/>
      <c r="V209" s="92"/>
      <c r="W209" s="92"/>
      <c r="X209" s="93"/>
      <c r="Y209" s="39"/>
      <c r="Z209" s="39"/>
      <c r="AA209" s="39"/>
      <c r="AB209" s="39"/>
      <c r="AC209" s="39"/>
      <c r="AD209" s="39"/>
      <c r="AE209" s="39"/>
      <c r="AT209" s="18" t="s">
        <v>232</v>
      </c>
      <c r="AU209" s="18" t="s">
        <v>88</v>
      </c>
    </row>
    <row r="210" s="13" customFormat="1">
      <c r="A210" s="13"/>
      <c r="B210" s="274"/>
      <c r="C210" s="275"/>
      <c r="D210" s="266" t="s">
        <v>446</v>
      </c>
      <c r="E210" s="276" t="s">
        <v>1</v>
      </c>
      <c r="F210" s="277" t="s">
        <v>1368</v>
      </c>
      <c r="G210" s="275"/>
      <c r="H210" s="278">
        <v>15345.440000000001</v>
      </c>
      <c r="I210" s="279"/>
      <c r="J210" s="279"/>
      <c r="K210" s="275"/>
      <c r="L210" s="275"/>
      <c r="M210" s="280"/>
      <c r="N210" s="281"/>
      <c r="O210" s="282"/>
      <c r="P210" s="282"/>
      <c r="Q210" s="282"/>
      <c r="R210" s="282"/>
      <c r="S210" s="282"/>
      <c r="T210" s="282"/>
      <c r="U210" s="282"/>
      <c r="V210" s="282"/>
      <c r="W210" s="282"/>
      <c r="X210" s="283"/>
      <c r="Y210" s="13"/>
      <c r="Z210" s="13"/>
      <c r="AA210" s="13"/>
      <c r="AB210" s="13"/>
      <c r="AC210" s="13"/>
      <c r="AD210" s="13"/>
      <c r="AE210" s="13"/>
      <c r="AT210" s="284" t="s">
        <v>446</v>
      </c>
      <c r="AU210" s="284" t="s">
        <v>88</v>
      </c>
      <c r="AV210" s="13" t="s">
        <v>88</v>
      </c>
      <c r="AW210" s="13" t="s">
        <v>5</v>
      </c>
      <c r="AX210" s="13" t="s">
        <v>86</v>
      </c>
      <c r="AY210" s="284" t="s">
        <v>223</v>
      </c>
    </row>
    <row r="211" s="2" customFormat="1" ht="21.75" customHeight="1">
      <c r="A211" s="39"/>
      <c r="B211" s="40"/>
      <c r="C211" s="252" t="s">
        <v>343</v>
      </c>
      <c r="D211" s="252" t="s">
        <v>226</v>
      </c>
      <c r="E211" s="253" t="s">
        <v>913</v>
      </c>
      <c r="F211" s="254" t="s">
        <v>914</v>
      </c>
      <c r="G211" s="255" t="s">
        <v>409</v>
      </c>
      <c r="H211" s="256">
        <v>25.640000000000001</v>
      </c>
      <c r="I211" s="257"/>
      <c r="J211" s="257"/>
      <c r="K211" s="258">
        <f>ROUND(P211*H211,2)</f>
        <v>0</v>
      </c>
      <c r="L211" s="254" t="s">
        <v>404</v>
      </c>
      <c r="M211" s="45"/>
      <c r="N211" s="259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</v>
      </c>
      <c r="V211" s="262">
        <f>U211*H211</f>
        <v>0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239</v>
      </c>
      <c r="AT211" s="264" t="s">
        <v>226</v>
      </c>
      <c r="AU211" s="264" t="s">
        <v>88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1369</v>
      </c>
    </row>
    <row r="212" s="2" customFormat="1">
      <c r="A212" s="39"/>
      <c r="B212" s="40"/>
      <c r="C212" s="41"/>
      <c r="D212" s="266" t="s">
        <v>232</v>
      </c>
      <c r="E212" s="41"/>
      <c r="F212" s="267" t="s">
        <v>1370</v>
      </c>
      <c r="G212" s="41"/>
      <c r="H212" s="41"/>
      <c r="I212" s="158"/>
      <c r="J212" s="158"/>
      <c r="K212" s="41"/>
      <c r="L212" s="41"/>
      <c r="M212" s="45"/>
      <c r="N212" s="268"/>
      <c r="O212" s="269"/>
      <c r="P212" s="92"/>
      <c r="Q212" s="92"/>
      <c r="R212" s="92"/>
      <c r="S212" s="92"/>
      <c r="T212" s="92"/>
      <c r="U212" s="92"/>
      <c r="V212" s="92"/>
      <c r="W212" s="92"/>
      <c r="X212" s="93"/>
      <c r="Y212" s="39"/>
      <c r="Z212" s="39"/>
      <c r="AA212" s="39"/>
      <c r="AB212" s="39"/>
      <c r="AC212" s="39"/>
      <c r="AD212" s="39"/>
      <c r="AE212" s="39"/>
      <c r="AT212" s="18" t="s">
        <v>232</v>
      </c>
      <c r="AU212" s="18" t="s">
        <v>88</v>
      </c>
    </row>
    <row r="213" s="13" customFormat="1">
      <c r="A213" s="13"/>
      <c r="B213" s="274"/>
      <c r="C213" s="275"/>
      <c r="D213" s="266" t="s">
        <v>446</v>
      </c>
      <c r="E213" s="276" t="s">
        <v>1</v>
      </c>
      <c r="F213" s="277" t="s">
        <v>1371</v>
      </c>
      <c r="G213" s="275"/>
      <c r="H213" s="278">
        <v>3.6000000000000001</v>
      </c>
      <c r="I213" s="279"/>
      <c r="J213" s="279"/>
      <c r="K213" s="275"/>
      <c r="L213" s="275"/>
      <c r="M213" s="280"/>
      <c r="N213" s="281"/>
      <c r="O213" s="282"/>
      <c r="P213" s="282"/>
      <c r="Q213" s="282"/>
      <c r="R213" s="282"/>
      <c r="S213" s="282"/>
      <c r="T213" s="282"/>
      <c r="U213" s="282"/>
      <c r="V213" s="282"/>
      <c r="W213" s="282"/>
      <c r="X213" s="283"/>
      <c r="Y213" s="13"/>
      <c r="Z213" s="13"/>
      <c r="AA213" s="13"/>
      <c r="AB213" s="13"/>
      <c r="AC213" s="13"/>
      <c r="AD213" s="13"/>
      <c r="AE213" s="13"/>
      <c r="AT213" s="284" t="s">
        <v>446</v>
      </c>
      <c r="AU213" s="284" t="s">
        <v>88</v>
      </c>
      <c r="AV213" s="13" t="s">
        <v>88</v>
      </c>
      <c r="AW213" s="13" t="s">
        <v>5</v>
      </c>
      <c r="AX213" s="13" t="s">
        <v>78</v>
      </c>
      <c r="AY213" s="284" t="s">
        <v>223</v>
      </c>
    </row>
    <row r="214" s="13" customFormat="1">
      <c r="A214" s="13"/>
      <c r="B214" s="274"/>
      <c r="C214" s="275"/>
      <c r="D214" s="266" t="s">
        <v>446</v>
      </c>
      <c r="E214" s="276" t="s">
        <v>1</v>
      </c>
      <c r="F214" s="277" t="s">
        <v>1372</v>
      </c>
      <c r="G214" s="275"/>
      <c r="H214" s="278">
        <v>10</v>
      </c>
      <c r="I214" s="279"/>
      <c r="J214" s="279"/>
      <c r="K214" s="275"/>
      <c r="L214" s="275"/>
      <c r="M214" s="280"/>
      <c r="N214" s="281"/>
      <c r="O214" s="282"/>
      <c r="P214" s="282"/>
      <c r="Q214" s="282"/>
      <c r="R214" s="282"/>
      <c r="S214" s="282"/>
      <c r="T214" s="282"/>
      <c r="U214" s="282"/>
      <c r="V214" s="282"/>
      <c r="W214" s="282"/>
      <c r="X214" s="283"/>
      <c r="Y214" s="13"/>
      <c r="Z214" s="13"/>
      <c r="AA214" s="13"/>
      <c r="AB214" s="13"/>
      <c r="AC214" s="13"/>
      <c r="AD214" s="13"/>
      <c r="AE214" s="13"/>
      <c r="AT214" s="284" t="s">
        <v>446</v>
      </c>
      <c r="AU214" s="284" t="s">
        <v>88</v>
      </c>
      <c r="AV214" s="13" t="s">
        <v>88</v>
      </c>
      <c r="AW214" s="13" t="s">
        <v>5</v>
      </c>
      <c r="AX214" s="13" t="s">
        <v>78</v>
      </c>
      <c r="AY214" s="284" t="s">
        <v>223</v>
      </c>
    </row>
    <row r="215" s="13" customFormat="1">
      <c r="A215" s="13"/>
      <c r="B215" s="274"/>
      <c r="C215" s="275"/>
      <c r="D215" s="266" t="s">
        <v>446</v>
      </c>
      <c r="E215" s="276" t="s">
        <v>1</v>
      </c>
      <c r="F215" s="277" t="s">
        <v>1373</v>
      </c>
      <c r="G215" s="275"/>
      <c r="H215" s="278">
        <v>12.039999999999999</v>
      </c>
      <c r="I215" s="279"/>
      <c r="J215" s="279"/>
      <c r="K215" s="275"/>
      <c r="L215" s="275"/>
      <c r="M215" s="280"/>
      <c r="N215" s="281"/>
      <c r="O215" s="282"/>
      <c r="P215" s="282"/>
      <c r="Q215" s="282"/>
      <c r="R215" s="282"/>
      <c r="S215" s="282"/>
      <c r="T215" s="282"/>
      <c r="U215" s="282"/>
      <c r="V215" s="282"/>
      <c r="W215" s="282"/>
      <c r="X215" s="283"/>
      <c r="Y215" s="13"/>
      <c r="Z215" s="13"/>
      <c r="AA215" s="13"/>
      <c r="AB215" s="13"/>
      <c r="AC215" s="13"/>
      <c r="AD215" s="13"/>
      <c r="AE215" s="13"/>
      <c r="AT215" s="284" t="s">
        <v>446</v>
      </c>
      <c r="AU215" s="284" t="s">
        <v>88</v>
      </c>
      <c r="AV215" s="13" t="s">
        <v>88</v>
      </c>
      <c r="AW215" s="13" t="s">
        <v>5</v>
      </c>
      <c r="AX215" s="13" t="s">
        <v>78</v>
      </c>
      <c r="AY215" s="284" t="s">
        <v>223</v>
      </c>
    </row>
    <row r="216" s="14" customFormat="1">
      <c r="A216" s="14"/>
      <c r="B216" s="285"/>
      <c r="C216" s="286"/>
      <c r="D216" s="266" t="s">
        <v>446</v>
      </c>
      <c r="E216" s="287" t="s">
        <v>1</v>
      </c>
      <c r="F216" s="288" t="s">
        <v>463</v>
      </c>
      <c r="G216" s="286"/>
      <c r="H216" s="289">
        <v>25.640000000000001</v>
      </c>
      <c r="I216" s="290"/>
      <c r="J216" s="290"/>
      <c r="K216" s="286"/>
      <c r="L216" s="286"/>
      <c r="M216" s="291"/>
      <c r="N216" s="292"/>
      <c r="O216" s="293"/>
      <c r="P216" s="293"/>
      <c r="Q216" s="293"/>
      <c r="R216" s="293"/>
      <c r="S216" s="293"/>
      <c r="T216" s="293"/>
      <c r="U216" s="293"/>
      <c r="V216" s="293"/>
      <c r="W216" s="293"/>
      <c r="X216" s="294"/>
      <c r="Y216" s="14"/>
      <c r="Z216" s="14"/>
      <c r="AA216" s="14"/>
      <c r="AB216" s="14"/>
      <c r="AC216" s="14"/>
      <c r="AD216" s="14"/>
      <c r="AE216" s="14"/>
      <c r="AT216" s="295" t="s">
        <v>446</v>
      </c>
      <c r="AU216" s="295" t="s">
        <v>88</v>
      </c>
      <c r="AV216" s="14" t="s">
        <v>239</v>
      </c>
      <c r="AW216" s="14" t="s">
        <v>5</v>
      </c>
      <c r="AX216" s="14" t="s">
        <v>86</v>
      </c>
      <c r="AY216" s="295" t="s">
        <v>223</v>
      </c>
    </row>
    <row r="217" s="2" customFormat="1" ht="16.5" customHeight="1">
      <c r="A217" s="39"/>
      <c r="B217" s="40"/>
      <c r="C217" s="296" t="s">
        <v>348</v>
      </c>
      <c r="D217" s="296" t="s">
        <v>498</v>
      </c>
      <c r="E217" s="297" t="s">
        <v>1374</v>
      </c>
      <c r="F217" s="298" t="s">
        <v>1375</v>
      </c>
      <c r="G217" s="299" t="s">
        <v>501</v>
      </c>
      <c r="H217" s="300">
        <v>28.559999999999999</v>
      </c>
      <c r="I217" s="301"/>
      <c r="J217" s="302"/>
      <c r="K217" s="303">
        <f>ROUND(P217*H217,2)</f>
        <v>0</v>
      </c>
      <c r="L217" s="298" t="s">
        <v>1</v>
      </c>
      <c r="M217" s="304"/>
      <c r="N217" s="305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1</v>
      </c>
      <c r="V217" s="262">
        <f>U217*H217</f>
        <v>28.559999999999999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430</v>
      </c>
      <c r="AT217" s="264" t="s">
        <v>498</v>
      </c>
      <c r="AU217" s="264" t="s">
        <v>88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1376</v>
      </c>
    </row>
    <row r="218" s="2" customFormat="1">
      <c r="A218" s="39"/>
      <c r="B218" s="40"/>
      <c r="C218" s="41"/>
      <c r="D218" s="266" t="s">
        <v>232</v>
      </c>
      <c r="E218" s="41"/>
      <c r="F218" s="267" t="s">
        <v>1377</v>
      </c>
      <c r="G218" s="41"/>
      <c r="H218" s="41"/>
      <c r="I218" s="158"/>
      <c r="J218" s="158"/>
      <c r="K218" s="41"/>
      <c r="L218" s="41"/>
      <c r="M218" s="45"/>
      <c r="N218" s="268"/>
      <c r="O218" s="269"/>
      <c r="P218" s="92"/>
      <c r="Q218" s="92"/>
      <c r="R218" s="92"/>
      <c r="S218" s="92"/>
      <c r="T218" s="92"/>
      <c r="U218" s="92"/>
      <c r="V218" s="92"/>
      <c r="W218" s="92"/>
      <c r="X218" s="93"/>
      <c r="Y218" s="39"/>
      <c r="Z218" s="39"/>
      <c r="AA218" s="39"/>
      <c r="AB218" s="39"/>
      <c r="AC218" s="39"/>
      <c r="AD218" s="39"/>
      <c r="AE218" s="39"/>
      <c r="AT218" s="18" t="s">
        <v>232</v>
      </c>
      <c r="AU218" s="18" t="s">
        <v>88</v>
      </c>
    </row>
    <row r="219" s="13" customFormat="1">
      <c r="A219" s="13"/>
      <c r="B219" s="274"/>
      <c r="C219" s="275"/>
      <c r="D219" s="266" t="s">
        <v>446</v>
      </c>
      <c r="E219" s="276" t="s">
        <v>1</v>
      </c>
      <c r="F219" s="277" t="s">
        <v>1378</v>
      </c>
      <c r="G219" s="275"/>
      <c r="H219" s="278">
        <v>7.5599999999999996</v>
      </c>
      <c r="I219" s="279"/>
      <c r="J219" s="279"/>
      <c r="K219" s="275"/>
      <c r="L219" s="275"/>
      <c r="M219" s="280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3"/>
      <c r="Y219" s="13"/>
      <c r="Z219" s="13"/>
      <c r="AA219" s="13"/>
      <c r="AB219" s="13"/>
      <c r="AC219" s="13"/>
      <c r="AD219" s="13"/>
      <c r="AE219" s="13"/>
      <c r="AT219" s="284" t="s">
        <v>446</v>
      </c>
      <c r="AU219" s="284" t="s">
        <v>88</v>
      </c>
      <c r="AV219" s="13" t="s">
        <v>88</v>
      </c>
      <c r="AW219" s="13" t="s">
        <v>5</v>
      </c>
      <c r="AX219" s="13" t="s">
        <v>78</v>
      </c>
      <c r="AY219" s="284" t="s">
        <v>223</v>
      </c>
    </row>
    <row r="220" s="13" customFormat="1">
      <c r="A220" s="13"/>
      <c r="B220" s="274"/>
      <c r="C220" s="275"/>
      <c r="D220" s="266" t="s">
        <v>446</v>
      </c>
      <c r="E220" s="276" t="s">
        <v>1</v>
      </c>
      <c r="F220" s="277" t="s">
        <v>1379</v>
      </c>
      <c r="G220" s="275"/>
      <c r="H220" s="278">
        <v>21</v>
      </c>
      <c r="I220" s="279"/>
      <c r="J220" s="279"/>
      <c r="K220" s="275"/>
      <c r="L220" s="275"/>
      <c r="M220" s="280"/>
      <c r="N220" s="281"/>
      <c r="O220" s="282"/>
      <c r="P220" s="282"/>
      <c r="Q220" s="282"/>
      <c r="R220" s="282"/>
      <c r="S220" s="282"/>
      <c r="T220" s="282"/>
      <c r="U220" s="282"/>
      <c r="V220" s="282"/>
      <c r="W220" s="282"/>
      <c r="X220" s="283"/>
      <c r="Y220" s="13"/>
      <c r="Z220" s="13"/>
      <c r="AA220" s="13"/>
      <c r="AB220" s="13"/>
      <c r="AC220" s="13"/>
      <c r="AD220" s="13"/>
      <c r="AE220" s="13"/>
      <c r="AT220" s="284" t="s">
        <v>446</v>
      </c>
      <c r="AU220" s="284" t="s">
        <v>88</v>
      </c>
      <c r="AV220" s="13" t="s">
        <v>88</v>
      </c>
      <c r="AW220" s="13" t="s">
        <v>5</v>
      </c>
      <c r="AX220" s="13" t="s">
        <v>78</v>
      </c>
      <c r="AY220" s="284" t="s">
        <v>223</v>
      </c>
    </row>
    <row r="221" s="14" customFormat="1">
      <c r="A221" s="14"/>
      <c r="B221" s="285"/>
      <c r="C221" s="286"/>
      <c r="D221" s="266" t="s">
        <v>446</v>
      </c>
      <c r="E221" s="287" t="s">
        <v>1</v>
      </c>
      <c r="F221" s="288" t="s">
        <v>463</v>
      </c>
      <c r="G221" s="286"/>
      <c r="H221" s="289">
        <v>28.559999999999999</v>
      </c>
      <c r="I221" s="290"/>
      <c r="J221" s="290"/>
      <c r="K221" s="286"/>
      <c r="L221" s="286"/>
      <c r="M221" s="291"/>
      <c r="N221" s="292"/>
      <c r="O221" s="293"/>
      <c r="P221" s="293"/>
      <c r="Q221" s="293"/>
      <c r="R221" s="293"/>
      <c r="S221" s="293"/>
      <c r="T221" s="293"/>
      <c r="U221" s="293"/>
      <c r="V221" s="293"/>
      <c r="W221" s="293"/>
      <c r="X221" s="294"/>
      <c r="Y221" s="14"/>
      <c r="Z221" s="14"/>
      <c r="AA221" s="14"/>
      <c r="AB221" s="14"/>
      <c r="AC221" s="14"/>
      <c r="AD221" s="14"/>
      <c r="AE221" s="14"/>
      <c r="AT221" s="295" t="s">
        <v>446</v>
      </c>
      <c r="AU221" s="295" t="s">
        <v>88</v>
      </c>
      <c r="AV221" s="14" t="s">
        <v>239</v>
      </c>
      <c r="AW221" s="14" t="s">
        <v>5</v>
      </c>
      <c r="AX221" s="14" t="s">
        <v>86</v>
      </c>
      <c r="AY221" s="295" t="s">
        <v>223</v>
      </c>
    </row>
    <row r="222" s="2" customFormat="1" ht="21.75" customHeight="1">
      <c r="A222" s="39"/>
      <c r="B222" s="40"/>
      <c r="C222" s="296" t="s">
        <v>1380</v>
      </c>
      <c r="D222" s="296" t="s">
        <v>498</v>
      </c>
      <c r="E222" s="297" t="s">
        <v>1381</v>
      </c>
      <c r="F222" s="298" t="s">
        <v>1382</v>
      </c>
      <c r="G222" s="299" t="s">
        <v>501</v>
      </c>
      <c r="H222" s="300">
        <v>25.283999999999999</v>
      </c>
      <c r="I222" s="301"/>
      <c r="J222" s="302"/>
      <c r="K222" s="303">
        <f>ROUND(P222*H222,2)</f>
        <v>0</v>
      </c>
      <c r="L222" s="298" t="s">
        <v>404</v>
      </c>
      <c r="M222" s="304"/>
      <c r="N222" s="305" t="s">
        <v>1</v>
      </c>
      <c r="O222" s="260" t="s">
        <v>41</v>
      </c>
      <c r="P222" s="261">
        <f>I222+J222</f>
        <v>0</v>
      </c>
      <c r="Q222" s="261">
        <f>ROUND(I222*H222,2)</f>
        <v>0</v>
      </c>
      <c r="R222" s="261">
        <f>ROUND(J222*H222,2)</f>
        <v>0</v>
      </c>
      <c r="S222" s="92"/>
      <c r="T222" s="262">
        <f>S222*H222</f>
        <v>0</v>
      </c>
      <c r="U222" s="262">
        <v>1</v>
      </c>
      <c r="V222" s="262">
        <f>U222*H222</f>
        <v>25.283999999999999</v>
      </c>
      <c r="W222" s="262">
        <v>0</v>
      </c>
      <c r="X222" s="263">
        <f>W222*H222</f>
        <v>0</v>
      </c>
      <c r="Y222" s="39"/>
      <c r="Z222" s="39"/>
      <c r="AA222" s="39"/>
      <c r="AB222" s="39"/>
      <c r="AC222" s="39"/>
      <c r="AD222" s="39"/>
      <c r="AE222" s="39"/>
      <c r="AR222" s="264" t="s">
        <v>430</v>
      </c>
      <c r="AT222" s="264" t="s">
        <v>498</v>
      </c>
      <c r="AU222" s="264" t="s">
        <v>88</v>
      </c>
      <c r="AY222" s="18" t="s">
        <v>223</v>
      </c>
      <c r="BE222" s="265">
        <f>IF(O222="základní",K222,0)</f>
        <v>0</v>
      </c>
      <c r="BF222" s="265">
        <f>IF(O222="snížená",K222,0)</f>
        <v>0</v>
      </c>
      <c r="BG222" s="265">
        <f>IF(O222="zákl. přenesená",K222,0)</f>
        <v>0</v>
      </c>
      <c r="BH222" s="265">
        <f>IF(O222="sníž. přenesená",K222,0)</f>
        <v>0</v>
      </c>
      <c r="BI222" s="265">
        <f>IF(O222="nulová",K222,0)</f>
        <v>0</v>
      </c>
      <c r="BJ222" s="18" t="s">
        <v>86</v>
      </c>
      <c r="BK222" s="265">
        <f>ROUND(P222*H222,2)</f>
        <v>0</v>
      </c>
      <c r="BL222" s="18" t="s">
        <v>239</v>
      </c>
      <c r="BM222" s="264" t="s">
        <v>1383</v>
      </c>
    </row>
    <row r="223" s="2" customFormat="1">
      <c r="A223" s="39"/>
      <c r="B223" s="40"/>
      <c r="C223" s="41"/>
      <c r="D223" s="266" t="s">
        <v>232</v>
      </c>
      <c r="E223" s="41"/>
      <c r="F223" s="267" t="s">
        <v>1384</v>
      </c>
      <c r="G223" s="41"/>
      <c r="H223" s="41"/>
      <c r="I223" s="158"/>
      <c r="J223" s="158"/>
      <c r="K223" s="41"/>
      <c r="L223" s="41"/>
      <c r="M223" s="45"/>
      <c r="N223" s="268"/>
      <c r="O223" s="269"/>
      <c r="P223" s="92"/>
      <c r="Q223" s="92"/>
      <c r="R223" s="92"/>
      <c r="S223" s="92"/>
      <c r="T223" s="92"/>
      <c r="U223" s="92"/>
      <c r="V223" s="92"/>
      <c r="W223" s="92"/>
      <c r="X223" s="93"/>
      <c r="Y223" s="39"/>
      <c r="Z223" s="39"/>
      <c r="AA223" s="39"/>
      <c r="AB223" s="39"/>
      <c r="AC223" s="39"/>
      <c r="AD223" s="39"/>
      <c r="AE223" s="39"/>
      <c r="AT223" s="18" t="s">
        <v>232</v>
      </c>
      <c r="AU223" s="18" t="s">
        <v>88</v>
      </c>
    </row>
    <row r="224" s="13" customFormat="1">
      <c r="A224" s="13"/>
      <c r="B224" s="274"/>
      <c r="C224" s="275"/>
      <c r="D224" s="266" t="s">
        <v>446</v>
      </c>
      <c r="E224" s="276" t="s">
        <v>1</v>
      </c>
      <c r="F224" s="277" t="s">
        <v>1385</v>
      </c>
      <c r="G224" s="275"/>
      <c r="H224" s="278">
        <v>25.283999999999999</v>
      </c>
      <c r="I224" s="279"/>
      <c r="J224" s="279"/>
      <c r="K224" s="275"/>
      <c r="L224" s="275"/>
      <c r="M224" s="280"/>
      <c r="N224" s="281"/>
      <c r="O224" s="282"/>
      <c r="P224" s="282"/>
      <c r="Q224" s="282"/>
      <c r="R224" s="282"/>
      <c r="S224" s="282"/>
      <c r="T224" s="282"/>
      <c r="U224" s="282"/>
      <c r="V224" s="282"/>
      <c r="W224" s="282"/>
      <c r="X224" s="283"/>
      <c r="Y224" s="13"/>
      <c r="Z224" s="13"/>
      <c r="AA224" s="13"/>
      <c r="AB224" s="13"/>
      <c r="AC224" s="13"/>
      <c r="AD224" s="13"/>
      <c r="AE224" s="13"/>
      <c r="AT224" s="284" t="s">
        <v>446</v>
      </c>
      <c r="AU224" s="284" t="s">
        <v>88</v>
      </c>
      <c r="AV224" s="13" t="s">
        <v>88</v>
      </c>
      <c r="AW224" s="13" t="s">
        <v>5</v>
      </c>
      <c r="AX224" s="13" t="s">
        <v>86</v>
      </c>
      <c r="AY224" s="284" t="s">
        <v>223</v>
      </c>
    </row>
    <row r="225" s="2" customFormat="1" ht="21.75" customHeight="1">
      <c r="A225" s="39"/>
      <c r="B225" s="40"/>
      <c r="C225" s="252" t="s">
        <v>358</v>
      </c>
      <c r="D225" s="252" t="s">
        <v>226</v>
      </c>
      <c r="E225" s="253" t="s">
        <v>1386</v>
      </c>
      <c r="F225" s="254" t="s">
        <v>1387</v>
      </c>
      <c r="G225" s="255" t="s">
        <v>409</v>
      </c>
      <c r="H225" s="256">
        <v>215.5</v>
      </c>
      <c r="I225" s="257"/>
      <c r="J225" s="257"/>
      <c r="K225" s="258">
        <f>ROUND(P225*H225,2)</f>
        <v>0</v>
      </c>
      <c r="L225" s="254" t="s">
        <v>404</v>
      </c>
      <c r="M225" s="45"/>
      <c r="N225" s="259" t="s">
        <v>1</v>
      </c>
      <c r="O225" s="260" t="s">
        <v>41</v>
      </c>
      <c r="P225" s="261">
        <f>I225+J225</f>
        <v>0</v>
      </c>
      <c r="Q225" s="261">
        <f>ROUND(I225*H225,2)</f>
        <v>0</v>
      </c>
      <c r="R225" s="261">
        <f>ROUND(J225*H225,2)</f>
        <v>0</v>
      </c>
      <c r="S225" s="92"/>
      <c r="T225" s="262">
        <f>S225*H225</f>
        <v>0</v>
      </c>
      <c r="U225" s="262">
        <v>0</v>
      </c>
      <c r="V225" s="262">
        <f>U225*H225</f>
        <v>0</v>
      </c>
      <c r="W225" s="262">
        <v>0</v>
      </c>
      <c r="X225" s="263">
        <f>W225*H225</f>
        <v>0</v>
      </c>
      <c r="Y225" s="39"/>
      <c r="Z225" s="39"/>
      <c r="AA225" s="39"/>
      <c r="AB225" s="39"/>
      <c r="AC225" s="39"/>
      <c r="AD225" s="39"/>
      <c r="AE225" s="39"/>
      <c r="AR225" s="264" t="s">
        <v>239</v>
      </c>
      <c r="AT225" s="264" t="s">
        <v>226</v>
      </c>
      <c r="AU225" s="264" t="s">
        <v>88</v>
      </c>
      <c r="AY225" s="18" t="s">
        <v>223</v>
      </c>
      <c r="BE225" s="265">
        <f>IF(O225="základní",K225,0)</f>
        <v>0</v>
      </c>
      <c r="BF225" s="265">
        <f>IF(O225="snížená",K225,0)</f>
        <v>0</v>
      </c>
      <c r="BG225" s="265">
        <f>IF(O225="zákl. přenesená",K225,0)</f>
        <v>0</v>
      </c>
      <c r="BH225" s="265">
        <f>IF(O225="sníž. přenesená",K225,0)</f>
        <v>0</v>
      </c>
      <c r="BI225" s="265">
        <f>IF(O225="nulová",K225,0)</f>
        <v>0</v>
      </c>
      <c r="BJ225" s="18" t="s">
        <v>86</v>
      </c>
      <c r="BK225" s="265">
        <f>ROUND(P225*H225,2)</f>
        <v>0</v>
      </c>
      <c r="BL225" s="18" t="s">
        <v>239</v>
      </c>
      <c r="BM225" s="264" t="s">
        <v>1388</v>
      </c>
    </row>
    <row r="226" s="2" customFormat="1">
      <c r="A226" s="39"/>
      <c r="B226" s="40"/>
      <c r="C226" s="41"/>
      <c r="D226" s="266" t="s">
        <v>232</v>
      </c>
      <c r="E226" s="41"/>
      <c r="F226" s="267" t="s">
        <v>1389</v>
      </c>
      <c r="G226" s="41"/>
      <c r="H226" s="41"/>
      <c r="I226" s="158"/>
      <c r="J226" s="158"/>
      <c r="K226" s="41"/>
      <c r="L226" s="41"/>
      <c r="M226" s="45"/>
      <c r="N226" s="268"/>
      <c r="O226" s="269"/>
      <c r="P226" s="92"/>
      <c r="Q226" s="92"/>
      <c r="R226" s="92"/>
      <c r="S226" s="92"/>
      <c r="T226" s="92"/>
      <c r="U226" s="92"/>
      <c r="V226" s="92"/>
      <c r="W226" s="92"/>
      <c r="X226" s="93"/>
      <c r="Y226" s="39"/>
      <c r="Z226" s="39"/>
      <c r="AA226" s="39"/>
      <c r="AB226" s="39"/>
      <c r="AC226" s="39"/>
      <c r="AD226" s="39"/>
      <c r="AE226" s="39"/>
      <c r="AT226" s="18" t="s">
        <v>232</v>
      </c>
      <c r="AU226" s="18" t="s">
        <v>88</v>
      </c>
    </row>
    <row r="227" s="13" customFormat="1">
      <c r="A227" s="13"/>
      <c r="B227" s="274"/>
      <c r="C227" s="275"/>
      <c r="D227" s="266" t="s">
        <v>446</v>
      </c>
      <c r="E227" s="276" t="s">
        <v>1</v>
      </c>
      <c r="F227" s="277" t="s">
        <v>1390</v>
      </c>
      <c r="G227" s="275"/>
      <c r="H227" s="278">
        <v>66</v>
      </c>
      <c r="I227" s="279"/>
      <c r="J227" s="279"/>
      <c r="K227" s="275"/>
      <c r="L227" s="275"/>
      <c r="M227" s="280"/>
      <c r="N227" s="281"/>
      <c r="O227" s="282"/>
      <c r="P227" s="282"/>
      <c r="Q227" s="282"/>
      <c r="R227" s="282"/>
      <c r="S227" s="282"/>
      <c r="T227" s="282"/>
      <c r="U227" s="282"/>
      <c r="V227" s="282"/>
      <c r="W227" s="282"/>
      <c r="X227" s="283"/>
      <c r="Y227" s="13"/>
      <c r="Z227" s="13"/>
      <c r="AA227" s="13"/>
      <c r="AB227" s="13"/>
      <c r="AC227" s="13"/>
      <c r="AD227" s="13"/>
      <c r="AE227" s="13"/>
      <c r="AT227" s="284" t="s">
        <v>446</v>
      </c>
      <c r="AU227" s="284" t="s">
        <v>88</v>
      </c>
      <c r="AV227" s="13" t="s">
        <v>88</v>
      </c>
      <c r="AW227" s="13" t="s">
        <v>5</v>
      </c>
      <c r="AX227" s="13" t="s">
        <v>78</v>
      </c>
      <c r="AY227" s="284" t="s">
        <v>223</v>
      </c>
    </row>
    <row r="228" s="13" customFormat="1">
      <c r="A228" s="13"/>
      <c r="B228" s="274"/>
      <c r="C228" s="275"/>
      <c r="D228" s="266" t="s">
        <v>446</v>
      </c>
      <c r="E228" s="276" t="s">
        <v>1</v>
      </c>
      <c r="F228" s="277" t="s">
        <v>1391</v>
      </c>
      <c r="G228" s="275"/>
      <c r="H228" s="278">
        <v>149.5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3"/>
      <c r="Z228" s="13"/>
      <c r="AA228" s="13"/>
      <c r="AB228" s="13"/>
      <c r="AC228" s="13"/>
      <c r="AD228" s="13"/>
      <c r="AE228" s="13"/>
      <c r="AT228" s="284" t="s">
        <v>446</v>
      </c>
      <c r="AU228" s="284" t="s">
        <v>88</v>
      </c>
      <c r="AV228" s="13" t="s">
        <v>88</v>
      </c>
      <c r="AW228" s="13" t="s">
        <v>5</v>
      </c>
      <c r="AX228" s="13" t="s">
        <v>78</v>
      </c>
      <c r="AY228" s="284" t="s">
        <v>223</v>
      </c>
    </row>
    <row r="229" s="14" customFormat="1">
      <c r="A229" s="14"/>
      <c r="B229" s="285"/>
      <c r="C229" s="286"/>
      <c r="D229" s="266" t="s">
        <v>446</v>
      </c>
      <c r="E229" s="287" t="s">
        <v>1</v>
      </c>
      <c r="F229" s="288" t="s">
        <v>463</v>
      </c>
      <c r="G229" s="286"/>
      <c r="H229" s="289">
        <v>215.5</v>
      </c>
      <c r="I229" s="290"/>
      <c r="J229" s="290"/>
      <c r="K229" s="286"/>
      <c r="L229" s="286"/>
      <c r="M229" s="291"/>
      <c r="N229" s="292"/>
      <c r="O229" s="293"/>
      <c r="P229" s="293"/>
      <c r="Q229" s="293"/>
      <c r="R229" s="293"/>
      <c r="S229" s="293"/>
      <c r="T229" s="293"/>
      <c r="U229" s="293"/>
      <c r="V229" s="293"/>
      <c r="W229" s="293"/>
      <c r="X229" s="294"/>
      <c r="Y229" s="14"/>
      <c r="Z229" s="14"/>
      <c r="AA229" s="14"/>
      <c r="AB229" s="14"/>
      <c r="AC229" s="14"/>
      <c r="AD229" s="14"/>
      <c r="AE229" s="14"/>
      <c r="AT229" s="295" t="s">
        <v>446</v>
      </c>
      <c r="AU229" s="295" t="s">
        <v>88</v>
      </c>
      <c r="AV229" s="14" t="s">
        <v>239</v>
      </c>
      <c r="AW229" s="14" t="s">
        <v>5</v>
      </c>
      <c r="AX229" s="14" t="s">
        <v>86</v>
      </c>
      <c r="AY229" s="295" t="s">
        <v>223</v>
      </c>
    </row>
    <row r="230" s="2" customFormat="1" ht="21.75" customHeight="1">
      <c r="A230" s="39"/>
      <c r="B230" s="40"/>
      <c r="C230" s="296" t="s">
        <v>522</v>
      </c>
      <c r="D230" s="296" t="s">
        <v>498</v>
      </c>
      <c r="E230" s="297" t="s">
        <v>1392</v>
      </c>
      <c r="F230" s="298" t="s">
        <v>1393</v>
      </c>
      <c r="G230" s="299" t="s">
        <v>501</v>
      </c>
      <c r="H230" s="300">
        <v>452.55000000000001</v>
      </c>
      <c r="I230" s="301"/>
      <c r="J230" s="302"/>
      <c r="K230" s="303">
        <f>ROUND(P230*H230,2)</f>
        <v>0</v>
      </c>
      <c r="L230" s="298" t="s">
        <v>404</v>
      </c>
      <c r="M230" s="304"/>
      <c r="N230" s="305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1</v>
      </c>
      <c r="V230" s="262">
        <f>U230*H230</f>
        <v>452.55000000000001</v>
      </c>
      <c r="W230" s="262">
        <v>0</v>
      </c>
      <c r="X230" s="263">
        <f>W230*H230</f>
        <v>0</v>
      </c>
      <c r="Y230" s="39"/>
      <c r="Z230" s="39"/>
      <c r="AA230" s="39"/>
      <c r="AB230" s="39"/>
      <c r="AC230" s="39"/>
      <c r="AD230" s="39"/>
      <c r="AE230" s="39"/>
      <c r="AR230" s="264" t="s">
        <v>430</v>
      </c>
      <c r="AT230" s="264" t="s">
        <v>498</v>
      </c>
      <c r="AU230" s="264" t="s">
        <v>88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1394</v>
      </c>
    </row>
    <row r="231" s="2" customFormat="1">
      <c r="A231" s="39"/>
      <c r="B231" s="40"/>
      <c r="C231" s="41"/>
      <c r="D231" s="266" t="s">
        <v>232</v>
      </c>
      <c r="E231" s="41"/>
      <c r="F231" s="267" t="s">
        <v>1395</v>
      </c>
      <c r="G231" s="41"/>
      <c r="H231" s="41"/>
      <c r="I231" s="158"/>
      <c r="J231" s="158"/>
      <c r="K231" s="41"/>
      <c r="L231" s="41"/>
      <c r="M231" s="45"/>
      <c r="N231" s="268"/>
      <c r="O231" s="269"/>
      <c r="P231" s="92"/>
      <c r="Q231" s="92"/>
      <c r="R231" s="92"/>
      <c r="S231" s="92"/>
      <c r="T231" s="92"/>
      <c r="U231" s="92"/>
      <c r="V231" s="92"/>
      <c r="W231" s="92"/>
      <c r="X231" s="93"/>
      <c r="Y231" s="39"/>
      <c r="Z231" s="39"/>
      <c r="AA231" s="39"/>
      <c r="AB231" s="39"/>
      <c r="AC231" s="39"/>
      <c r="AD231" s="39"/>
      <c r="AE231" s="39"/>
      <c r="AT231" s="18" t="s">
        <v>232</v>
      </c>
      <c r="AU231" s="18" t="s">
        <v>88</v>
      </c>
    </row>
    <row r="232" s="13" customFormat="1">
      <c r="A232" s="13"/>
      <c r="B232" s="274"/>
      <c r="C232" s="275"/>
      <c r="D232" s="266" t="s">
        <v>446</v>
      </c>
      <c r="E232" s="276" t="s">
        <v>1</v>
      </c>
      <c r="F232" s="277" t="s">
        <v>1396</v>
      </c>
      <c r="G232" s="275"/>
      <c r="H232" s="278">
        <v>452.55000000000001</v>
      </c>
      <c r="I232" s="279"/>
      <c r="J232" s="279"/>
      <c r="K232" s="275"/>
      <c r="L232" s="275"/>
      <c r="M232" s="280"/>
      <c r="N232" s="281"/>
      <c r="O232" s="282"/>
      <c r="P232" s="282"/>
      <c r="Q232" s="282"/>
      <c r="R232" s="282"/>
      <c r="S232" s="282"/>
      <c r="T232" s="282"/>
      <c r="U232" s="282"/>
      <c r="V232" s="282"/>
      <c r="W232" s="282"/>
      <c r="X232" s="283"/>
      <c r="Y232" s="13"/>
      <c r="Z232" s="13"/>
      <c r="AA232" s="13"/>
      <c r="AB232" s="13"/>
      <c r="AC232" s="13"/>
      <c r="AD232" s="13"/>
      <c r="AE232" s="13"/>
      <c r="AT232" s="284" t="s">
        <v>446</v>
      </c>
      <c r="AU232" s="284" t="s">
        <v>88</v>
      </c>
      <c r="AV232" s="13" t="s">
        <v>88</v>
      </c>
      <c r="AW232" s="13" t="s">
        <v>5</v>
      </c>
      <c r="AX232" s="13" t="s">
        <v>86</v>
      </c>
      <c r="AY232" s="284" t="s">
        <v>223</v>
      </c>
    </row>
    <row r="233" s="2" customFormat="1" ht="21.75" customHeight="1">
      <c r="A233" s="39"/>
      <c r="B233" s="40"/>
      <c r="C233" s="252" t="s">
        <v>526</v>
      </c>
      <c r="D233" s="252" t="s">
        <v>226</v>
      </c>
      <c r="E233" s="253" t="s">
        <v>1024</v>
      </c>
      <c r="F233" s="254" t="s">
        <v>1025</v>
      </c>
      <c r="G233" s="255" t="s">
        <v>403</v>
      </c>
      <c r="H233" s="256">
        <v>11499.5</v>
      </c>
      <c r="I233" s="257"/>
      <c r="J233" s="257"/>
      <c r="K233" s="258">
        <f>ROUND(P233*H233,2)</f>
        <v>0</v>
      </c>
      <c r="L233" s="254" t="s">
        <v>404</v>
      </c>
      <c r="M233" s="45"/>
      <c r="N233" s="259" t="s">
        <v>1</v>
      </c>
      <c r="O233" s="260" t="s">
        <v>41</v>
      </c>
      <c r="P233" s="261">
        <f>I233+J233</f>
        <v>0</v>
      </c>
      <c r="Q233" s="261">
        <f>ROUND(I233*H233,2)</f>
        <v>0</v>
      </c>
      <c r="R233" s="261">
        <f>ROUND(J233*H233,2)</f>
        <v>0</v>
      </c>
      <c r="S233" s="92"/>
      <c r="T233" s="262">
        <f>S233*H233</f>
        <v>0</v>
      </c>
      <c r="U233" s="262">
        <v>0</v>
      </c>
      <c r="V233" s="262">
        <f>U233*H233</f>
        <v>0</v>
      </c>
      <c r="W233" s="262">
        <v>0</v>
      </c>
      <c r="X233" s="263">
        <f>W233*H233</f>
        <v>0</v>
      </c>
      <c r="Y233" s="39"/>
      <c r="Z233" s="39"/>
      <c r="AA233" s="39"/>
      <c r="AB233" s="39"/>
      <c r="AC233" s="39"/>
      <c r="AD233" s="39"/>
      <c r="AE233" s="39"/>
      <c r="AR233" s="264" t="s">
        <v>239</v>
      </c>
      <c r="AT233" s="264" t="s">
        <v>226</v>
      </c>
      <c r="AU233" s="264" t="s">
        <v>88</v>
      </c>
      <c r="AY233" s="18" t="s">
        <v>223</v>
      </c>
      <c r="BE233" s="265">
        <f>IF(O233="základní",K233,0)</f>
        <v>0</v>
      </c>
      <c r="BF233" s="265">
        <f>IF(O233="snížená",K233,0)</f>
        <v>0</v>
      </c>
      <c r="BG233" s="265">
        <f>IF(O233="zákl. přenesená",K233,0)</f>
        <v>0</v>
      </c>
      <c r="BH233" s="265">
        <f>IF(O233="sníž. přenesená",K233,0)</f>
        <v>0</v>
      </c>
      <c r="BI233" s="265">
        <f>IF(O233="nulová",K233,0)</f>
        <v>0</v>
      </c>
      <c r="BJ233" s="18" t="s">
        <v>86</v>
      </c>
      <c r="BK233" s="265">
        <f>ROUND(P233*H233,2)</f>
        <v>0</v>
      </c>
      <c r="BL233" s="18" t="s">
        <v>239</v>
      </c>
      <c r="BM233" s="264" t="s">
        <v>1397</v>
      </c>
    </row>
    <row r="234" s="2" customFormat="1">
      <c r="A234" s="39"/>
      <c r="B234" s="40"/>
      <c r="C234" s="41"/>
      <c r="D234" s="266" t="s">
        <v>232</v>
      </c>
      <c r="E234" s="41"/>
      <c r="F234" s="267" t="s">
        <v>1398</v>
      </c>
      <c r="G234" s="41"/>
      <c r="H234" s="41"/>
      <c r="I234" s="158"/>
      <c r="J234" s="158"/>
      <c r="K234" s="41"/>
      <c r="L234" s="41"/>
      <c r="M234" s="45"/>
      <c r="N234" s="268"/>
      <c r="O234" s="269"/>
      <c r="P234" s="92"/>
      <c r="Q234" s="92"/>
      <c r="R234" s="92"/>
      <c r="S234" s="92"/>
      <c r="T234" s="92"/>
      <c r="U234" s="92"/>
      <c r="V234" s="92"/>
      <c r="W234" s="92"/>
      <c r="X234" s="93"/>
      <c r="Y234" s="39"/>
      <c r="Z234" s="39"/>
      <c r="AA234" s="39"/>
      <c r="AB234" s="39"/>
      <c r="AC234" s="39"/>
      <c r="AD234" s="39"/>
      <c r="AE234" s="39"/>
      <c r="AT234" s="18" t="s">
        <v>232</v>
      </c>
      <c r="AU234" s="18" t="s">
        <v>88</v>
      </c>
    </row>
    <row r="235" s="2" customFormat="1" ht="21.75" customHeight="1">
      <c r="A235" s="39"/>
      <c r="B235" s="40"/>
      <c r="C235" s="252" t="s">
        <v>365</v>
      </c>
      <c r="D235" s="252" t="s">
        <v>226</v>
      </c>
      <c r="E235" s="253" t="s">
        <v>1399</v>
      </c>
      <c r="F235" s="254" t="s">
        <v>1400</v>
      </c>
      <c r="G235" s="255" t="s">
        <v>320</v>
      </c>
      <c r="H235" s="256">
        <v>4</v>
      </c>
      <c r="I235" s="257"/>
      <c r="J235" s="257"/>
      <c r="K235" s="258">
        <f>ROUND(P235*H235,2)</f>
        <v>0</v>
      </c>
      <c r="L235" s="254" t="s">
        <v>1</v>
      </c>
      <c r="M235" s="45"/>
      <c r="N235" s="259" t="s">
        <v>1</v>
      </c>
      <c r="O235" s="260" t="s">
        <v>41</v>
      </c>
      <c r="P235" s="261">
        <f>I235+J235</f>
        <v>0</v>
      </c>
      <c r="Q235" s="261">
        <f>ROUND(I235*H235,2)</f>
        <v>0</v>
      </c>
      <c r="R235" s="261">
        <f>ROUND(J235*H235,2)</f>
        <v>0</v>
      </c>
      <c r="S235" s="92"/>
      <c r="T235" s="262">
        <f>S235*H235</f>
        <v>0</v>
      </c>
      <c r="U235" s="262">
        <v>0.90388000000000002</v>
      </c>
      <c r="V235" s="262">
        <f>U235*H235</f>
        <v>3.6155200000000001</v>
      </c>
      <c r="W235" s="262">
        <v>0</v>
      </c>
      <c r="X235" s="263">
        <f>W235*H235</f>
        <v>0</v>
      </c>
      <c r="Y235" s="39"/>
      <c r="Z235" s="39"/>
      <c r="AA235" s="39"/>
      <c r="AB235" s="39"/>
      <c r="AC235" s="39"/>
      <c r="AD235" s="39"/>
      <c r="AE235" s="39"/>
      <c r="AR235" s="264" t="s">
        <v>239</v>
      </c>
      <c r="AT235" s="264" t="s">
        <v>226</v>
      </c>
      <c r="AU235" s="264" t="s">
        <v>88</v>
      </c>
      <c r="AY235" s="18" t="s">
        <v>223</v>
      </c>
      <c r="BE235" s="265">
        <f>IF(O235="základní",K235,0)</f>
        <v>0</v>
      </c>
      <c r="BF235" s="265">
        <f>IF(O235="snížená",K235,0)</f>
        <v>0</v>
      </c>
      <c r="BG235" s="265">
        <f>IF(O235="zákl. přenesená",K235,0)</f>
        <v>0</v>
      </c>
      <c r="BH235" s="265">
        <f>IF(O235="sníž. přenesená",K235,0)</f>
        <v>0</v>
      </c>
      <c r="BI235" s="265">
        <f>IF(O235="nulová",K235,0)</f>
        <v>0</v>
      </c>
      <c r="BJ235" s="18" t="s">
        <v>86</v>
      </c>
      <c r="BK235" s="265">
        <f>ROUND(P235*H235,2)</f>
        <v>0</v>
      </c>
      <c r="BL235" s="18" t="s">
        <v>239</v>
      </c>
      <c r="BM235" s="264" t="s">
        <v>1401</v>
      </c>
    </row>
    <row r="236" s="2" customFormat="1">
      <c r="A236" s="39"/>
      <c r="B236" s="40"/>
      <c r="C236" s="41"/>
      <c r="D236" s="266" t="s">
        <v>232</v>
      </c>
      <c r="E236" s="41"/>
      <c r="F236" s="267" t="s">
        <v>1402</v>
      </c>
      <c r="G236" s="41"/>
      <c r="H236" s="41"/>
      <c r="I236" s="158"/>
      <c r="J236" s="158"/>
      <c r="K236" s="41"/>
      <c r="L236" s="41"/>
      <c r="M236" s="45"/>
      <c r="N236" s="268"/>
      <c r="O236" s="269"/>
      <c r="P236" s="92"/>
      <c r="Q236" s="92"/>
      <c r="R236" s="92"/>
      <c r="S236" s="92"/>
      <c r="T236" s="92"/>
      <c r="U236" s="92"/>
      <c r="V236" s="92"/>
      <c r="W236" s="92"/>
      <c r="X236" s="93"/>
      <c r="Y236" s="39"/>
      <c r="Z236" s="39"/>
      <c r="AA236" s="39"/>
      <c r="AB236" s="39"/>
      <c r="AC236" s="39"/>
      <c r="AD236" s="39"/>
      <c r="AE236" s="39"/>
      <c r="AT236" s="18" t="s">
        <v>232</v>
      </c>
      <c r="AU236" s="18" t="s">
        <v>88</v>
      </c>
    </row>
    <row r="237" s="2" customFormat="1" ht="21.75" customHeight="1">
      <c r="A237" s="39"/>
      <c r="B237" s="40"/>
      <c r="C237" s="252" t="s">
        <v>370</v>
      </c>
      <c r="D237" s="252" t="s">
        <v>226</v>
      </c>
      <c r="E237" s="253" t="s">
        <v>1403</v>
      </c>
      <c r="F237" s="254" t="s">
        <v>1404</v>
      </c>
      <c r="G237" s="255" t="s">
        <v>403</v>
      </c>
      <c r="H237" s="256">
        <v>27</v>
      </c>
      <c r="I237" s="257"/>
      <c r="J237" s="257"/>
      <c r="K237" s="258">
        <f>ROUND(P237*H237,2)</f>
        <v>0</v>
      </c>
      <c r="L237" s="254" t="s">
        <v>404</v>
      </c>
      <c r="M237" s="45"/>
      <c r="N237" s="259" t="s">
        <v>1</v>
      </c>
      <c r="O237" s="260" t="s">
        <v>41</v>
      </c>
      <c r="P237" s="261">
        <f>I237+J237</f>
        <v>0</v>
      </c>
      <c r="Q237" s="261">
        <f>ROUND(I237*H237,2)</f>
        <v>0</v>
      </c>
      <c r="R237" s="261">
        <f>ROUND(J237*H237,2)</f>
        <v>0</v>
      </c>
      <c r="S237" s="92"/>
      <c r="T237" s="262">
        <f>S237*H237</f>
        <v>0</v>
      </c>
      <c r="U237" s="262">
        <v>0</v>
      </c>
      <c r="V237" s="262">
        <f>U237*H237</f>
        <v>0</v>
      </c>
      <c r="W237" s="262">
        <v>0</v>
      </c>
      <c r="X237" s="263">
        <f>W237*H237</f>
        <v>0</v>
      </c>
      <c r="Y237" s="39"/>
      <c r="Z237" s="39"/>
      <c r="AA237" s="39"/>
      <c r="AB237" s="39"/>
      <c r="AC237" s="39"/>
      <c r="AD237" s="39"/>
      <c r="AE237" s="39"/>
      <c r="AR237" s="264" t="s">
        <v>239</v>
      </c>
      <c r="AT237" s="264" t="s">
        <v>226</v>
      </c>
      <c r="AU237" s="264" t="s">
        <v>88</v>
      </c>
      <c r="AY237" s="18" t="s">
        <v>223</v>
      </c>
      <c r="BE237" s="265">
        <f>IF(O237="základní",K237,0)</f>
        <v>0</v>
      </c>
      <c r="BF237" s="265">
        <f>IF(O237="snížená",K237,0)</f>
        <v>0</v>
      </c>
      <c r="BG237" s="265">
        <f>IF(O237="zákl. přenesená",K237,0)</f>
        <v>0</v>
      </c>
      <c r="BH237" s="265">
        <f>IF(O237="sníž. přenesená",K237,0)</f>
        <v>0</v>
      </c>
      <c r="BI237" s="265">
        <f>IF(O237="nulová",K237,0)</f>
        <v>0</v>
      </c>
      <c r="BJ237" s="18" t="s">
        <v>86</v>
      </c>
      <c r="BK237" s="265">
        <f>ROUND(P237*H237,2)</f>
        <v>0</v>
      </c>
      <c r="BL237" s="18" t="s">
        <v>239</v>
      </c>
      <c r="BM237" s="264" t="s">
        <v>1405</v>
      </c>
    </row>
    <row r="238" s="2" customFormat="1">
      <c r="A238" s="39"/>
      <c r="B238" s="40"/>
      <c r="C238" s="41"/>
      <c r="D238" s="266" t="s">
        <v>232</v>
      </c>
      <c r="E238" s="41"/>
      <c r="F238" s="267" t="s">
        <v>1406</v>
      </c>
      <c r="G238" s="41"/>
      <c r="H238" s="41"/>
      <c r="I238" s="158"/>
      <c r="J238" s="158"/>
      <c r="K238" s="41"/>
      <c r="L238" s="41"/>
      <c r="M238" s="45"/>
      <c r="N238" s="268"/>
      <c r="O238" s="269"/>
      <c r="P238" s="92"/>
      <c r="Q238" s="92"/>
      <c r="R238" s="92"/>
      <c r="S238" s="92"/>
      <c r="T238" s="92"/>
      <c r="U238" s="92"/>
      <c r="V238" s="92"/>
      <c r="W238" s="92"/>
      <c r="X238" s="93"/>
      <c r="Y238" s="39"/>
      <c r="Z238" s="39"/>
      <c r="AA238" s="39"/>
      <c r="AB238" s="39"/>
      <c r="AC238" s="39"/>
      <c r="AD238" s="39"/>
      <c r="AE238" s="39"/>
      <c r="AT238" s="18" t="s">
        <v>232</v>
      </c>
      <c r="AU238" s="18" t="s">
        <v>88</v>
      </c>
    </row>
    <row r="239" s="13" customFormat="1">
      <c r="A239" s="13"/>
      <c r="B239" s="274"/>
      <c r="C239" s="275"/>
      <c r="D239" s="266" t="s">
        <v>446</v>
      </c>
      <c r="E239" s="276" t="s">
        <v>1</v>
      </c>
      <c r="F239" s="277" t="s">
        <v>1407</v>
      </c>
      <c r="G239" s="275"/>
      <c r="H239" s="278">
        <v>27</v>
      </c>
      <c r="I239" s="279"/>
      <c r="J239" s="279"/>
      <c r="K239" s="275"/>
      <c r="L239" s="275"/>
      <c r="M239" s="280"/>
      <c r="N239" s="281"/>
      <c r="O239" s="282"/>
      <c r="P239" s="282"/>
      <c r="Q239" s="282"/>
      <c r="R239" s="282"/>
      <c r="S239" s="282"/>
      <c r="T239" s="282"/>
      <c r="U239" s="282"/>
      <c r="V239" s="282"/>
      <c r="W239" s="282"/>
      <c r="X239" s="283"/>
      <c r="Y239" s="13"/>
      <c r="Z239" s="13"/>
      <c r="AA239" s="13"/>
      <c r="AB239" s="13"/>
      <c r="AC239" s="13"/>
      <c r="AD239" s="13"/>
      <c r="AE239" s="13"/>
      <c r="AT239" s="284" t="s">
        <v>446</v>
      </c>
      <c r="AU239" s="284" t="s">
        <v>88</v>
      </c>
      <c r="AV239" s="13" t="s">
        <v>88</v>
      </c>
      <c r="AW239" s="13" t="s">
        <v>5</v>
      </c>
      <c r="AX239" s="13" t="s">
        <v>86</v>
      </c>
      <c r="AY239" s="284" t="s">
        <v>223</v>
      </c>
    </row>
    <row r="240" s="2" customFormat="1" ht="21.75" customHeight="1">
      <c r="A240" s="39"/>
      <c r="B240" s="40"/>
      <c r="C240" s="296" t="s">
        <v>375</v>
      </c>
      <c r="D240" s="296" t="s">
        <v>498</v>
      </c>
      <c r="E240" s="297" t="s">
        <v>1408</v>
      </c>
      <c r="F240" s="298" t="s">
        <v>1409</v>
      </c>
      <c r="G240" s="299" t="s">
        <v>409</v>
      </c>
      <c r="H240" s="300">
        <v>4.1310000000000002</v>
      </c>
      <c r="I240" s="301"/>
      <c r="J240" s="302"/>
      <c r="K240" s="303">
        <f>ROUND(P240*H240,2)</f>
        <v>0</v>
      </c>
      <c r="L240" s="298" t="s">
        <v>404</v>
      </c>
      <c r="M240" s="304"/>
      <c r="N240" s="305" t="s">
        <v>1</v>
      </c>
      <c r="O240" s="260" t="s">
        <v>41</v>
      </c>
      <c r="P240" s="261">
        <f>I240+J240</f>
        <v>0</v>
      </c>
      <c r="Q240" s="261">
        <f>ROUND(I240*H240,2)</f>
        <v>0</v>
      </c>
      <c r="R240" s="261">
        <f>ROUND(J240*H240,2)</f>
        <v>0</v>
      </c>
      <c r="S240" s="92"/>
      <c r="T240" s="262">
        <f>S240*H240</f>
        <v>0</v>
      </c>
      <c r="U240" s="262">
        <v>0.20000000000000001</v>
      </c>
      <c r="V240" s="262">
        <f>U240*H240</f>
        <v>0.82620000000000005</v>
      </c>
      <c r="W240" s="262">
        <v>0</v>
      </c>
      <c r="X240" s="263">
        <f>W240*H240</f>
        <v>0</v>
      </c>
      <c r="Y240" s="39"/>
      <c r="Z240" s="39"/>
      <c r="AA240" s="39"/>
      <c r="AB240" s="39"/>
      <c r="AC240" s="39"/>
      <c r="AD240" s="39"/>
      <c r="AE240" s="39"/>
      <c r="AR240" s="264" t="s">
        <v>430</v>
      </c>
      <c r="AT240" s="264" t="s">
        <v>498</v>
      </c>
      <c r="AU240" s="264" t="s">
        <v>88</v>
      </c>
      <c r="AY240" s="18" t="s">
        <v>223</v>
      </c>
      <c r="BE240" s="265">
        <f>IF(O240="základní",K240,0)</f>
        <v>0</v>
      </c>
      <c r="BF240" s="265">
        <f>IF(O240="snížená",K240,0)</f>
        <v>0</v>
      </c>
      <c r="BG240" s="265">
        <f>IF(O240="zákl. přenesená",K240,0)</f>
        <v>0</v>
      </c>
      <c r="BH240" s="265">
        <f>IF(O240="sníž. přenesená",K240,0)</f>
        <v>0</v>
      </c>
      <c r="BI240" s="265">
        <f>IF(O240="nulová",K240,0)</f>
        <v>0</v>
      </c>
      <c r="BJ240" s="18" t="s">
        <v>86</v>
      </c>
      <c r="BK240" s="265">
        <f>ROUND(P240*H240,2)</f>
        <v>0</v>
      </c>
      <c r="BL240" s="18" t="s">
        <v>239</v>
      </c>
      <c r="BM240" s="264" t="s">
        <v>1410</v>
      </c>
    </row>
    <row r="241" s="13" customFormat="1">
      <c r="A241" s="13"/>
      <c r="B241" s="274"/>
      <c r="C241" s="275"/>
      <c r="D241" s="266" t="s">
        <v>446</v>
      </c>
      <c r="E241" s="275"/>
      <c r="F241" s="277" t="s">
        <v>1411</v>
      </c>
      <c r="G241" s="275"/>
      <c r="H241" s="278">
        <v>4.1310000000000002</v>
      </c>
      <c r="I241" s="279"/>
      <c r="J241" s="279"/>
      <c r="K241" s="275"/>
      <c r="L241" s="275"/>
      <c r="M241" s="280"/>
      <c r="N241" s="281"/>
      <c r="O241" s="282"/>
      <c r="P241" s="282"/>
      <c r="Q241" s="282"/>
      <c r="R241" s="282"/>
      <c r="S241" s="282"/>
      <c r="T241" s="282"/>
      <c r="U241" s="282"/>
      <c r="V241" s="282"/>
      <c r="W241" s="282"/>
      <c r="X241" s="283"/>
      <c r="Y241" s="13"/>
      <c r="Z241" s="13"/>
      <c r="AA241" s="13"/>
      <c r="AB241" s="13"/>
      <c r="AC241" s="13"/>
      <c r="AD241" s="13"/>
      <c r="AE241" s="13"/>
      <c r="AT241" s="284" t="s">
        <v>446</v>
      </c>
      <c r="AU241" s="284" t="s">
        <v>88</v>
      </c>
      <c r="AV241" s="13" t="s">
        <v>88</v>
      </c>
      <c r="AW241" s="13" t="s">
        <v>4</v>
      </c>
      <c r="AX241" s="13" t="s">
        <v>86</v>
      </c>
      <c r="AY241" s="284" t="s">
        <v>223</v>
      </c>
    </row>
    <row r="242" s="12" customFormat="1" ht="22.8" customHeight="1">
      <c r="A242" s="12"/>
      <c r="B242" s="235"/>
      <c r="C242" s="236"/>
      <c r="D242" s="237" t="s">
        <v>77</v>
      </c>
      <c r="E242" s="250" t="s">
        <v>88</v>
      </c>
      <c r="F242" s="250" t="s">
        <v>568</v>
      </c>
      <c r="G242" s="236"/>
      <c r="H242" s="236"/>
      <c r="I242" s="239"/>
      <c r="J242" s="239"/>
      <c r="K242" s="251">
        <f>BK242</f>
        <v>0</v>
      </c>
      <c r="L242" s="236"/>
      <c r="M242" s="241"/>
      <c r="N242" s="242"/>
      <c r="O242" s="243"/>
      <c r="P242" s="243"/>
      <c r="Q242" s="244">
        <f>SUM(Q243:Q345)</f>
        <v>0</v>
      </c>
      <c r="R242" s="244">
        <f>SUM(R243:R345)</f>
        <v>0</v>
      </c>
      <c r="S242" s="243"/>
      <c r="T242" s="245">
        <f>SUM(T243:T345)</f>
        <v>0</v>
      </c>
      <c r="U242" s="243"/>
      <c r="V242" s="245">
        <f>SUM(V243:V345)</f>
        <v>248.82594709999998</v>
      </c>
      <c r="W242" s="243"/>
      <c r="X242" s="246">
        <f>SUM(X243:X345)</f>
        <v>0</v>
      </c>
      <c r="Y242" s="12"/>
      <c r="Z242" s="12"/>
      <c r="AA242" s="12"/>
      <c r="AB242" s="12"/>
      <c r="AC242" s="12"/>
      <c r="AD242" s="12"/>
      <c r="AE242" s="12"/>
      <c r="AR242" s="247" t="s">
        <v>86</v>
      </c>
      <c r="AT242" s="248" t="s">
        <v>77</v>
      </c>
      <c r="AU242" s="248" t="s">
        <v>86</v>
      </c>
      <c r="AY242" s="247" t="s">
        <v>223</v>
      </c>
      <c r="BK242" s="249">
        <f>SUM(BK243:BK345)</f>
        <v>0</v>
      </c>
    </row>
    <row r="243" s="2" customFormat="1" ht="21.75" customHeight="1">
      <c r="A243" s="39"/>
      <c r="B243" s="40"/>
      <c r="C243" s="252" t="s">
        <v>380</v>
      </c>
      <c r="D243" s="252" t="s">
        <v>226</v>
      </c>
      <c r="E243" s="253" t="s">
        <v>1412</v>
      </c>
      <c r="F243" s="254" t="s">
        <v>1413</v>
      </c>
      <c r="G243" s="255" t="s">
        <v>409</v>
      </c>
      <c r="H243" s="256">
        <v>284.89999999999998</v>
      </c>
      <c r="I243" s="257"/>
      <c r="J243" s="257"/>
      <c r="K243" s="258">
        <f>ROUND(P243*H243,2)</f>
        <v>0</v>
      </c>
      <c r="L243" s="254" t="s">
        <v>404</v>
      </c>
      <c r="M243" s="45"/>
      <c r="N243" s="259" t="s">
        <v>1</v>
      </c>
      <c r="O243" s="260" t="s">
        <v>41</v>
      </c>
      <c r="P243" s="261">
        <f>I243+J243</f>
        <v>0</v>
      </c>
      <c r="Q243" s="261">
        <f>ROUND(I243*H243,2)</f>
        <v>0</v>
      </c>
      <c r="R243" s="261">
        <f>ROUND(J243*H243,2)</f>
        <v>0</v>
      </c>
      <c r="S243" s="92"/>
      <c r="T243" s="262">
        <f>S243*H243</f>
        <v>0</v>
      </c>
      <c r="U243" s="262">
        <v>0</v>
      </c>
      <c r="V243" s="262">
        <f>U243*H243</f>
        <v>0</v>
      </c>
      <c r="W243" s="262">
        <v>0</v>
      </c>
      <c r="X243" s="263">
        <f>W243*H243</f>
        <v>0</v>
      </c>
      <c r="Y243" s="39"/>
      <c r="Z243" s="39"/>
      <c r="AA243" s="39"/>
      <c r="AB243" s="39"/>
      <c r="AC243" s="39"/>
      <c r="AD243" s="39"/>
      <c r="AE243" s="39"/>
      <c r="AR243" s="264" t="s">
        <v>239</v>
      </c>
      <c r="AT243" s="264" t="s">
        <v>226</v>
      </c>
      <c r="AU243" s="264" t="s">
        <v>88</v>
      </c>
      <c r="AY243" s="18" t="s">
        <v>223</v>
      </c>
      <c r="BE243" s="265">
        <f>IF(O243="základní",K243,0)</f>
        <v>0</v>
      </c>
      <c r="BF243" s="265">
        <f>IF(O243="snížená",K243,0)</f>
        <v>0</v>
      </c>
      <c r="BG243" s="265">
        <f>IF(O243="zákl. přenesená",K243,0)</f>
        <v>0</v>
      </c>
      <c r="BH243" s="265">
        <f>IF(O243="sníž. přenesená",K243,0)</f>
        <v>0</v>
      </c>
      <c r="BI243" s="265">
        <f>IF(O243="nulová",K243,0)</f>
        <v>0</v>
      </c>
      <c r="BJ243" s="18" t="s">
        <v>86</v>
      </c>
      <c r="BK243" s="265">
        <f>ROUND(P243*H243,2)</f>
        <v>0</v>
      </c>
      <c r="BL243" s="18" t="s">
        <v>239</v>
      </c>
      <c r="BM243" s="264" t="s">
        <v>1414</v>
      </c>
    </row>
    <row r="244" s="2" customFormat="1">
      <c r="A244" s="39"/>
      <c r="B244" s="40"/>
      <c r="C244" s="41"/>
      <c r="D244" s="266" t="s">
        <v>232</v>
      </c>
      <c r="E244" s="41"/>
      <c r="F244" s="267" t="s">
        <v>1415</v>
      </c>
      <c r="G244" s="41"/>
      <c r="H244" s="41"/>
      <c r="I244" s="158"/>
      <c r="J244" s="158"/>
      <c r="K244" s="41"/>
      <c r="L244" s="41"/>
      <c r="M244" s="45"/>
      <c r="N244" s="268"/>
      <c r="O244" s="269"/>
      <c r="P244" s="92"/>
      <c r="Q244" s="92"/>
      <c r="R244" s="92"/>
      <c r="S244" s="92"/>
      <c r="T244" s="92"/>
      <c r="U244" s="92"/>
      <c r="V244" s="92"/>
      <c r="W244" s="92"/>
      <c r="X244" s="93"/>
      <c r="Y244" s="39"/>
      <c r="Z244" s="39"/>
      <c r="AA244" s="39"/>
      <c r="AB244" s="39"/>
      <c r="AC244" s="39"/>
      <c r="AD244" s="39"/>
      <c r="AE244" s="39"/>
      <c r="AT244" s="18" t="s">
        <v>232</v>
      </c>
      <c r="AU244" s="18" t="s">
        <v>88</v>
      </c>
    </row>
    <row r="245" s="13" customFormat="1">
      <c r="A245" s="13"/>
      <c r="B245" s="274"/>
      <c r="C245" s="275"/>
      <c r="D245" s="266" t="s">
        <v>446</v>
      </c>
      <c r="E245" s="276" t="s">
        <v>1</v>
      </c>
      <c r="F245" s="277" t="s">
        <v>1416</v>
      </c>
      <c r="G245" s="275"/>
      <c r="H245" s="278">
        <v>284.89999999999998</v>
      </c>
      <c r="I245" s="279"/>
      <c r="J245" s="279"/>
      <c r="K245" s="275"/>
      <c r="L245" s="275"/>
      <c r="M245" s="280"/>
      <c r="N245" s="281"/>
      <c r="O245" s="282"/>
      <c r="P245" s="282"/>
      <c r="Q245" s="282"/>
      <c r="R245" s="282"/>
      <c r="S245" s="282"/>
      <c r="T245" s="282"/>
      <c r="U245" s="282"/>
      <c r="V245" s="282"/>
      <c r="W245" s="282"/>
      <c r="X245" s="283"/>
      <c r="Y245" s="13"/>
      <c r="Z245" s="13"/>
      <c r="AA245" s="13"/>
      <c r="AB245" s="13"/>
      <c r="AC245" s="13"/>
      <c r="AD245" s="13"/>
      <c r="AE245" s="13"/>
      <c r="AT245" s="284" t="s">
        <v>446</v>
      </c>
      <c r="AU245" s="284" t="s">
        <v>88</v>
      </c>
      <c r="AV245" s="13" t="s">
        <v>88</v>
      </c>
      <c r="AW245" s="13" t="s">
        <v>5</v>
      </c>
      <c r="AX245" s="13" t="s">
        <v>86</v>
      </c>
      <c r="AY245" s="284" t="s">
        <v>223</v>
      </c>
    </row>
    <row r="246" s="2" customFormat="1" ht="21.75" customHeight="1">
      <c r="A246" s="39"/>
      <c r="B246" s="40"/>
      <c r="C246" s="252" t="s">
        <v>385</v>
      </c>
      <c r="D246" s="252" t="s">
        <v>226</v>
      </c>
      <c r="E246" s="253" t="s">
        <v>1417</v>
      </c>
      <c r="F246" s="254" t="s">
        <v>1418</v>
      </c>
      <c r="G246" s="255" t="s">
        <v>403</v>
      </c>
      <c r="H246" s="256">
        <v>2035</v>
      </c>
      <c r="I246" s="257"/>
      <c r="J246" s="257"/>
      <c r="K246" s="258">
        <f>ROUND(P246*H246,2)</f>
        <v>0</v>
      </c>
      <c r="L246" s="254" t="s">
        <v>404</v>
      </c>
      <c r="M246" s="45"/>
      <c r="N246" s="259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0.00017000000000000001</v>
      </c>
      <c r="V246" s="262">
        <f>U246*H246</f>
        <v>0.34595000000000004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239</v>
      </c>
      <c r="AT246" s="264" t="s">
        <v>226</v>
      </c>
      <c r="AU246" s="264" t="s">
        <v>88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1419</v>
      </c>
    </row>
    <row r="247" s="2" customFormat="1">
      <c r="A247" s="39"/>
      <c r="B247" s="40"/>
      <c r="C247" s="41"/>
      <c r="D247" s="266" t="s">
        <v>232</v>
      </c>
      <c r="E247" s="41"/>
      <c r="F247" s="267" t="s">
        <v>1398</v>
      </c>
      <c r="G247" s="41"/>
      <c r="H247" s="41"/>
      <c r="I247" s="158"/>
      <c r="J247" s="158"/>
      <c r="K247" s="41"/>
      <c r="L247" s="41"/>
      <c r="M247" s="45"/>
      <c r="N247" s="268"/>
      <c r="O247" s="269"/>
      <c r="P247" s="92"/>
      <c r="Q247" s="92"/>
      <c r="R247" s="92"/>
      <c r="S247" s="92"/>
      <c r="T247" s="92"/>
      <c r="U247" s="92"/>
      <c r="V247" s="92"/>
      <c r="W247" s="92"/>
      <c r="X247" s="93"/>
      <c r="Y247" s="39"/>
      <c r="Z247" s="39"/>
      <c r="AA247" s="39"/>
      <c r="AB247" s="39"/>
      <c r="AC247" s="39"/>
      <c r="AD247" s="39"/>
      <c r="AE247" s="39"/>
      <c r="AT247" s="18" t="s">
        <v>232</v>
      </c>
      <c r="AU247" s="18" t="s">
        <v>88</v>
      </c>
    </row>
    <row r="248" s="13" customFormat="1">
      <c r="A248" s="13"/>
      <c r="B248" s="274"/>
      <c r="C248" s="275"/>
      <c r="D248" s="266" t="s">
        <v>446</v>
      </c>
      <c r="E248" s="276" t="s">
        <v>1</v>
      </c>
      <c r="F248" s="277" t="s">
        <v>1420</v>
      </c>
      <c r="G248" s="275"/>
      <c r="H248" s="278">
        <v>2035</v>
      </c>
      <c r="I248" s="279"/>
      <c r="J248" s="279"/>
      <c r="K248" s="275"/>
      <c r="L248" s="275"/>
      <c r="M248" s="280"/>
      <c r="N248" s="281"/>
      <c r="O248" s="282"/>
      <c r="P248" s="282"/>
      <c r="Q248" s="282"/>
      <c r="R248" s="282"/>
      <c r="S248" s="282"/>
      <c r="T248" s="282"/>
      <c r="U248" s="282"/>
      <c r="V248" s="282"/>
      <c r="W248" s="282"/>
      <c r="X248" s="283"/>
      <c r="Y248" s="13"/>
      <c r="Z248" s="13"/>
      <c r="AA248" s="13"/>
      <c r="AB248" s="13"/>
      <c r="AC248" s="13"/>
      <c r="AD248" s="13"/>
      <c r="AE248" s="13"/>
      <c r="AT248" s="284" t="s">
        <v>446</v>
      </c>
      <c r="AU248" s="284" t="s">
        <v>88</v>
      </c>
      <c r="AV248" s="13" t="s">
        <v>88</v>
      </c>
      <c r="AW248" s="13" t="s">
        <v>5</v>
      </c>
      <c r="AX248" s="13" t="s">
        <v>86</v>
      </c>
      <c r="AY248" s="284" t="s">
        <v>223</v>
      </c>
    </row>
    <row r="249" s="2" customFormat="1" ht="16.5" customHeight="1">
      <c r="A249" s="39"/>
      <c r="B249" s="40"/>
      <c r="C249" s="296" t="s">
        <v>298</v>
      </c>
      <c r="D249" s="296" t="s">
        <v>498</v>
      </c>
      <c r="E249" s="297" t="s">
        <v>1421</v>
      </c>
      <c r="F249" s="298" t="s">
        <v>1422</v>
      </c>
      <c r="G249" s="299" t="s">
        <v>403</v>
      </c>
      <c r="H249" s="300">
        <v>2035</v>
      </c>
      <c r="I249" s="301"/>
      <c r="J249" s="302"/>
      <c r="K249" s="303">
        <f>ROUND(P249*H249,2)</f>
        <v>0</v>
      </c>
      <c r="L249" s="298" t="s">
        <v>1</v>
      </c>
      <c r="M249" s="304"/>
      <c r="N249" s="305" t="s">
        <v>1</v>
      </c>
      <c r="O249" s="260" t="s">
        <v>41</v>
      </c>
      <c r="P249" s="261">
        <f>I249+J249</f>
        <v>0</v>
      </c>
      <c r="Q249" s="261">
        <f>ROUND(I249*H249,2)</f>
        <v>0</v>
      </c>
      <c r="R249" s="261">
        <f>ROUND(J249*H249,2)</f>
        <v>0</v>
      </c>
      <c r="S249" s="92"/>
      <c r="T249" s="262">
        <f>S249*H249</f>
        <v>0</v>
      </c>
      <c r="U249" s="262">
        <v>0.00050000000000000001</v>
      </c>
      <c r="V249" s="262">
        <f>U249*H249</f>
        <v>1.0175000000000001</v>
      </c>
      <c r="W249" s="262">
        <v>0</v>
      </c>
      <c r="X249" s="263">
        <f>W249*H249</f>
        <v>0</v>
      </c>
      <c r="Y249" s="39"/>
      <c r="Z249" s="39"/>
      <c r="AA249" s="39"/>
      <c r="AB249" s="39"/>
      <c r="AC249" s="39"/>
      <c r="AD249" s="39"/>
      <c r="AE249" s="39"/>
      <c r="AR249" s="264" t="s">
        <v>430</v>
      </c>
      <c r="AT249" s="264" t="s">
        <v>498</v>
      </c>
      <c r="AU249" s="264" t="s">
        <v>88</v>
      </c>
      <c r="AY249" s="18" t="s">
        <v>223</v>
      </c>
      <c r="BE249" s="265">
        <f>IF(O249="základní",K249,0)</f>
        <v>0</v>
      </c>
      <c r="BF249" s="265">
        <f>IF(O249="snížená",K249,0)</f>
        <v>0</v>
      </c>
      <c r="BG249" s="265">
        <f>IF(O249="zákl. přenesená",K249,0)</f>
        <v>0</v>
      </c>
      <c r="BH249" s="265">
        <f>IF(O249="sníž. přenesená",K249,0)</f>
        <v>0</v>
      </c>
      <c r="BI249" s="265">
        <f>IF(O249="nulová",K249,0)</f>
        <v>0</v>
      </c>
      <c r="BJ249" s="18" t="s">
        <v>86</v>
      </c>
      <c r="BK249" s="265">
        <f>ROUND(P249*H249,2)</f>
        <v>0</v>
      </c>
      <c r="BL249" s="18" t="s">
        <v>239</v>
      </c>
      <c r="BM249" s="264" t="s">
        <v>1423</v>
      </c>
    </row>
    <row r="250" s="2" customFormat="1">
      <c r="A250" s="39"/>
      <c r="B250" s="40"/>
      <c r="C250" s="41"/>
      <c r="D250" s="266" t="s">
        <v>232</v>
      </c>
      <c r="E250" s="41"/>
      <c r="F250" s="267" t="s">
        <v>1424</v>
      </c>
      <c r="G250" s="41"/>
      <c r="H250" s="41"/>
      <c r="I250" s="158"/>
      <c r="J250" s="158"/>
      <c r="K250" s="41"/>
      <c r="L250" s="41"/>
      <c r="M250" s="45"/>
      <c r="N250" s="268"/>
      <c r="O250" s="269"/>
      <c r="P250" s="92"/>
      <c r="Q250" s="92"/>
      <c r="R250" s="92"/>
      <c r="S250" s="92"/>
      <c r="T250" s="92"/>
      <c r="U250" s="92"/>
      <c r="V250" s="92"/>
      <c r="W250" s="92"/>
      <c r="X250" s="93"/>
      <c r="Y250" s="39"/>
      <c r="Z250" s="39"/>
      <c r="AA250" s="39"/>
      <c r="AB250" s="39"/>
      <c r="AC250" s="39"/>
      <c r="AD250" s="39"/>
      <c r="AE250" s="39"/>
      <c r="AT250" s="18" t="s">
        <v>232</v>
      </c>
      <c r="AU250" s="18" t="s">
        <v>88</v>
      </c>
    </row>
    <row r="251" s="2" customFormat="1" ht="21.75" customHeight="1">
      <c r="A251" s="39"/>
      <c r="B251" s="40"/>
      <c r="C251" s="252" t="s">
        <v>307</v>
      </c>
      <c r="D251" s="252" t="s">
        <v>226</v>
      </c>
      <c r="E251" s="253" t="s">
        <v>1425</v>
      </c>
      <c r="F251" s="254" t="s">
        <v>1426</v>
      </c>
      <c r="G251" s="255" t="s">
        <v>409</v>
      </c>
      <c r="H251" s="256">
        <v>1.1950000000000001</v>
      </c>
      <c r="I251" s="257"/>
      <c r="J251" s="257"/>
      <c r="K251" s="258">
        <f>ROUND(P251*H251,2)</f>
        <v>0</v>
      </c>
      <c r="L251" s="254" t="s">
        <v>404</v>
      </c>
      <c r="M251" s="45"/>
      <c r="N251" s="259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</v>
      </c>
      <c r="V251" s="262">
        <f>U251*H251</f>
        <v>0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239</v>
      </c>
      <c r="AT251" s="264" t="s">
        <v>226</v>
      </c>
      <c r="AU251" s="264" t="s">
        <v>88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1427</v>
      </c>
    </row>
    <row r="252" s="2" customFormat="1">
      <c r="A252" s="39"/>
      <c r="B252" s="40"/>
      <c r="C252" s="41"/>
      <c r="D252" s="266" t="s">
        <v>232</v>
      </c>
      <c r="E252" s="41"/>
      <c r="F252" s="267" t="s">
        <v>1428</v>
      </c>
      <c r="G252" s="41"/>
      <c r="H252" s="41"/>
      <c r="I252" s="158"/>
      <c r="J252" s="158"/>
      <c r="K252" s="41"/>
      <c r="L252" s="41"/>
      <c r="M252" s="45"/>
      <c r="N252" s="268"/>
      <c r="O252" s="269"/>
      <c r="P252" s="92"/>
      <c r="Q252" s="92"/>
      <c r="R252" s="92"/>
      <c r="S252" s="92"/>
      <c r="T252" s="92"/>
      <c r="U252" s="92"/>
      <c r="V252" s="92"/>
      <c r="W252" s="92"/>
      <c r="X252" s="93"/>
      <c r="Y252" s="39"/>
      <c r="Z252" s="39"/>
      <c r="AA252" s="39"/>
      <c r="AB252" s="39"/>
      <c r="AC252" s="39"/>
      <c r="AD252" s="39"/>
      <c r="AE252" s="39"/>
      <c r="AT252" s="18" t="s">
        <v>232</v>
      </c>
      <c r="AU252" s="18" t="s">
        <v>88</v>
      </c>
    </row>
    <row r="253" s="13" customFormat="1">
      <c r="A253" s="13"/>
      <c r="B253" s="274"/>
      <c r="C253" s="275"/>
      <c r="D253" s="266" t="s">
        <v>446</v>
      </c>
      <c r="E253" s="276" t="s">
        <v>1</v>
      </c>
      <c r="F253" s="277" t="s">
        <v>1429</v>
      </c>
      <c r="G253" s="275"/>
      <c r="H253" s="278">
        <v>1.1950000000000001</v>
      </c>
      <c r="I253" s="279"/>
      <c r="J253" s="279"/>
      <c r="K253" s="275"/>
      <c r="L253" s="275"/>
      <c r="M253" s="280"/>
      <c r="N253" s="281"/>
      <c r="O253" s="282"/>
      <c r="P253" s="282"/>
      <c r="Q253" s="282"/>
      <c r="R253" s="282"/>
      <c r="S253" s="282"/>
      <c r="T253" s="282"/>
      <c r="U253" s="282"/>
      <c r="V253" s="282"/>
      <c r="W253" s="282"/>
      <c r="X253" s="283"/>
      <c r="Y253" s="13"/>
      <c r="Z253" s="13"/>
      <c r="AA253" s="13"/>
      <c r="AB253" s="13"/>
      <c r="AC253" s="13"/>
      <c r="AD253" s="13"/>
      <c r="AE253" s="13"/>
      <c r="AT253" s="284" t="s">
        <v>446</v>
      </c>
      <c r="AU253" s="284" t="s">
        <v>88</v>
      </c>
      <c r="AV253" s="13" t="s">
        <v>88</v>
      </c>
      <c r="AW253" s="13" t="s">
        <v>5</v>
      </c>
      <c r="AX253" s="13" t="s">
        <v>86</v>
      </c>
      <c r="AY253" s="284" t="s">
        <v>223</v>
      </c>
    </row>
    <row r="254" s="2" customFormat="1" ht="21.75" customHeight="1">
      <c r="A254" s="39"/>
      <c r="B254" s="40"/>
      <c r="C254" s="252" t="s">
        <v>284</v>
      </c>
      <c r="D254" s="252" t="s">
        <v>226</v>
      </c>
      <c r="E254" s="253" t="s">
        <v>1039</v>
      </c>
      <c r="F254" s="254" t="s">
        <v>1040</v>
      </c>
      <c r="G254" s="255" t="s">
        <v>481</v>
      </c>
      <c r="H254" s="256">
        <v>705</v>
      </c>
      <c r="I254" s="257"/>
      <c r="J254" s="257"/>
      <c r="K254" s="258">
        <f>ROUND(P254*H254,2)</f>
        <v>0</v>
      </c>
      <c r="L254" s="254" t="s">
        <v>404</v>
      </c>
      <c r="M254" s="45"/>
      <c r="N254" s="259" t="s">
        <v>1</v>
      </c>
      <c r="O254" s="260" t="s">
        <v>41</v>
      </c>
      <c r="P254" s="261">
        <f>I254+J254</f>
        <v>0</v>
      </c>
      <c r="Q254" s="261">
        <f>ROUND(I254*H254,2)</f>
        <v>0</v>
      </c>
      <c r="R254" s="261">
        <f>ROUND(J254*H254,2)</f>
        <v>0</v>
      </c>
      <c r="S254" s="92"/>
      <c r="T254" s="262">
        <f>S254*H254</f>
        <v>0</v>
      </c>
      <c r="U254" s="262">
        <v>0.22656999999999999</v>
      </c>
      <c r="V254" s="262">
        <f>U254*H254</f>
        <v>159.73185000000001</v>
      </c>
      <c r="W254" s="262">
        <v>0</v>
      </c>
      <c r="X254" s="263">
        <f>W254*H254</f>
        <v>0</v>
      </c>
      <c r="Y254" s="39"/>
      <c r="Z254" s="39"/>
      <c r="AA254" s="39"/>
      <c r="AB254" s="39"/>
      <c r="AC254" s="39"/>
      <c r="AD254" s="39"/>
      <c r="AE254" s="39"/>
      <c r="AR254" s="264" t="s">
        <v>239</v>
      </c>
      <c r="AT254" s="264" t="s">
        <v>226</v>
      </c>
      <c r="AU254" s="264" t="s">
        <v>88</v>
      </c>
      <c r="AY254" s="18" t="s">
        <v>223</v>
      </c>
      <c r="BE254" s="265">
        <f>IF(O254="základní",K254,0)</f>
        <v>0</v>
      </c>
      <c r="BF254" s="265">
        <f>IF(O254="snížená",K254,0)</f>
        <v>0</v>
      </c>
      <c r="BG254" s="265">
        <f>IF(O254="zákl. přenesená",K254,0)</f>
        <v>0</v>
      </c>
      <c r="BH254" s="265">
        <f>IF(O254="sníž. přenesená",K254,0)</f>
        <v>0</v>
      </c>
      <c r="BI254" s="265">
        <f>IF(O254="nulová",K254,0)</f>
        <v>0</v>
      </c>
      <c r="BJ254" s="18" t="s">
        <v>86</v>
      </c>
      <c r="BK254" s="265">
        <f>ROUND(P254*H254,2)</f>
        <v>0</v>
      </c>
      <c r="BL254" s="18" t="s">
        <v>239</v>
      </c>
      <c r="BM254" s="264" t="s">
        <v>1430</v>
      </c>
    </row>
    <row r="255" s="2" customFormat="1">
      <c r="A255" s="39"/>
      <c r="B255" s="40"/>
      <c r="C255" s="41"/>
      <c r="D255" s="266" t="s">
        <v>232</v>
      </c>
      <c r="E255" s="41"/>
      <c r="F255" s="267" t="s">
        <v>1431</v>
      </c>
      <c r="G255" s="41"/>
      <c r="H255" s="41"/>
      <c r="I255" s="158"/>
      <c r="J255" s="158"/>
      <c r="K255" s="41"/>
      <c r="L255" s="41"/>
      <c r="M255" s="45"/>
      <c r="N255" s="268"/>
      <c r="O255" s="269"/>
      <c r="P255" s="92"/>
      <c r="Q255" s="92"/>
      <c r="R255" s="92"/>
      <c r="S255" s="92"/>
      <c r="T255" s="92"/>
      <c r="U255" s="92"/>
      <c r="V255" s="92"/>
      <c r="W255" s="92"/>
      <c r="X255" s="93"/>
      <c r="Y255" s="39"/>
      <c r="Z255" s="39"/>
      <c r="AA255" s="39"/>
      <c r="AB255" s="39"/>
      <c r="AC255" s="39"/>
      <c r="AD255" s="39"/>
      <c r="AE255" s="39"/>
      <c r="AT255" s="18" t="s">
        <v>232</v>
      </c>
      <c r="AU255" s="18" t="s">
        <v>88</v>
      </c>
    </row>
    <row r="256" s="2" customFormat="1" ht="21.75" customHeight="1">
      <c r="A256" s="39"/>
      <c r="B256" s="40"/>
      <c r="C256" s="252" t="s">
        <v>327</v>
      </c>
      <c r="D256" s="252" t="s">
        <v>226</v>
      </c>
      <c r="E256" s="253" t="s">
        <v>1432</v>
      </c>
      <c r="F256" s="254" t="s">
        <v>1433</v>
      </c>
      <c r="G256" s="255" t="s">
        <v>481</v>
      </c>
      <c r="H256" s="256">
        <v>109</v>
      </c>
      <c r="I256" s="257"/>
      <c r="J256" s="257"/>
      <c r="K256" s="258">
        <f>ROUND(P256*H256,2)</f>
        <v>0</v>
      </c>
      <c r="L256" s="254" t="s">
        <v>404</v>
      </c>
      <c r="M256" s="45"/>
      <c r="N256" s="259" t="s">
        <v>1</v>
      </c>
      <c r="O256" s="260" t="s">
        <v>41</v>
      </c>
      <c r="P256" s="261">
        <f>I256+J256</f>
        <v>0</v>
      </c>
      <c r="Q256" s="261">
        <f>ROUND(I256*H256,2)</f>
        <v>0</v>
      </c>
      <c r="R256" s="261">
        <f>ROUND(J256*H256,2)</f>
        <v>0</v>
      </c>
      <c r="S256" s="92"/>
      <c r="T256" s="262">
        <f>S256*H256</f>
        <v>0</v>
      </c>
      <c r="U256" s="262">
        <v>0.25850000000000001</v>
      </c>
      <c r="V256" s="262">
        <f>U256*H256</f>
        <v>28.176500000000001</v>
      </c>
      <c r="W256" s="262">
        <v>0</v>
      </c>
      <c r="X256" s="263">
        <f>W256*H256</f>
        <v>0</v>
      </c>
      <c r="Y256" s="39"/>
      <c r="Z256" s="39"/>
      <c r="AA256" s="39"/>
      <c r="AB256" s="39"/>
      <c r="AC256" s="39"/>
      <c r="AD256" s="39"/>
      <c r="AE256" s="39"/>
      <c r="AR256" s="264" t="s">
        <v>239</v>
      </c>
      <c r="AT256" s="264" t="s">
        <v>226</v>
      </c>
      <c r="AU256" s="264" t="s">
        <v>88</v>
      </c>
      <c r="AY256" s="18" t="s">
        <v>223</v>
      </c>
      <c r="BE256" s="265">
        <f>IF(O256="základní",K256,0)</f>
        <v>0</v>
      </c>
      <c r="BF256" s="265">
        <f>IF(O256="snížená",K256,0)</f>
        <v>0</v>
      </c>
      <c r="BG256" s="265">
        <f>IF(O256="zákl. přenesená",K256,0)</f>
        <v>0</v>
      </c>
      <c r="BH256" s="265">
        <f>IF(O256="sníž. přenesená",K256,0)</f>
        <v>0</v>
      </c>
      <c r="BI256" s="265">
        <f>IF(O256="nulová",K256,0)</f>
        <v>0</v>
      </c>
      <c r="BJ256" s="18" t="s">
        <v>86</v>
      </c>
      <c r="BK256" s="265">
        <f>ROUND(P256*H256,2)</f>
        <v>0</v>
      </c>
      <c r="BL256" s="18" t="s">
        <v>239</v>
      </c>
      <c r="BM256" s="264" t="s">
        <v>1434</v>
      </c>
    </row>
    <row r="257" s="2" customFormat="1">
      <c r="A257" s="39"/>
      <c r="B257" s="40"/>
      <c r="C257" s="41"/>
      <c r="D257" s="266" t="s">
        <v>232</v>
      </c>
      <c r="E257" s="41"/>
      <c r="F257" s="267" t="s">
        <v>1435</v>
      </c>
      <c r="G257" s="41"/>
      <c r="H257" s="41"/>
      <c r="I257" s="158"/>
      <c r="J257" s="158"/>
      <c r="K257" s="41"/>
      <c r="L257" s="41"/>
      <c r="M257" s="45"/>
      <c r="N257" s="268"/>
      <c r="O257" s="269"/>
      <c r="P257" s="92"/>
      <c r="Q257" s="92"/>
      <c r="R257" s="92"/>
      <c r="S257" s="92"/>
      <c r="T257" s="92"/>
      <c r="U257" s="92"/>
      <c r="V257" s="92"/>
      <c r="W257" s="92"/>
      <c r="X257" s="93"/>
      <c r="Y257" s="39"/>
      <c r="Z257" s="39"/>
      <c r="AA257" s="39"/>
      <c r="AB257" s="39"/>
      <c r="AC257" s="39"/>
      <c r="AD257" s="39"/>
      <c r="AE257" s="39"/>
      <c r="AT257" s="18" t="s">
        <v>232</v>
      </c>
      <c r="AU257" s="18" t="s">
        <v>88</v>
      </c>
    </row>
    <row r="258" s="2" customFormat="1" ht="21.75" customHeight="1">
      <c r="A258" s="39"/>
      <c r="B258" s="40"/>
      <c r="C258" s="252" t="s">
        <v>569</v>
      </c>
      <c r="D258" s="252" t="s">
        <v>226</v>
      </c>
      <c r="E258" s="253" t="s">
        <v>1043</v>
      </c>
      <c r="F258" s="254" t="s">
        <v>1044</v>
      </c>
      <c r="G258" s="255" t="s">
        <v>403</v>
      </c>
      <c r="H258" s="256">
        <v>11499.5</v>
      </c>
      <c r="I258" s="257"/>
      <c r="J258" s="257"/>
      <c r="K258" s="258">
        <f>ROUND(P258*H258,2)</f>
        <v>0</v>
      </c>
      <c r="L258" s="254" t="s">
        <v>404</v>
      </c>
      <c r="M258" s="45"/>
      <c r="N258" s="259" t="s">
        <v>1</v>
      </c>
      <c r="O258" s="260" t="s">
        <v>41</v>
      </c>
      <c r="P258" s="261">
        <f>I258+J258</f>
        <v>0</v>
      </c>
      <c r="Q258" s="261">
        <f>ROUND(I258*H258,2)</f>
        <v>0</v>
      </c>
      <c r="R258" s="261">
        <f>ROUND(J258*H258,2)</f>
        <v>0</v>
      </c>
      <c r="S258" s="92"/>
      <c r="T258" s="262">
        <f>S258*H258</f>
        <v>0</v>
      </c>
      <c r="U258" s="262">
        <v>0.00013999999999999999</v>
      </c>
      <c r="V258" s="262">
        <f>U258*H258</f>
        <v>1.6099299999999999</v>
      </c>
      <c r="W258" s="262">
        <v>0</v>
      </c>
      <c r="X258" s="263">
        <f>W258*H258</f>
        <v>0</v>
      </c>
      <c r="Y258" s="39"/>
      <c r="Z258" s="39"/>
      <c r="AA258" s="39"/>
      <c r="AB258" s="39"/>
      <c r="AC258" s="39"/>
      <c r="AD258" s="39"/>
      <c r="AE258" s="39"/>
      <c r="AR258" s="264" t="s">
        <v>239</v>
      </c>
      <c r="AT258" s="264" t="s">
        <v>226</v>
      </c>
      <c r="AU258" s="264" t="s">
        <v>88</v>
      </c>
      <c r="AY258" s="18" t="s">
        <v>223</v>
      </c>
      <c r="BE258" s="265">
        <f>IF(O258="základní",K258,0)</f>
        <v>0</v>
      </c>
      <c r="BF258" s="265">
        <f>IF(O258="snížená",K258,0)</f>
        <v>0</v>
      </c>
      <c r="BG258" s="265">
        <f>IF(O258="zákl. přenesená",K258,0)</f>
        <v>0</v>
      </c>
      <c r="BH258" s="265">
        <f>IF(O258="sníž. přenesená",K258,0)</f>
        <v>0</v>
      </c>
      <c r="BI258" s="265">
        <f>IF(O258="nulová",K258,0)</f>
        <v>0</v>
      </c>
      <c r="BJ258" s="18" t="s">
        <v>86</v>
      </c>
      <c r="BK258" s="265">
        <f>ROUND(P258*H258,2)</f>
        <v>0</v>
      </c>
      <c r="BL258" s="18" t="s">
        <v>239</v>
      </c>
      <c r="BM258" s="264" t="s">
        <v>1436</v>
      </c>
    </row>
    <row r="259" s="2" customFormat="1">
      <c r="A259" s="39"/>
      <c r="B259" s="40"/>
      <c r="C259" s="41"/>
      <c r="D259" s="266" t="s">
        <v>232</v>
      </c>
      <c r="E259" s="41"/>
      <c r="F259" s="267" t="s">
        <v>1398</v>
      </c>
      <c r="G259" s="41"/>
      <c r="H259" s="41"/>
      <c r="I259" s="158"/>
      <c r="J259" s="158"/>
      <c r="K259" s="41"/>
      <c r="L259" s="41"/>
      <c r="M259" s="45"/>
      <c r="N259" s="268"/>
      <c r="O259" s="269"/>
      <c r="P259" s="92"/>
      <c r="Q259" s="92"/>
      <c r="R259" s="92"/>
      <c r="S259" s="92"/>
      <c r="T259" s="92"/>
      <c r="U259" s="92"/>
      <c r="V259" s="92"/>
      <c r="W259" s="92"/>
      <c r="X259" s="93"/>
      <c r="Y259" s="39"/>
      <c r="Z259" s="39"/>
      <c r="AA259" s="39"/>
      <c r="AB259" s="39"/>
      <c r="AC259" s="39"/>
      <c r="AD259" s="39"/>
      <c r="AE259" s="39"/>
      <c r="AT259" s="18" t="s">
        <v>232</v>
      </c>
      <c r="AU259" s="18" t="s">
        <v>88</v>
      </c>
    </row>
    <row r="260" s="13" customFormat="1">
      <c r="A260" s="13"/>
      <c r="B260" s="274"/>
      <c r="C260" s="275"/>
      <c r="D260" s="266" t="s">
        <v>446</v>
      </c>
      <c r="E260" s="276" t="s">
        <v>1</v>
      </c>
      <c r="F260" s="277" t="s">
        <v>1437</v>
      </c>
      <c r="G260" s="275"/>
      <c r="H260" s="278">
        <v>11499.5</v>
      </c>
      <c r="I260" s="279"/>
      <c r="J260" s="279"/>
      <c r="K260" s="275"/>
      <c r="L260" s="275"/>
      <c r="M260" s="280"/>
      <c r="N260" s="281"/>
      <c r="O260" s="282"/>
      <c r="P260" s="282"/>
      <c r="Q260" s="282"/>
      <c r="R260" s="282"/>
      <c r="S260" s="282"/>
      <c r="T260" s="282"/>
      <c r="U260" s="282"/>
      <c r="V260" s="282"/>
      <c r="W260" s="282"/>
      <c r="X260" s="283"/>
      <c r="Y260" s="13"/>
      <c r="Z260" s="13"/>
      <c r="AA260" s="13"/>
      <c r="AB260" s="13"/>
      <c r="AC260" s="13"/>
      <c r="AD260" s="13"/>
      <c r="AE260" s="13"/>
      <c r="AT260" s="284" t="s">
        <v>446</v>
      </c>
      <c r="AU260" s="284" t="s">
        <v>88</v>
      </c>
      <c r="AV260" s="13" t="s">
        <v>88</v>
      </c>
      <c r="AW260" s="13" t="s">
        <v>5</v>
      </c>
      <c r="AX260" s="13" t="s">
        <v>86</v>
      </c>
      <c r="AY260" s="284" t="s">
        <v>223</v>
      </c>
    </row>
    <row r="261" s="2" customFormat="1" ht="16.5" customHeight="1">
      <c r="A261" s="39"/>
      <c r="B261" s="40"/>
      <c r="C261" s="296" t="s">
        <v>575</v>
      </c>
      <c r="D261" s="296" t="s">
        <v>498</v>
      </c>
      <c r="E261" s="297" t="s">
        <v>1438</v>
      </c>
      <c r="F261" s="298" t="s">
        <v>1439</v>
      </c>
      <c r="G261" s="299" t="s">
        <v>403</v>
      </c>
      <c r="H261" s="300">
        <v>13224.424999999999</v>
      </c>
      <c r="I261" s="301"/>
      <c r="J261" s="302"/>
      <c r="K261" s="303">
        <f>ROUND(P261*H261,2)</f>
        <v>0</v>
      </c>
      <c r="L261" s="298" t="s">
        <v>1</v>
      </c>
      <c r="M261" s="304"/>
      <c r="N261" s="305" t="s">
        <v>1</v>
      </c>
      <c r="O261" s="260" t="s">
        <v>41</v>
      </c>
      <c r="P261" s="261">
        <f>I261+J261</f>
        <v>0</v>
      </c>
      <c r="Q261" s="261">
        <f>ROUND(I261*H261,2)</f>
        <v>0</v>
      </c>
      <c r="R261" s="261">
        <f>ROUND(J261*H261,2)</f>
        <v>0</v>
      </c>
      <c r="S261" s="92"/>
      <c r="T261" s="262">
        <f>S261*H261</f>
        <v>0</v>
      </c>
      <c r="U261" s="262">
        <v>0.00059999999999999995</v>
      </c>
      <c r="V261" s="262">
        <f>U261*H261</f>
        <v>7.9346549999999985</v>
      </c>
      <c r="W261" s="262">
        <v>0</v>
      </c>
      <c r="X261" s="263">
        <f>W261*H261</f>
        <v>0</v>
      </c>
      <c r="Y261" s="39"/>
      <c r="Z261" s="39"/>
      <c r="AA261" s="39"/>
      <c r="AB261" s="39"/>
      <c r="AC261" s="39"/>
      <c r="AD261" s="39"/>
      <c r="AE261" s="39"/>
      <c r="AR261" s="264" t="s">
        <v>430</v>
      </c>
      <c r="AT261" s="264" t="s">
        <v>498</v>
      </c>
      <c r="AU261" s="264" t="s">
        <v>88</v>
      </c>
      <c r="AY261" s="18" t="s">
        <v>223</v>
      </c>
      <c r="BE261" s="265">
        <f>IF(O261="základní",K261,0)</f>
        <v>0</v>
      </c>
      <c r="BF261" s="265">
        <f>IF(O261="snížená",K261,0)</f>
        <v>0</v>
      </c>
      <c r="BG261" s="265">
        <f>IF(O261="zákl. přenesená",K261,0)</f>
        <v>0</v>
      </c>
      <c r="BH261" s="265">
        <f>IF(O261="sníž. přenesená",K261,0)</f>
        <v>0</v>
      </c>
      <c r="BI261" s="265">
        <f>IF(O261="nulová",K261,0)</f>
        <v>0</v>
      </c>
      <c r="BJ261" s="18" t="s">
        <v>86</v>
      </c>
      <c r="BK261" s="265">
        <f>ROUND(P261*H261,2)</f>
        <v>0</v>
      </c>
      <c r="BL261" s="18" t="s">
        <v>239</v>
      </c>
      <c r="BM261" s="264" t="s">
        <v>1440</v>
      </c>
    </row>
    <row r="262" s="2" customFormat="1">
      <c r="A262" s="39"/>
      <c r="B262" s="40"/>
      <c r="C262" s="41"/>
      <c r="D262" s="266" t="s">
        <v>232</v>
      </c>
      <c r="E262" s="41"/>
      <c r="F262" s="267" t="s">
        <v>1441</v>
      </c>
      <c r="G262" s="41"/>
      <c r="H262" s="41"/>
      <c r="I262" s="158"/>
      <c r="J262" s="158"/>
      <c r="K262" s="41"/>
      <c r="L262" s="41"/>
      <c r="M262" s="45"/>
      <c r="N262" s="268"/>
      <c r="O262" s="269"/>
      <c r="P262" s="92"/>
      <c r="Q262" s="92"/>
      <c r="R262" s="92"/>
      <c r="S262" s="92"/>
      <c r="T262" s="92"/>
      <c r="U262" s="92"/>
      <c r="V262" s="92"/>
      <c r="W262" s="92"/>
      <c r="X262" s="93"/>
      <c r="Y262" s="39"/>
      <c r="Z262" s="39"/>
      <c r="AA262" s="39"/>
      <c r="AB262" s="39"/>
      <c r="AC262" s="39"/>
      <c r="AD262" s="39"/>
      <c r="AE262" s="39"/>
      <c r="AT262" s="18" t="s">
        <v>232</v>
      </c>
      <c r="AU262" s="18" t="s">
        <v>88</v>
      </c>
    </row>
    <row r="263" s="13" customFormat="1">
      <c r="A263" s="13"/>
      <c r="B263" s="274"/>
      <c r="C263" s="275"/>
      <c r="D263" s="266" t="s">
        <v>446</v>
      </c>
      <c r="E263" s="275"/>
      <c r="F263" s="277" t="s">
        <v>1442</v>
      </c>
      <c r="G263" s="275"/>
      <c r="H263" s="278">
        <v>13224.424999999999</v>
      </c>
      <c r="I263" s="279"/>
      <c r="J263" s="279"/>
      <c r="K263" s="275"/>
      <c r="L263" s="275"/>
      <c r="M263" s="280"/>
      <c r="N263" s="281"/>
      <c r="O263" s="282"/>
      <c r="P263" s="282"/>
      <c r="Q263" s="282"/>
      <c r="R263" s="282"/>
      <c r="S263" s="282"/>
      <c r="T263" s="282"/>
      <c r="U263" s="282"/>
      <c r="V263" s="282"/>
      <c r="W263" s="282"/>
      <c r="X263" s="283"/>
      <c r="Y263" s="13"/>
      <c r="Z263" s="13"/>
      <c r="AA263" s="13"/>
      <c r="AB263" s="13"/>
      <c r="AC263" s="13"/>
      <c r="AD263" s="13"/>
      <c r="AE263" s="13"/>
      <c r="AT263" s="284" t="s">
        <v>446</v>
      </c>
      <c r="AU263" s="284" t="s">
        <v>88</v>
      </c>
      <c r="AV263" s="13" t="s">
        <v>88</v>
      </c>
      <c r="AW263" s="13" t="s">
        <v>4</v>
      </c>
      <c r="AX263" s="13" t="s">
        <v>86</v>
      </c>
      <c r="AY263" s="284" t="s">
        <v>223</v>
      </c>
    </row>
    <row r="264" s="2" customFormat="1" ht="21.75" customHeight="1">
      <c r="A264" s="39"/>
      <c r="B264" s="40"/>
      <c r="C264" s="252" t="s">
        <v>580</v>
      </c>
      <c r="D264" s="252" t="s">
        <v>226</v>
      </c>
      <c r="E264" s="253" t="s">
        <v>1443</v>
      </c>
      <c r="F264" s="254" t="s">
        <v>1444</v>
      </c>
      <c r="G264" s="255" t="s">
        <v>409</v>
      </c>
      <c r="H264" s="256">
        <v>10.566000000000001</v>
      </c>
      <c r="I264" s="257"/>
      <c r="J264" s="257"/>
      <c r="K264" s="258">
        <f>ROUND(P264*H264,2)</f>
        <v>0</v>
      </c>
      <c r="L264" s="254" t="s">
        <v>404</v>
      </c>
      <c r="M264" s="45"/>
      <c r="N264" s="259" t="s">
        <v>1</v>
      </c>
      <c r="O264" s="260" t="s">
        <v>41</v>
      </c>
      <c r="P264" s="261">
        <f>I264+J264</f>
        <v>0</v>
      </c>
      <c r="Q264" s="261">
        <f>ROUND(I264*H264,2)</f>
        <v>0</v>
      </c>
      <c r="R264" s="261">
        <f>ROUND(J264*H264,2)</f>
        <v>0</v>
      </c>
      <c r="S264" s="92"/>
      <c r="T264" s="262">
        <f>S264*H264</f>
        <v>0</v>
      </c>
      <c r="U264" s="262">
        <v>0</v>
      </c>
      <c r="V264" s="262">
        <f>U264*H264</f>
        <v>0</v>
      </c>
      <c r="W264" s="262">
        <v>0</v>
      </c>
      <c r="X264" s="263">
        <f>W264*H264</f>
        <v>0</v>
      </c>
      <c r="Y264" s="39"/>
      <c r="Z264" s="39"/>
      <c r="AA264" s="39"/>
      <c r="AB264" s="39"/>
      <c r="AC264" s="39"/>
      <c r="AD264" s="39"/>
      <c r="AE264" s="39"/>
      <c r="AR264" s="264" t="s">
        <v>239</v>
      </c>
      <c r="AT264" s="264" t="s">
        <v>226</v>
      </c>
      <c r="AU264" s="264" t="s">
        <v>88</v>
      </c>
      <c r="AY264" s="18" t="s">
        <v>223</v>
      </c>
      <c r="BE264" s="265">
        <f>IF(O264="základní",K264,0)</f>
        <v>0</v>
      </c>
      <c r="BF264" s="265">
        <f>IF(O264="snížená",K264,0)</f>
        <v>0</v>
      </c>
      <c r="BG264" s="265">
        <f>IF(O264="zákl. přenesená",K264,0)</f>
        <v>0</v>
      </c>
      <c r="BH264" s="265">
        <f>IF(O264="sníž. přenesená",K264,0)</f>
        <v>0</v>
      </c>
      <c r="BI264" s="265">
        <f>IF(O264="nulová",K264,0)</f>
        <v>0</v>
      </c>
      <c r="BJ264" s="18" t="s">
        <v>86</v>
      </c>
      <c r="BK264" s="265">
        <f>ROUND(P264*H264,2)</f>
        <v>0</v>
      </c>
      <c r="BL264" s="18" t="s">
        <v>239</v>
      </c>
      <c r="BM264" s="264" t="s">
        <v>1445</v>
      </c>
    </row>
    <row r="265" s="2" customFormat="1">
      <c r="A265" s="39"/>
      <c r="B265" s="40"/>
      <c r="C265" s="41"/>
      <c r="D265" s="266" t="s">
        <v>232</v>
      </c>
      <c r="E265" s="41"/>
      <c r="F265" s="267" t="s">
        <v>1398</v>
      </c>
      <c r="G265" s="41"/>
      <c r="H265" s="41"/>
      <c r="I265" s="158"/>
      <c r="J265" s="158"/>
      <c r="K265" s="41"/>
      <c r="L265" s="41"/>
      <c r="M265" s="45"/>
      <c r="N265" s="268"/>
      <c r="O265" s="269"/>
      <c r="P265" s="92"/>
      <c r="Q265" s="92"/>
      <c r="R265" s="92"/>
      <c r="S265" s="92"/>
      <c r="T265" s="92"/>
      <c r="U265" s="92"/>
      <c r="V265" s="92"/>
      <c r="W265" s="92"/>
      <c r="X265" s="93"/>
      <c r="Y265" s="39"/>
      <c r="Z265" s="39"/>
      <c r="AA265" s="39"/>
      <c r="AB265" s="39"/>
      <c r="AC265" s="39"/>
      <c r="AD265" s="39"/>
      <c r="AE265" s="39"/>
      <c r="AT265" s="18" t="s">
        <v>232</v>
      </c>
      <c r="AU265" s="18" t="s">
        <v>88</v>
      </c>
    </row>
    <row r="266" s="13" customFormat="1">
      <c r="A266" s="13"/>
      <c r="B266" s="274"/>
      <c r="C266" s="275"/>
      <c r="D266" s="266" t="s">
        <v>446</v>
      </c>
      <c r="E266" s="276" t="s">
        <v>1</v>
      </c>
      <c r="F266" s="277" t="s">
        <v>1446</v>
      </c>
      <c r="G266" s="275"/>
      <c r="H266" s="278">
        <v>5.3070000000000004</v>
      </c>
      <c r="I266" s="279"/>
      <c r="J266" s="279"/>
      <c r="K266" s="275"/>
      <c r="L266" s="275"/>
      <c r="M266" s="280"/>
      <c r="N266" s="281"/>
      <c r="O266" s="282"/>
      <c r="P266" s="282"/>
      <c r="Q266" s="282"/>
      <c r="R266" s="282"/>
      <c r="S266" s="282"/>
      <c r="T266" s="282"/>
      <c r="U266" s="282"/>
      <c r="V266" s="282"/>
      <c r="W266" s="282"/>
      <c r="X266" s="283"/>
      <c r="Y266" s="13"/>
      <c r="Z266" s="13"/>
      <c r="AA266" s="13"/>
      <c r="AB266" s="13"/>
      <c r="AC266" s="13"/>
      <c r="AD266" s="13"/>
      <c r="AE266" s="13"/>
      <c r="AT266" s="284" t="s">
        <v>446</v>
      </c>
      <c r="AU266" s="284" t="s">
        <v>88</v>
      </c>
      <c r="AV266" s="13" t="s">
        <v>88</v>
      </c>
      <c r="AW266" s="13" t="s">
        <v>5</v>
      </c>
      <c r="AX266" s="13" t="s">
        <v>78</v>
      </c>
      <c r="AY266" s="284" t="s">
        <v>223</v>
      </c>
    </row>
    <row r="267" s="13" customFormat="1">
      <c r="A267" s="13"/>
      <c r="B267" s="274"/>
      <c r="C267" s="275"/>
      <c r="D267" s="266" t="s">
        <v>446</v>
      </c>
      <c r="E267" s="276" t="s">
        <v>1</v>
      </c>
      <c r="F267" s="277" t="s">
        <v>1447</v>
      </c>
      <c r="G267" s="275"/>
      <c r="H267" s="278">
        <v>0.48399999999999999</v>
      </c>
      <c r="I267" s="279"/>
      <c r="J267" s="279"/>
      <c r="K267" s="275"/>
      <c r="L267" s="275"/>
      <c r="M267" s="280"/>
      <c r="N267" s="281"/>
      <c r="O267" s="282"/>
      <c r="P267" s="282"/>
      <c r="Q267" s="282"/>
      <c r="R267" s="282"/>
      <c r="S267" s="282"/>
      <c r="T267" s="282"/>
      <c r="U267" s="282"/>
      <c r="V267" s="282"/>
      <c r="W267" s="282"/>
      <c r="X267" s="283"/>
      <c r="Y267" s="13"/>
      <c r="Z267" s="13"/>
      <c r="AA267" s="13"/>
      <c r="AB267" s="13"/>
      <c r="AC267" s="13"/>
      <c r="AD267" s="13"/>
      <c r="AE267" s="13"/>
      <c r="AT267" s="284" t="s">
        <v>446</v>
      </c>
      <c r="AU267" s="284" t="s">
        <v>88</v>
      </c>
      <c r="AV267" s="13" t="s">
        <v>88</v>
      </c>
      <c r="AW267" s="13" t="s">
        <v>5</v>
      </c>
      <c r="AX267" s="13" t="s">
        <v>78</v>
      </c>
      <c r="AY267" s="284" t="s">
        <v>223</v>
      </c>
    </row>
    <row r="268" s="13" customFormat="1">
      <c r="A268" s="13"/>
      <c r="B268" s="274"/>
      <c r="C268" s="275"/>
      <c r="D268" s="266" t="s">
        <v>446</v>
      </c>
      <c r="E268" s="276" t="s">
        <v>1</v>
      </c>
      <c r="F268" s="277" t="s">
        <v>1448</v>
      </c>
      <c r="G268" s="275"/>
      <c r="H268" s="278">
        <v>0.49299999999999999</v>
      </c>
      <c r="I268" s="279"/>
      <c r="J268" s="279"/>
      <c r="K268" s="275"/>
      <c r="L268" s="275"/>
      <c r="M268" s="280"/>
      <c r="N268" s="281"/>
      <c r="O268" s="282"/>
      <c r="P268" s="282"/>
      <c r="Q268" s="282"/>
      <c r="R268" s="282"/>
      <c r="S268" s="282"/>
      <c r="T268" s="282"/>
      <c r="U268" s="282"/>
      <c r="V268" s="282"/>
      <c r="W268" s="282"/>
      <c r="X268" s="283"/>
      <c r="Y268" s="13"/>
      <c r="Z268" s="13"/>
      <c r="AA268" s="13"/>
      <c r="AB268" s="13"/>
      <c r="AC268" s="13"/>
      <c r="AD268" s="13"/>
      <c r="AE268" s="13"/>
      <c r="AT268" s="284" t="s">
        <v>446</v>
      </c>
      <c r="AU268" s="284" t="s">
        <v>88</v>
      </c>
      <c r="AV268" s="13" t="s">
        <v>88</v>
      </c>
      <c r="AW268" s="13" t="s">
        <v>5</v>
      </c>
      <c r="AX268" s="13" t="s">
        <v>78</v>
      </c>
      <c r="AY268" s="284" t="s">
        <v>223</v>
      </c>
    </row>
    <row r="269" s="13" customFormat="1">
      <c r="A269" s="13"/>
      <c r="B269" s="274"/>
      <c r="C269" s="275"/>
      <c r="D269" s="266" t="s">
        <v>446</v>
      </c>
      <c r="E269" s="276" t="s">
        <v>1</v>
      </c>
      <c r="F269" s="277" t="s">
        <v>1449</v>
      </c>
      <c r="G269" s="275"/>
      <c r="H269" s="278">
        <v>0.84399999999999997</v>
      </c>
      <c r="I269" s="279"/>
      <c r="J269" s="279"/>
      <c r="K269" s="275"/>
      <c r="L269" s="275"/>
      <c r="M269" s="280"/>
      <c r="N269" s="281"/>
      <c r="O269" s="282"/>
      <c r="P269" s="282"/>
      <c r="Q269" s="282"/>
      <c r="R269" s="282"/>
      <c r="S269" s="282"/>
      <c r="T269" s="282"/>
      <c r="U269" s="282"/>
      <c r="V269" s="282"/>
      <c r="W269" s="282"/>
      <c r="X269" s="283"/>
      <c r="Y269" s="13"/>
      <c r="Z269" s="13"/>
      <c r="AA269" s="13"/>
      <c r="AB269" s="13"/>
      <c r="AC269" s="13"/>
      <c r="AD269" s="13"/>
      <c r="AE269" s="13"/>
      <c r="AT269" s="284" t="s">
        <v>446</v>
      </c>
      <c r="AU269" s="284" t="s">
        <v>88</v>
      </c>
      <c r="AV269" s="13" t="s">
        <v>88</v>
      </c>
      <c r="AW269" s="13" t="s">
        <v>5</v>
      </c>
      <c r="AX269" s="13" t="s">
        <v>78</v>
      </c>
      <c r="AY269" s="284" t="s">
        <v>223</v>
      </c>
    </row>
    <row r="270" s="13" customFormat="1">
      <c r="A270" s="13"/>
      <c r="B270" s="274"/>
      <c r="C270" s="275"/>
      <c r="D270" s="266" t="s">
        <v>446</v>
      </c>
      <c r="E270" s="276" t="s">
        <v>1</v>
      </c>
      <c r="F270" s="277" t="s">
        <v>1450</v>
      </c>
      <c r="G270" s="275"/>
      <c r="H270" s="278">
        <v>2.238</v>
      </c>
      <c r="I270" s="279"/>
      <c r="J270" s="279"/>
      <c r="K270" s="275"/>
      <c r="L270" s="275"/>
      <c r="M270" s="280"/>
      <c r="N270" s="281"/>
      <c r="O270" s="282"/>
      <c r="P270" s="282"/>
      <c r="Q270" s="282"/>
      <c r="R270" s="282"/>
      <c r="S270" s="282"/>
      <c r="T270" s="282"/>
      <c r="U270" s="282"/>
      <c r="V270" s="282"/>
      <c r="W270" s="282"/>
      <c r="X270" s="283"/>
      <c r="Y270" s="13"/>
      <c r="Z270" s="13"/>
      <c r="AA270" s="13"/>
      <c r="AB270" s="13"/>
      <c r="AC270" s="13"/>
      <c r="AD270" s="13"/>
      <c r="AE270" s="13"/>
      <c r="AT270" s="284" t="s">
        <v>446</v>
      </c>
      <c r="AU270" s="284" t="s">
        <v>88</v>
      </c>
      <c r="AV270" s="13" t="s">
        <v>88</v>
      </c>
      <c r="AW270" s="13" t="s">
        <v>5</v>
      </c>
      <c r="AX270" s="13" t="s">
        <v>78</v>
      </c>
      <c r="AY270" s="284" t="s">
        <v>223</v>
      </c>
    </row>
    <row r="271" s="13" customFormat="1">
      <c r="A271" s="13"/>
      <c r="B271" s="274"/>
      <c r="C271" s="275"/>
      <c r="D271" s="266" t="s">
        <v>446</v>
      </c>
      <c r="E271" s="276" t="s">
        <v>1</v>
      </c>
      <c r="F271" s="277" t="s">
        <v>1451</v>
      </c>
      <c r="G271" s="275"/>
      <c r="H271" s="278">
        <v>1.2</v>
      </c>
      <c r="I271" s="279"/>
      <c r="J271" s="279"/>
      <c r="K271" s="275"/>
      <c r="L271" s="275"/>
      <c r="M271" s="280"/>
      <c r="N271" s="281"/>
      <c r="O271" s="282"/>
      <c r="P271" s="282"/>
      <c r="Q271" s="282"/>
      <c r="R271" s="282"/>
      <c r="S271" s="282"/>
      <c r="T271" s="282"/>
      <c r="U271" s="282"/>
      <c r="V271" s="282"/>
      <c r="W271" s="282"/>
      <c r="X271" s="283"/>
      <c r="Y271" s="13"/>
      <c r="Z271" s="13"/>
      <c r="AA271" s="13"/>
      <c r="AB271" s="13"/>
      <c r="AC271" s="13"/>
      <c r="AD271" s="13"/>
      <c r="AE271" s="13"/>
      <c r="AT271" s="284" t="s">
        <v>446</v>
      </c>
      <c r="AU271" s="284" t="s">
        <v>88</v>
      </c>
      <c r="AV271" s="13" t="s">
        <v>88</v>
      </c>
      <c r="AW271" s="13" t="s">
        <v>5</v>
      </c>
      <c r="AX271" s="13" t="s">
        <v>78</v>
      </c>
      <c r="AY271" s="284" t="s">
        <v>223</v>
      </c>
    </row>
    <row r="272" s="14" customFormat="1">
      <c r="A272" s="14"/>
      <c r="B272" s="285"/>
      <c r="C272" s="286"/>
      <c r="D272" s="266" t="s">
        <v>446</v>
      </c>
      <c r="E272" s="287" t="s">
        <v>1</v>
      </c>
      <c r="F272" s="288" t="s">
        <v>463</v>
      </c>
      <c r="G272" s="286"/>
      <c r="H272" s="289">
        <v>10.566000000000001</v>
      </c>
      <c r="I272" s="290"/>
      <c r="J272" s="290"/>
      <c r="K272" s="286"/>
      <c r="L272" s="286"/>
      <c r="M272" s="291"/>
      <c r="N272" s="292"/>
      <c r="O272" s="293"/>
      <c r="P272" s="293"/>
      <c r="Q272" s="293"/>
      <c r="R272" s="293"/>
      <c r="S272" s="293"/>
      <c r="T272" s="293"/>
      <c r="U272" s="293"/>
      <c r="V272" s="293"/>
      <c r="W272" s="293"/>
      <c r="X272" s="294"/>
      <c r="Y272" s="14"/>
      <c r="Z272" s="14"/>
      <c r="AA272" s="14"/>
      <c r="AB272" s="14"/>
      <c r="AC272" s="14"/>
      <c r="AD272" s="14"/>
      <c r="AE272" s="14"/>
      <c r="AT272" s="295" t="s">
        <v>446</v>
      </c>
      <c r="AU272" s="295" t="s">
        <v>88</v>
      </c>
      <c r="AV272" s="14" t="s">
        <v>239</v>
      </c>
      <c r="AW272" s="14" t="s">
        <v>5</v>
      </c>
      <c r="AX272" s="14" t="s">
        <v>86</v>
      </c>
      <c r="AY272" s="295" t="s">
        <v>223</v>
      </c>
    </row>
    <row r="273" s="2" customFormat="1" ht="21.75" customHeight="1">
      <c r="A273" s="39"/>
      <c r="B273" s="40"/>
      <c r="C273" s="252" t="s">
        <v>584</v>
      </c>
      <c r="D273" s="252" t="s">
        <v>226</v>
      </c>
      <c r="E273" s="253" t="s">
        <v>1452</v>
      </c>
      <c r="F273" s="254" t="s">
        <v>1453</v>
      </c>
      <c r="G273" s="255" t="s">
        <v>403</v>
      </c>
      <c r="H273" s="256">
        <v>22.379999999999999</v>
      </c>
      <c r="I273" s="257"/>
      <c r="J273" s="257"/>
      <c r="K273" s="258">
        <f>ROUND(P273*H273,2)</f>
        <v>0</v>
      </c>
      <c r="L273" s="254" t="s">
        <v>404</v>
      </c>
      <c r="M273" s="45"/>
      <c r="N273" s="259" t="s">
        <v>1</v>
      </c>
      <c r="O273" s="260" t="s">
        <v>41</v>
      </c>
      <c r="P273" s="261">
        <f>I273+J273</f>
        <v>0</v>
      </c>
      <c r="Q273" s="261">
        <f>ROUND(I273*H273,2)</f>
        <v>0</v>
      </c>
      <c r="R273" s="261">
        <f>ROUND(J273*H273,2)</f>
        <v>0</v>
      </c>
      <c r="S273" s="92"/>
      <c r="T273" s="262">
        <f>S273*H273</f>
        <v>0</v>
      </c>
      <c r="U273" s="262">
        <v>0.0014400000000000001</v>
      </c>
      <c r="V273" s="262">
        <f>U273*H273</f>
        <v>0.032227199999999998</v>
      </c>
      <c r="W273" s="262">
        <v>0</v>
      </c>
      <c r="X273" s="263">
        <f>W273*H273</f>
        <v>0</v>
      </c>
      <c r="Y273" s="39"/>
      <c r="Z273" s="39"/>
      <c r="AA273" s="39"/>
      <c r="AB273" s="39"/>
      <c r="AC273" s="39"/>
      <c r="AD273" s="39"/>
      <c r="AE273" s="39"/>
      <c r="AR273" s="264" t="s">
        <v>239</v>
      </c>
      <c r="AT273" s="264" t="s">
        <v>226</v>
      </c>
      <c r="AU273" s="264" t="s">
        <v>88</v>
      </c>
      <c r="AY273" s="18" t="s">
        <v>223</v>
      </c>
      <c r="BE273" s="265">
        <f>IF(O273="základní",K273,0)</f>
        <v>0</v>
      </c>
      <c r="BF273" s="265">
        <f>IF(O273="snížená",K273,0)</f>
        <v>0</v>
      </c>
      <c r="BG273" s="265">
        <f>IF(O273="zákl. přenesená",K273,0)</f>
        <v>0</v>
      </c>
      <c r="BH273" s="265">
        <f>IF(O273="sníž. přenesená",K273,0)</f>
        <v>0</v>
      </c>
      <c r="BI273" s="265">
        <f>IF(O273="nulová",K273,0)</f>
        <v>0</v>
      </c>
      <c r="BJ273" s="18" t="s">
        <v>86</v>
      </c>
      <c r="BK273" s="265">
        <f>ROUND(P273*H273,2)</f>
        <v>0</v>
      </c>
      <c r="BL273" s="18" t="s">
        <v>239</v>
      </c>
      <c r="BM273" s="264" t="s">
        <v>1454</v>
      </c>
    </row>
    <row r="274" s="2" customFormat="1">
      <c r="A274" s="39"/>
      <c r="B274" s="40"/>
      <c r="C274" s="41"/>
      <c r="D274" s="266" t="s">
        <v>232</v>
      </c>
      <c r="E274" s="41"/>
      <c r="F274" s="267" t="s">
        <v>1398</v>
      </c>
      <c r="G274" s="41"/>
      <c r="H274" s="41"/>
      <c r="I274" s="158"/>
      <c r="J274" s="158"/>
      <c r="K274" s="41"/>
      <c r="L274" s="41"/>
      <c r="M274" s="45"/>
      <c r="N274" s="268"/>
      <c r="O274" s="269"/>
      <c r="P274" s="92"/>
      <c r="Q274" s="92"/>
      <c r="R274" s="92"/>
      <c r="S274" s="92"/>
      <c r="T274" s="92"/>
      <c r="U274" s="92"/>
      <c r="V274" s="92"/>
      <c r="W274" s="92"/>
      <c r="X274" s="93"/>
      <c r="Y274" s="39"/>
      <c r="Z274" s="39"/>
      <c r="AA274" s="39"/>
      <c r="AB274" s="39"/>
      <c r="AC274" s="39"/>
      <c r="AD274" s="39"/>
      <c r="AE274" s="39"/>
      <c r="AT274" s="18" t="s">
        <v>232</v>
      </c>
      <c r="AU274" s="18" t="s">
        <v>88</v>
      </c>
    </row>
    <row r="275" s="13" customFormat="1">
      <c r="A275" s="13"/>
      <c r="B275" s="274"/>
      <c r="C275" s="275"/>
      <c r="D275" s="266" t="s">
        <v>446</v>
      </c>
      <c r="E275" s="276" t="s">
        <v>1</v>
      </c>
      <c r="F275" s="277" t="s">
        <v>1455</v>
      </c>
      <c r="G275" s="275"/>
      <c r="H275" s="278">
        <v>12.5</v>
      </c>
      <c r="I275" s="279"/>
      <c r="J275" s="279"/>
      <c r="K275" s="275"/>
      <c r="L275" s="275"/>
      <c r="M275" s="280"/>
      <c r="N275" s="281"/>
      <c r="O275" s="282"/>
      <c r="P275" s="282"/>
      <c r="Q275" s="282"/>
      <c r="R275" s="282"/>
      <c r="S275" s="282"/>
      <c r="T275" s="282"/>
      <c r="U275" s="282"/>
      <c r="V275" s="282"/>
      <c r="W275" s="282"/>
      <c r="X275" s="283"/>
      <c r="Y275" s="13"/>
      <c r="Z275" s="13"/>
      <c r="AA275" s="13"/>
      <c r="AB275" s="13"/>
      <c r="AC275" s="13"/>
      <c r="AD275" s="13"/>
      <c r="AE275" s="13"/>
      <c r="AT275" s="284" t="s">
        <v>446</v>
      </c>
      <c r="AU275" s="284" t="s">
        <v>88</v>
      </c>
      <c r="AV275" s="13" t="s">
        <v>88</v>
      </c>
      <c r="AW275" s="13" t="s">
        <v>5</v>
      </c>
      <c r="AX275" s="13" t="s">
        <v>78</v>
      </c>
      <c r="AY275" s="284" t="s">
        <v>223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1456</v>
      </c>
      <c r="G276" s="275"/>
      <c r="H276" s="278">
        <v>0.88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88</v>
      </c>
      <c r="AV276" s="13" t="s">
        <v>88</v>
      </c>
      <c r="AW276" s="13" t="s">
        <v>5</v>
      </c>
      <c r="AX276" s="13" t="s">
        <v>78</v>
      </c>
      <c r="AY276" s="284" t="s">
        <v>223</v>
      </c>
    </row>
    <row r="277" s="13" customFormat="1">
      <c r="A277" s="13"/>
      <c r="B277" s="274"/>
      <c r="C277" s="275"/>
      <c r="D277" s="266" t="s">
        <v>446</v>
      </c>
      <c r="E277" s="276" t="s">
        <v>1</v>
      </c>
      <c r="F277" s="277" t="s">
        <v>1457</v>
      </c>
      <c r="G277" s="275"/>
      <c r="H277" s="278">
        <v>0.80000000000000004</v>
      </c>
      <c r="I277" s="279"/>
      <c r="J277" s="279"/>
      <c r="K277" s="275"/>
      <c r="L277" s="275"/>
      <c r="M277" s="280"/>
      <c r="N277" s="281"/>
      <c r="O277" s="282"/>
      <c r="P277" s="282"/>
      <c r="Q277" s="282"/>
      <c r="R277" s="282"/>
      <c r="S277" s="282"/>
      <c r="T277" s="282"/>
      <c r="U277" s="282"/>
      <c r="V277" s="282"/>
      <c r="W277" s="282"/>
      <c r="X277" s="283"/>
      <c r="Y277" s="13"/>
      <c r="Z277" s="13"/>
      <c r="AA277" s="13"/>
      <c r="AB277" s="13"/>
      <c r="AC277" s="13"/>
      <c r="AD277" s="13"/>
      <c r="AE277" s="13"/>
      <c r="AT277" s="284" t="s">
        <v>446</v>
      </c>
      <c r="AU277" s="284" t="s">
        <v>88</v>
      </c>
      <c r="AV277" s="13" t="s">
        <v>88</v>
      </c>
      <c r="AW277" s="13" t="s">
        <v>5</v>
      </c>
      <c r="AX277" s="13" t="s">
        <v>78</v>
      </c>
      <c r="AY277" s="284" t="s">
        <v>223</v>
      </c>
    </row>
    <row r="278" s="13" customFormat="1">
      <c r="A278" s="13"/>
      <c r="B278" s="274"/>
      <c r="C278" s="275"/>
      <c r="D278" s="266" t="s">
        <v>446</v>
      </c>
      <c r="E278" s="276" t="s">
        <v>1</v>
      </c>
      <c r="F278" s="277" t="s">
        <v>1458</v>
      </c>
      <c r="G278" s="275"/>
      <c r="H278" s="278">
        <v>1.3</v>
      </c>
      <c r="I278" s="279"/>
      <c r="J278" s="279"/>
      <c r="K278" s="275"/>
      <c r="L278" s="275"/>
      <c r="M278" s="280"/>
      <c r="N278" s="281"/>
      <c r="O278" s="282"/>
      <c r="P278" s="282"/>
      <c r="Q278" s="282"/>
      <c r="R278" s="282"/>
      <c r="S278" s="282"/>
      <c r="T278" s="282"/>
      <c r="U278" s="282"/>
      <c r="V278" s="282"/>
      <c r="W278" s="282"/>
      <c r="X278" s="283"/>
      <c r="Y278" s="13"/>
      <c r="Z278" s="13"/>
      <c r="AA278" s="13"/>
      <c r="AB278" s="13"/>
      <c r="AC278" s="13"/>
      <c r="AD278" s="13"/>
      <c r="AE278" s="13"/>
      <c r="AT278" s="284" t="s">
        <v>446</v>
      </c>
      <c r="AU278" s="284" t="s">
        <v>88</v>
      </c>
      <c r="AV278" s="13" t="s">
        <v>88</v>
      </c>
      <c r="AW278" s="13" t="s">
        <v>5</v>
      </c>
      <c r="AX278" s="13" t="s">
        <v>78</v>
      </c>
      <c r="AY278" s="284" t="s">
        <v>223</v>
      </c>
    </row>
    <row r="279" s="13" customFormat="1">
      <c r="A279" s="13"/>
      <c r="B279" s="274"/>
      <c r="C279" s="275"/>
      <c r="D279" s="266" t="s">
        <v>446</v>
      </c>
      <c r="E279" s="276" t="s">
        <v>1</v>
      </c>
      <c r="F279" s="277" t="s">
        <v>1459</v>
      </c>
      <c r="G279" s="275"/>
      <c r="H279" s="278">
        <v>2.8999999999999999</v>
      </c>
      <c r="I279" s="279"/>
      <c r="J279" s="279"/>
      <c r="K279" s="275"/>
      <c r="L279" s="275"/>
      <c r="M279" s="280"/>
      <c r="N279" s="281"/>
      <c r="O279" s="282"/>
      <c r="P279" s="282"/>
      <c r="Q279" s="282"/>
      <c r="R279" s="282"/>
      <c r="S279" s="282"/>
      <c r="T279" s="282"/>
      <c r="U279" s="282"/>
      <c r="V279" s="282"/>
      <c r="W279" s="282"/>
      <c r="X279" s="283"/>
      <c r="Y279" s="13"/>
      <c r="Z279" s="13"/>
      <c r="AA279" s="13"/>
      <c r="AB279" s="13"/>
      <c r="AC279" s="13"/>
      <c r="AD279" s="13"/>
      <c r="AE279" s="13"/>
      <c r="AT279" s="284" t="s">
        <v>446</v>
      </c>
      <c r="AU279" s="284" t="s">
        <v>88</v>
      </c>
      <c r="AV279" s="13" t="s">
        <v>88</v>
      </c>
      <c r="AW279" s="13" t="s">
        <v>5</v>
      </c>
      <c r="AX279" s="13" t="s">
        <v>78</v>
      </c>
      <c r="AY279" s="284" t="s">
        <v>223</v>
      </c>
    </row>
    <row r="280" s="13" customFormat="1">
      <c r="A280" s="13"/>
      <c r="B280" s="274"/>
      <c r="C280" s="275"/>
      <c r="D280" s="266" t="s">
        <v>446</v>
      </c>
      <c r="E280" s="276" t="s">
        <v>1</v>
      </c>
      <c r="F280" s="277" t="s">
        <v>1460</v>
      </c>
      <c r="G280" s="275"/>
      <c r="H280" s="278">
        <v>4</v>
      </c>
      <c r="I280" s="279"/>
      <c r="J280" s="279"/>
      <c r="K280" s="275"/>
      <c r="L280" s="275"/>
      <c r="M280" s="280"/>
      <c r="N280" s="281"/>
      <c r="O280" s="282"/>
      <c r="P280" s="282"/>
      <c r="Q280" s="282"/>
      <c r="R280" s="282"/>
      <c r="S280" s="282"/>
      <c r="T280" s="282"/>
      <c r="U280" s="282"/>
      <c r="V280" s="282"/>
      <c r="W280" s="282"/>
      <c r="X280" s="283"/>
      <c r="Y280" s="13"/>
      <c r="Z280" s="13"/>
      <c r="AA280" s="13"/>
      <c r="AB280" s="13"/>
      <c r="AC280" s="13"/>
      <c r="AD280" s="13"/>
      <c r="AE280" s="13"/>
      <c r="AT280" s="284" t="s">
        <v>446</v>
      </c>
      <c r="AU280" s="284" t="s">
        <v>88</v>
      </c>
      <c r="AV280" s="13" t="s">
        <v>88</v>
      </c>
      <c r="AW280" s="13" t="s">
        <v>5</v>
      </c>
      <c r="AX280" s="13" t="s">
        <v>78</v>
      </c>
      <c r="AY280" s="284" t="s">
        <v>223</v>
      </c>
    </row>
    <row r="281" s="14" customFormat="1">
      <c r="A281" s="14"/>
      <c r="B281" s="285"/>
      <c r="C281" s="286"/>
      <c r="D281" s="266" t="s">
        <v>446</v>
      </c>
      <c r="E281" s="287" t="s">
        <v>1</v>
      </c>
      <c r="F281" s="288" t="s">
        <v>463</v>
      </c>
      <c r="G281" s="286"/>
      <c r="H281" s="289">
        <v>22.379999999999999</v>
      </c>
      <c r="I281" s="290"/>
      <c r="J281" s="290"/>
      <c r="K281" s="286"/>
      <c r="L281" s="286"/>
      <c r="M281" s="291"/>
      <c r="N281" s="292"/>
      <c r="O281" s="293"/>
      <c r="P281" s="293"/>
      <c r="Q281" s="293"/>
      <c r="R281" s="293"/>
      <c r="S281" s="293"/>
      <c r="T281" s="293"/>
      <c r="U281" s="293"/>
      <c r="V281" s="293"/>
      <c r="W281" s="293"/>
      <c r="X281" s="294"/>
      <c r="Y281" s="14"/>
      <c r="Z281" s="14"/>
      <c r="AA281" s="14"/>
      <c r="AB281" s="14"/>
      <c r="AC281" s="14"/>
      <c r="AD281" s="14"/>
      <c r="AE281" s="14"/>
      <c r="AT281" s="295" t="s">
        <v>446</v>
      </c>
      <c r="AU281" s="295" t="s">
        <v>88</v>
      </c>
      <c r="AV281" s="14" t="s">
        <v>239</v>
      </c>
      <c r="AW281" s="14" t="s">
        <v>5</v>
      </c>
      <c r="AX281" s="14" t="s">
        <v>86</v>
      </c>
      <c r="AY281" s="295" t="s">
        <v>223</v>
      </c>
    </row>
    <row r="282" s="2" customFormat="1" ht="21.75" customHeight="1">
      <c r="A282" s="39"/>
      <c r="B282" s="40"/>
      <c r="C282" s="252" t="s">
        <v>590</v>
      </c>
      <c r="D282" s="252" t="s">
        <v>226</v>
      </c>
      <c r="E282" s="253" t="s">
        <v>1461</v>
      </c>
      <c r="F282" s="254" t="s">
        <v>1462</v>
      </c>
      <c r="G282" s="255" t="s">
        <v>403</v>
      </c>
      <c r="H282" s="256">
        <v>22.379999999999999</v>
      </c>
      <c r="I282" s="257"/>
      <c r="J282" s="257"/>
      <c r="K282" s="258">
        <f>ROUND(P282*H282,2)</f>
        <v>0</v>
      </c>
      <c r="L282" s="254" t="s">
        <v>404</v>
      </c>
      <c r="M282" s="45"/>
      <c r="N282" s="259" t="s">
        <v>1</v>
      </c>
      <c r="O282" s="260" t="s">
        <v>41</v>
      </c>
      <c r="P282" s="261">
        <f>I282+J282</f>
        <v>0</v>
      </c>
      <c r="Q282" s="261">
        <f>ROUND(I282*H282,2)</f>
        <v>0</v>
      </c>
      <c r="R282" s="261">
        <f>ROUND(J282*H282,2)</f>
        <v>0</v>
      </c>
      <c r="S282" s="92"/>
      <c r="T282" s="262">
        <f>S282*H282</f>
        <v>0</v>
      </c>
      <c r="U282" s="262">
        <v>4.0000000000000003E-05</v>
      </c>
      <c r="V282" s="262">
        <f>U282*H282</f>
        <v>0.00089520000000000008</v>
      </c>
      <c r="W282" s="262">
        <v>0</v>
      </c>
      <c r="X282" s="263">
        <f>W282*H282</f>
        <v>0</v>
      </c>
      <c r="Y282" s="39"/>
      <c r="Z282" s="39"/>
      <c r="AA282" s="39"/>
      <c r="AB282" s="39"/>
      <c r="AC282" s="39"/>
      <c r="AD282" s="39"/>
      <c r="AE282" s="39"/>
      <c r="AR282" s="264" t="s">
        <v>239</v>
      </c>
      <c r="AT282" s="264" t="s">
        <v>226</v>
      </c>
      <c r="AU282" s="264" t="s">
        <v>88</v>
      </c>
      <c r="AY282" s="18" t="s">
        <v>223</v>
      </c>
      <c r="BE282" s="265">
        <f>IF(O282="základní",K282,0)</f>
        <v>0</v>
      </c>
      <c r="BF282" s="265">
        <f>IF(O282="snížená",K282,0)</f>
        <v>0</v>
      </c>
      <c r="BG282" s="265">
        <f>IF(O282="zákl. přenesená",K282,0)</f>
        <v>0</v>
      </c>
      <c r="BH282" s="265">
        <f>IF(O282="sníž. přenesená",K282,0)</f>
        <v>0</v>
      </c>
      <c r="BI282" s="265">
        <f>IF(O282="nulová",K282,0)</f>
        <v>0</v>
      </c>
      <c r="BJ282" s="18" t="s">
        <v>86</v>
      </c>
      <c r="BK282" s="265">
        <f>ROUND(P282*H282,2)</f>
        <v>0</v>
      </c>
      <c r="BL282" s="18" t="s">
        <v>239</v>
      </c>
      <c r="BM282" s="264" t="s">
        <v>1463</v>
      </c>
    </row>
    <row r="283" s="2" customFormat="1">
      <c r="A283" s="39"/>
      <c r="B283" s="40"/>
      <c r="C283" s="41"/>
      <c r="D283" s="266" t="s">
        <v>232</v>
      </c>
      <c r="E283" s="41"/>
      <c r="F283" s="267" t="s">
        <v>1464</v>
      </c>
      <c r="G283" s="41"/>
      <c r="H283" s="41"/>
      <c r="I283" s="158"/>
      <c r="J283" s="158"/>
      <c r="K283" s="41"/>
      <c r="L283" s="41"/>
      <c r="M283" s="45"/>
      <c r="N283" s="268"/>
      <c r="O283" s="269"/>
      <c r="P283" s="92"/>
      <c r="Q283" s="92"/>
      <c r="R283" s="92"/>
      <c r="S283" s="92"/>
      <c r="T283" s="92"/>
      <c r="U283" s="92"/>
      <c r="V283" s="92"/>
      <c r="W283" s="92"/>
      <c r="X283" s="93"/>
      <c r="Y283" s="39"/>
      <c r="Z283" s="39"/>
      <c r="AA283" s="39"/>
      <c r="AB283" s="39"/>
      <c r="AC283" s="39"/>
      <c r="AD283" s="39"/>
      <c r="AE283" s="39"/>
      <c r="AT283" s="18" t="s">
        <v>232</v>
      </c>
      <c r="AU283" s="18" t="s">
        <v>88</v>
      </c>
    </row>
    <row r="284" s="2" customFormat="1" ht="21.75" customHeight="1">
      <c r="A284" s="39"/>
      <c r="B284" s="40"/>
      <c r="C284" s="252" t="s">
        <v>595</v>
      </c>
      <c r="D284" s="252" t="s">
        <v>226</v>
      </c>
      <c r="E284" s="253" t="s">
        <v>1465</v>
      </c>
      <c r="F284" s="254" t="s">
        <v>1466</v>
      </c>
      <c r="G284" s="255" t="s">
        <v>409</v>
      </c>
      <c r="H284" s="256">
        <v>11.208</v>
      </c>
      <c r="I284" s="257"/>
      <c r="J284" s="257"/>
      <c r="K284" s="258">
        <f>ROUND(P284*H284,2)</f>
        <v>0</v>
      </c>
      <c r="L284" s="254" t="s">
        <v>404</v>
      </c>
      <c r="M284" s="45"/>
      <c r="N284" s="259" t="s">
        <v>1</v>
      </c>
      <c r="O284" s="260" t="s">
        <v>41</v>
      </c>
      <c r="P284" s="261">
        <f>I284+J284</f>
        <v>0</v>
      </c>
      <c r="Q284" s="261">
        <f>ROUND(I284*H284,2)</f>
        <v>0</v>
      </c>
      <c r="R284" s="261">
        <f>ROUND(J284*H284,2)</f>
        <v>0</v>
      </c>
      <c r="S284" s="92"/>
      <c r="T284" s="262">
        <f>S284*H284</f>
        <v>0</v>
      </c>
      <c r="U284" s="262">
        <v>0</v>
      </c>
      <c r="V284" s="262">
        <f>U284*H284</f>
        <v>0</v>
      </c>
      <c r="W284" s="262">
        <v>0</v>
      </c>
      <c r="X284" s="263">
        <f>W284*H284</f>
        <v>0</v>
      </c>
      <c r="Y284" s="39"/>
      <c r="Z284" s="39"/>
      <c r="AA284" s="39"/>
      <c r="AB284" s="39"/>
      <c r="AC284" s="39"/>
      <c r="AD284" s="39"/>
      <c r="AE284" s="39"/>
      <c r="AR284" s="264" t="s">
        <v>239</v>
      </c>
      <c r="AT284" s="264" t="s">
        <v>226</v>
      </c>
      <c r="AU284" s="264" t="s">
        <v>88</v>
      </c>
      <c r="AY284" s="18" t="s">
        <v>223</v>
      </c>
      <c r="BE284" s="265">
        <f>IF(O284="základní",K284,0)</f>
        <v>0</v>
      </c>
      <c r="BF284" s="265">
        <f>IF(O284="snížená",K284,0)</f>
        <v>0</v>
      </c>
      <c r="BG284" s="265">
        <f>IF(O284="zákl. přenesená",K284,0)</f>
        <v>0</v>
      </c>
      <c r="BH284" s="265">
        <f>IF(O284="sníž. přenesená",K284,0)</f>
        <v>0</v>
      </c>
      <c r="BI284" s="265">
        <f>IF(O284="nulová",K284,0)</f>
        <v>0</v>
      </c>
      <c r="BJ284" s="18" t="s">
        <v>86</v>
      </c>
      <c r="BK284" s="265">
        <f>ROUND(P284*H284,2)</f>
        <v>0</v>
      </c>
      <c r="BL284" s="18" t="s">
        <v>239</v>
      </c>
      <c r="BM284" s="264" t="s">
        <v>1467</v>
      </c>
    </row>
    <row r="285" s="2" customFormat="1">
      <c r="A285" s="39"/>
      <c r="B285" s="40"/>
      <c r="C285" s="41"/>
      <c r="D285" s="266" t="s">
        <v>232</v>
      </c>
      <c r="E285" s="41"/>
      <c r="F285" s="267" t="s">
        <v>1468</v>
      </c>
      <c r="G285" s="41"/>
      <c r="H285" s="41"/>
      <c r="I285" s="158"/>
      <c r="J285" s="158"/>
      <c r="K285" s="41"/>
      <c r="L285" s="41"/>
      <c r="M285" s="45"/>
      <c r="N285" s="268"/>
      <c r="O285" s="269"/>
      <c r="P285" s="92"/>
      <c r="Q285" s="92"/>
      <c r="R285" s="92"/>
      <c r="S285" s="92"/>
      <c r="T285" s="92"/>
      <c r="U285" s="92"/>
      <c r="V285" s="92"/>
      <c r="W285" s="92"/>
      <c r="X285" s="93"/>
      <c r="Y285" s="39"/>
      <c r="Z285" s="39"/>
      <c r="AA285" s="39"/>
      <c r="AB285" s="39"/>
      <c r="AC285" s="39"/>
      <c r="AD285" s="39"/>
      <c r="AE285" s="39"/>
      <c r="AT285" s="18" t="s">
        <v>232</v>
      </c>
      <c r="AU285" s="18" t="s">
        <v>88</v>
      </c>
    </row>
    <row r="286" s="13" customFormat="1">
      <c r="A286" s="13"/>
      <c r="B286" s="274"/>
      <c r="C286" s="275"/>
      <c r="D286" s="266" t="s">
        <v>446</v>
      </c>
      <c r="E286" s="276" t="s">
        <v>1</v>
      </c>
      <c r="F286" s="277" t="s">
        <v>1469</v>
      </c>
      <c r="G286" s="275"/>
      <c r="H286" s="278">
        <v>8.6400000000000006</v>
      </c>
      <c r="I286" s="279"/>
      <c r="J286" s="279"/>
      <c r="K286" s="275"/>
      <c r="L286" s="275"/>
      <c r="M286" s="280"/>
      <c r="N286" s="281"/>
      <c r="O286" s="282"/>
      <c r="P286" s="282"/>
      <c r="Q286" s="282"/>
      <c r="R286" s="282"/>
      <c r="S286" s="282"/>
      <c r="T286" s="282"/>
      <c r="U286" s="282"/>
      <c r="V286" s="282"/>
      <c r="W286" s="282"/>
      <c r="X286" s="283"/>
      <c r="Y286" s="13"/>
      <c r="Z286" s="13"/>
      <c r="AA286" s="13"/>
      <c r="AB286" s="13"/>
      <c r="AC286" s="13"/>
      <c r="AD286" s="13"/>
      <c r="AE286" s="13"/>
      <c r="AT286" s="284" t="s">
        <v>446</v>
      </c>
      <c r="AU286" s="284" t="s">
        <v>88</v>
      </c>
      <c r="AV286" s="13" t="s">
        <v>88</v>
      </c>
      <c r="AW286" s="13" t="s">
        <v>5</v>
      </c>
      <c r="AX286" s="13" t="s">
        <v>78</v>
      </c>
      <c r="AY286" s="284" t="s">
        <v>223</v>
      </c>
    </row>
    <row r="287" s="13" customFormat="1">
      <c r="A287" s="13"/>
      <c r="B287" s="274"/>
      <c r="C287" s="275"/>
      <c r="D287" s="266" t="s">
        <v>446</v>
      </c>
      <c r="E287" s="276" t="s">
        <v>1</v>
      </c>
      <c r="F287" s="277" t="s">
        <v>1470</v>
      </c>
      <c r="G287" s="275"/>
      <c r="H287" s="278">
        <v>2.5680000000000001</v>
      </c>
      <c r="I287" s="279"/>
      <c r="J287" s="279"/>
      <c r="K287" s="275"/>
      <c r="L287" s="275"/>
      <c r="M287" s="280"/>
      <c r="N287" s="281"/>
      <c r="O287" s="282"/>
      <c r="P287" s="282"/>
      <c r="Q287" s="282"/>
      <c r="R287" s="282"/>
      <c r="S287" s="282"/>
      <c r="T287" s="282"/>
      <c r="U287" s="282"/>
      <c r="V287" s="282"/>
      <c r="W287" s="282"/>
      <c r="X287" s="283"/>
      <c r="Y287" s="13"/>
      <c r="Z287" s="13"/>
      <c r="AA287" s="13"/>
      <c r="AB287" s="13"/>
      <c r="AC287" s="13"/>
      <c r="AD287" s="13"/>
      <c r="AE287" s="13"/>
      <c r="AT287" s="284" t="s">
        <v>446</v>
      </c>
      <c r="AU287" s="284" t="s">
        <v>88</v>
      </c>
      <c r="AV287" s="13" t="s">
        <v>88</v>
      </c>
      <c r="AW287" s="13" t="s">
        <v>5</v>
      </c>
      <c r="AX287" s="13" t="s">
        <v>78</v>
      </c>
      <c r="AY287" s="284" t="s">
        <v>223</v>
      </c>
    </row>
    <row r="288" s="14" customFormat="1">
      <c r="A288" s="14"/>
      <c r="B288" s="285"/>
      <c r="C288" s="286"/>
      <c r="D288" s="266" t="s">
        <v>446</v>
      </c>
      <c r="E288" s="287" t="s">
        <v>1</v>
      </c>
      <c r="F288" s="288" t="s">
        <v>463</v>
      </c>
      <c r="G288" s="286"/>
      <c r="H288" s="289">
        <v>11.208</v>
      </c>
      <c r="I288" s="290"/>
      <c r="J288" s="290"/>
      <c r="K288" s="286"/>
      <c r="L288" s="286"/>
      <c r="M288" s="291"/>
      <c r="N288" s="292"/>
      <c r="O288" s="293"/>
      <c r="P288" s="293"/>
      <c r="Q288" s="293"/>
      <c r="R288" s="293"/>
      <c r="S288" s="293"/>
      <c r="T288" s="293"/>
      <c r="U288" s="293"/>
      <c r="V288" s="293"/>
      <c r="W288" s="293"/>
      <c r="X288" s="294"/>
      <c r="Y288" s="14"/>
      <c r="Z288" s="14"/>
      <c r="AA288" s="14"/>
      <c r="AB288" s="14"/>
      <c r="AC288" s="14"/>
      <c r="AD288" s="14"/>
      <c r="AE288" s="14"/>
      <c r="AT288" s="295" t="s">
        <v>446</v>
      </c>
      <c r="AU288" s="295" t="s">
        <v>88</v>
      </c>
      <c r="AV288" s="14" t="s">
        <v>239</v>
      </c>
      <c r="AW288" s="14" t="s">
        <v>5</v>
      </c>
      <c r="AX288" s="14" t="s">
        <v>86</v>
      </c>
      <c r="AY288" s="295" t="s">
        <v>223</v>
      </c>
    </row>
    <row r="289" s="2" customFormat="1" ht="21.75" customHeight="1">
      <c r="A289" s="39"/>
      <c r="B289" s="40"/>
      <c r="C289" s="252" t="s">
        <v>601</v>
      </c>
      <c r="D289" s="252" t="s">
        <v>226</v>
      </c>
      <c r="E289" s="253" t="s">
        <v>1471</v>
      </c>
      <c r="F289" s="254" t="s">
        <v>1472</v>
      </c>
      <c r="G289" s="255" t="s">
        <v>409</v>
      </c>
      <c r="H289" s="256">
        <v>123.604</v>
      </c>
      <c r="I289" s="257"/>
      <c r="J289" s="257"/>
      <c r="K289" s="258">
        <f>ROUND(P289*H289,2)</f>
        <v>0</v>
      </c>
      <c r="L289" s="254" t="s">
        <v>404</v>
      </c>
      <c r="M289" s="45"/>
      <c r="N289" s="259" t="s">
        <v>1</v>
      </c>
      <c r="O289" s="260" t="s">
        <v>41</v>
      </c>
      <c r="P289" s="261">
        <f>I289+J289</f>
        <v>0</v>
      </c>
      <c r="Q289" s="261">
        <f>ROUND(I289*H289,2)</f>
        <v>0</v>
      </c>
      <c r="R289" s="261">
        <f>ROUND(J289*H289,2)</f>
        <v>0</v>
      </c>
      <c r="S289" s="92"/>
      <c r="T289" s="262">
        <f>S289*H289</f>
        <v>0</v>
      </c>
      <c r="U289" s="262">
        <v>0</v>
      </c>
      <c r="V289" s="262">
        <f>U289*H289</f>
        <v>0</v>
      </c>
      <c r="W289" s="262">
        <v>0</v>
      </c>
      <c r="X289" s="263">
        <f>W289*H289</f>
        <v>0</v>
      </c>
      <c r="Y289" s="39"/>
      <c r="Z289" s="39"/>
      <c r="AA289" s="39"/>
      <c r="AB289" s="39"/>
      <c r="AC289" s="39"/>
      <c r="AD289" s="39"/>
      <c r="AE289" s="39"/>
      <c r="AR289" s="264" t="s">
        <v>239</v>
      </c>
      <c r="AT289" s="264" t="s">
        <v>226</v>
      </c>
      <c r="AU289" s="264" t="s">
        <v>88</v>
      </c>
      <c r="AY289" s="18" t="s">
        <v>223</v>
      </c>
      <c r="BE289" s="265">
        <f>IF(O289="základní",K289,0)</f>
        <v>0</v>
      </c>
      <c r="BF289" s="265">
        <f>IF(O289="snížená",K289,0)</f>
        <v>0</v>
      </c>
      <c r="BG289" s="265">
        <f>IF(O289="zákl. přenesená",K289,0)</f>
        <v>0</v>
      </c>
      <c r="BH289" s="265">
        <f>IF(O289="sníž. přenesená",K289,0)</f>
        <v>0</v>
      </c>
      <c r="BI289" s="265">
        <f>IF(O289="nulová",K289,0)</f>
        <v>0</v>
      </c>
      <c r="BJ289" s="18" t="s">
        <v>86</v>
      </c>
      <c r="BK289" s="265">
        <f>ROUND(P289*H289,2)</f>
        <v>0</v>
      </c>
      <c r="BL289" s="18" t="s">
        <v>239</v>
      </c>
      <c r="BM289" s="264" t="s">
        <v>1473</v>
      </c>
    </row>
    <row r="290" s="2" customFormat="1">
      <c r="A290" s="39"/>
      <c r="B290" s="40"/>
      <c r="C290" s="41"/>
      <c r="D290" s="266" t="s">
        <v>232</v>
      </c>
      <c r="E290" s="41"/>
      <c r="F290" s="267" t="s">
        <v>1398</v>
      </c>
      <c r="G290" s="41"/>
      <c r="H290" s="41"/>
      <c r="I290" s="158"/>
      <c r="J290" s="158"/>
      <c r="K290" s="41"/>
      <c r="L290" s="41"/>
      <c r="M290" s="45"/>
      <c r="N290" s="268"/>
      <c r="O290" s="269"/>
      <c r="P290" s="92"/>
      <c r="Q290" s="92"/>
      <c r="R290" s="92"/>
      <c r="S290" s="92"/>
      <c r="T290" s="92"/>
      <c r="U290" s="92"/>
      <c r="V290" s="92"/>
      <c r="W290" s="92"/>
      <c r="X290" s="93"/>
      <c r="Y290" s="39"/>
      <c r="Z290" s="39"/>
      <c r="AA290" s="39"/>
      <c r="AB290" s="39"/>
      <c r="AC290" s="39"/>
      <c r="AD290" s="39"/>
      <c r="AE290" s="39"/>
      <c r="AT290" s="18" t="s">
        <v>232</v>
      </c>
      <c r="AU290" s="18" t="s">
        <v>88</v>
      </c>
    </row>
    <row r="291" s="13" customFormat="1">
      <c r="A291" s="13"/>
      <c r="B291" s="274"/>
      <c r="C291" s="275"/>
      <c r="D291" s="266" t="s">
        <v>446</v>
      </c>
      <c r="E291" s="276" t="s">
        <v>1</v>
      </c>
      <c r="F291" s="277" t="s">
        <v>1474</v>
      </c>
      <c r="G291" s="275"/>
      <c r="H291" s="278">
        <v>14.608000000000001</v>
      </c>
      <c r="I291" s="279"/>
      <c r="J291" s="279"/>
      <c r="K291" s="275"/>
      <c r="L291" s="275"/>
      <c r="M291" s="280"/>
      <c r="N291" s="281"/>
      <c r="O291" s="282"/>
      <c r="P291" s="282"/>
      <c r="Q291" s="282"/>
      <c r="R291" s="282"/>
      <c r="S291" s="282"/>
      <c r="T291" s="282"/>
      <c r="U291" s="282"/>
      <c r="V291" s="282"/>
      <c r="W291" s="282"/>
      <c r="X291" s="283"/>
      <c r="Y291" s="13"/>
      <c r="Z291" s="13"/>
      <c r="AA291" s="13"/>
      <c r="AB291" s="13"/>
      <c r="AC291" s="13"/>
      <c r="AD291" s="13"/>
      <c r="AE291" s="13"/>
      <c r="AT291" s="284" t="s">
        <v>446</v>
      </c>
      <c r="AU291" s="284" t="s">
        <v>88</v>
      </c>
      <c r="AV291" s="13" t="s">
        <v>88</v>
      </c>
      <c r="AW291" s="13" t="s">
        <v>5</v>
      </c>
      <c r="AX291" s="13" t="s">
        <v>78</v>
      </c>
      <c r="AY291" s="284" t="s">
        <v>223</v>
      </c>
    </row>
    <row r="292" s="13" customFormat="1">
      <c r="A292" s="13"/>
      <c r="B292" s="274"/>
      <c r="C292" s="275"/>
      <c r="D292" s="266" t="s">
        <v>446</v>
      </c>
      <c r="E292" s="276" t="s">
        <v>1</v>
      </c>
      <c r="F292" s="277" t="s">
        <v>1475</v>
      </c>
      <c r="G292" s="275"/>
      <c r="H292" s="278">
        <v>19.925999999999998</v>
      </c>
      <c r="I292" s="279"/>
      <c r="J292" s="279"/>
      <c r="K292" s="275"/>
      <c r="L292" s="275"/>
      <c r="M292" s="280"/>
      <c r="N292" s="281"/>
      <c r="O292" s="282"/>
      <c r="P292" s="282"/>
      <c r="Q292" s="282"/>
      <c r="R292" s="282"/>
      <c r="S292" s="282"/>
      <c r="T292" s="282"/>
      <c r="U292" s="282"/>
      <c r="V292" s="282"/>
      <c r="W292" s="282"/>
      <c r="X292" s="283"/>
      <c r="Y292" s="13"/>
      <c r="Z292" s="13"/>
      <c r="AA292" s="13"/>
      <c r="AB292" s="13"/>
      <c r="AC292" s="13"/>
      <c r="AD292" s="13"/>
      <c r="AE292" s="13"/>
      <c r="AT292" s="284" t="s">
        <v>446</v>
      </c>
      <c r="AU292" s="284" t="s">
        <v>88</v>
      </c>
      <c r="AV292" s="13" t="s">
        <v>88</v>
      </c>
      <c r="AW292" s="13" t="s">
        <v>5</v>
      </c>
      <c r="AX292" s="13" t="s">
        <v>78</v>
      </c>
      <c r="AY292" s="284" t="s">
        <v>223</v>
      </c>
    </row>
    <row r="293" s="13" customFormat="1">
      <c r="A293" s="13"/>
      <c r="B293" s="274"/>
      <c r="C293" s="275"/>
      <c r="D293" s="266" t="s">
        <v>446</v>
      </c>
      <c r="E293" s="276" t="s">
        <v>1</v>
      </c>
      <c r="F293" s="277" t="s">
        <v>1476</v>
      </c>
      <c r="G293" s="275"/>
      <c r="H293" s="278">
        <v>25.93</v>
      </c>
      <c r="I293" s="279"/>
      <c r="J293" s="279"/>
      <c r="K293" s="275"/>
      <c r="L293" s="275"/>
      <c r="M293" s="280"/>
      <c r="N293" s="281"/>
      <c r="O293" s="282"/>
      <c r="P293" s="282"/>
      <c r="Q293" s="282"/>
      <c r="R293" s="282"/>
      <c r="S293" s="282"/>
      <c r="T293" s="282"/>
      <c r="U293" s="282"/>
      <c r="V293" s="282"/>
      <c r="W293" s="282"/>
      <c r="X293" s="283"/>
      <c r="Y293" s="13"/>
      <c r="Z293" s="13"/>
      <c r="AA293" s="13"/>
      <c r="AB293" s="13"/>
      <c r="AC293" s="13"/>
      <c r="AD293" s="13"/>
      <c r="AE293" s="13"/>
      <c r="AT293" s="284" t="s">
        <v>446</v>
      </c>
      <c r="AU293" s="284" t="s">
        <v>88</v>
      </c>
      <c r="AV293" s="13" t="s">
        <v>88</v>
      </c>
      <c r="AW293" s="13" t="s">
        <v>5</v>
      </c>
      <c r="AX293" s="13" t="s">
        <v>78</v>
      </c>
      <c r="AY293" s="284" t="s">
        <v>223</v>
      </c>
    </row>
    <row r="294" s="13" customFormat="1">
      <c r="A294" s="13"/>
      <c r="B294" s="274"/>
      <c r="C294" s="275"/>
      <c r="D294" s="266" t="s">
        <v>446</v>
      </c>
      <c r="E294" s="276" t="s">
        <v>1</v>
      </c>
      <c r="F294" s="277" t="s">
        <v>1477</v>
      </c>
      <c r="G294" s="275"/>
      <c r="H294" s="278">
        <v>54.450000000000003</v>
      </c>
      <c r="I294" s="279"/>
      <c r="J294" s="279"/>
      <c r="K294" s="275"/>
      <c r="L294" s="275"/>
      <c r="M294" s="280"/>
      <c r="N294" s="281"/>
      <c r="O294" s="282"/>
      <c r="P294" s="282"/>
      <c r="Q294" s="282"/>
      <c r="R294" s="282"/>
      <c r="S294" s="282"/>
      <c r="T294" s="282"/>
      <c r="U294" s="282"/>
      <c r="V294" s="282"/>
      <c r="W294" s="282"/>
      <c r="X294" s="283"/>
      <c r="Y294" s="13"/>
      <c r="Z294" s="13"/>
      <c r="AA294" s="13"/>
      <c r="AB294" s="13"/>
      <c r="AC294" s="13"/>
      <c r="AD294" s="13"/>
      <c r="AE294" s="13"/>
      <c r="AT294" s="284" t="s">
        <v>446</v>
      </c>
      <c r="AU294" s="284" t="s">
        <v>88</v>
      </c>
      <c r="AV294" s="13" t="s">
        <v>88</v>
      </c>
      <c r="AW294" s="13" t="s">
        <v>5</v>
      </c>
      <c r="AX294" s="13" t="s">
        <v>78</v>
      </c>
      <c r="AY294" s="284" t="s">
        <v>223</v>
      </c>
    </row>
    <row r="295" s="13" customFormat="1">
      <c r="A295" s="13"/>
      <c r="B295" s="274"/>
      <c r="C295" s="275"/>
      <c r="D295" s="266" t="s">
        <v>446</v>
      </c>
      <c r="E295" s="276" t="s">
        <v>1</v>
      </c>
      <c r="F295" s="277" t="s">
        <v>1478</v>
      </c>
      <c r="G295" s="275"/>
      <c r="H295" s="278">
        <v>8.6899999999999995</v>
      </c>
      <c r="I295" s="279"/>
      <c r="J295" s="279"/>
      <c r="K295" s="275"/>
      <c r="L295" s="275"/>
      <c r="M295" s="280"/>
      <c r="N295" s="281"/>
      <c r="O295" s="282"/>
      <c r="P295" s="282"/>
      <c r="Q295" s="282"/>
      <c r="R295" s="282"/>
      <c r="S295" s="282"/>
      <c r="T295" s="282"/>
      <c r="U295" s="282"/>
      <c r="V295" s="282"/>
      <c r="W295" s="282"/>
      <c r="X295" s="283"/>
      <c r="Y295" s="13"/>
      <c r="Z295" s="13"/>
      <c r="AA295" s="13"/>
      <c r="AB295" s="13"/>
      <c r="AC295" s="13"/>
      <c r="AD295" s="13"/>
      <c r="AE295" s="13"/>
      <c r="AT295" s="284" t="s">
        <v>446</v>
      </c>
      <c r="AU295" s="284" t="s">
        <v>88</v>
      </c>
      <c r="AV295" s="13" t="s">
        <v>88</v>
      </c>
      <c r="AW295" s="13" t="s">
        <v>5</v>
      </c>
      <c r="AX295" s="13" t="s">
        <v>78</v>
      </c>
      <c r="AY295" s="284" t="s">
        <v>223</v>
      </c>
    </row>
    <row r="296" s="14" customFormat="1">
      <c r="A296" s="14"/>
      <c r="B296" s="285"/>
      <c r="C296" s="286"/>
      <c r="D296" s="266" t="s">
        <v>446</v>
      </c>
      <c r="E296" s="287" t="s">
        <v>1</v>
      </c>
      <c r="F296" s="288" t="s">
        <v>463</v>
      </c>
      <c r="G296" s="286"/>
      <c r="H296" s="289">
        <v>123.604</v>
      </c>
      <c r="I296" s="290"/>
      <c r="J296" s="290"/>
      <c r="K296" s="286"/>
      <c r="L296" s="286"/>
      <c r="M296" s="291"/>
      <c r="N296" s="292"/>
      <c r="O296" s="293"/>
      <c r="P296" s="293"/>
      <c r="Q296" s="293"/>
      <c r="R296" s="293"/>
      <c r="S296" s="293"/>
      <c r="T296" s="293"/>
      <c r="U296" s="293"/>
      <c r="V296" s="293"/>
      <c r="W296" s="293"/>
      <c r="X296" s="294"/>
      <c r="Y296" s="14"/>
      <c r="Z296" s="14"/>
      <c r="AA296" s="14"/>
      <c r="AB296" s="14"/>
      <c r="AC296" s="14"/>
      <c r="AD296" s="14"/>
      <c r="AE296" s="14"/>
      <c r="AT296" s="295" t="s">
        <v>446</v>
      </c>
      <c r="AU296" s="295" t="s">
        <v>88</v>
      </c>
      <c r="AV296" s="14" t="s">
        <v>239</v>
      </c>
      <c r="AW296" s="14" t="s">
        <v>5</v>
      </c>
      <c r="AX296" s="14" t="s">
        <v>86</v>
      </c>
      <c r="AY296" s="295" t="s">
        <v>223</v>
      </c>
    </row>
    <row r="297" s="2" customFormat="1" ht="21.75" customHeight="1">
      <c r="A297" s="39"/>
      <c r="B297" s="40"/>
      <c r="C297" s="252" t="s">
        <v>611</v>
      </c>
      <c r="D297" s="252" t="s">
        <v>226</v>
      </c>
      <c r="E297" s="253" t="s">
        <v>1479</v>
      </c>
      <c r="F297" s="254" t="s">
        <v>1480</v>
      </c>
      <c r="G297" s="255" t="s">
        <v>409</v>
      </c>
      <c r="H297" s="256">
        <v>121.155</v>
      </c>
      <c r="I297" s="257"/>
      <c r="J297" s="257"/>
      <c r="K297" s="258">
        <f>ROUND(P297*H297,2)</f>
        <v>0</v>
      </c>
      <c r="L297" s="254" t="s">
        <v>404</v>
      </c>
      <c r="M297" s="45"/>
      <c r="N297" s="259" t="s">
        <v>1</v>
      </c>
      <c r="O297" s="260" t="s">
        <v>41</v>
      </c>
      <c r="P297" s="261">
        <f>I297+J297</f>
        <v>0</v>
      </c>
      <c r="Q297" s="261">
        <f>ROUND(I297*H297,2)</f>
        <v>0</v>
      </c>
      <c r="R297" s="261">
        <f>ROUND(J297*H297,2)</f>
        <v>0</v>
      </c>
      <c r="S297" s="92"/>
      <c r="T297" s="262">
        <f>S297*H297</f>
        <v>0</v>
      </c>
      <c r="U297" s="262">
        <v>0</v>
      </c>
      <c r="V297" s="262">
        <f>U297*H297</f>
        <v>0</v>
      </c>
      <c r="W297" s="262">
        <v>0</v>
      </c>
      <c r="X297" s="263">
        <f>W297*H297</f>
        <v>0</v>
      </c>
      <c r="Y297" s="39"/>
      <c r="Z297" s="39"/>
      <c r="AA297" s="39"/>
      <c r="AB297" s="39"/>
      <c r="AC297" s="39"/>
      <c r="AD297" s="39"/>
      <c r="AE297" s="39"/>
      <c r="AR297" s="264" t="s">
        <v>239</v>
      </c>
      <c r="AT297" s="264" t="s">
        <v>226</v>
      </c>
      <c r="AU297" s="264" t="s">
        <v>88</v>
      </c>
      <c r="AY297" s="18" t="s">
        <v>223</v>
      </c>
      <c r="BE297" s="265">
        <f>IF(O297="základní",K297,0)</f>
        <v>0</v>
      </c>
      <c r="BF297" s="265">
        <f>IF(O297="snížená",K297,0)</f>
        <v>0</v>
      </c>
      <c r="BG297" s="265">
        <f>IF(O297="zákl. přenesená",K297,0)</f>
        <v>0</v>
      </c>
      <c r="BH297" s="265">
        <f>IF(O297="sníž. přenesená",K297,0)</f>
        <v>0</v>
      </c>
      <c r="BI297" s="265">
        <f>IF(O297="nulová",K297,0)</f>
        <v>0</v>
      </c>
      <c r="BJ297" s="18" t="s">
        <v>86</v>
      </c>
      <c r="BK297" s="265">
        <f>ROUND(P297*H297,2)</f>
        <v>0</v>
      </c>
      <c r="BL297" s="18" t="s">
        <v>239</v>
      </c>
      <c r="BM297" s="264" t="s">
        <v>1481</v>
      </c>
    </row>
    <row r="298" s="2" customFormat="1">
      <c r="A298" s="39"/>
      <c r="B298" s="40"/>
      <c r="C298" s="41"/>
      <c r="D298" s="266" t="s">
        <v>232</v>
      </c>
      <c r="E298" s="41"/>
      <c r="F298" s="267" t="s">
        <v>1398</v>
      </c>
      <c r="G298" s="41"/>
      <c r="H298" s="41"/>
      <c r="I298" s="158"/>
      <c r="J298" s="158"/>
      <c r="K298" s="41"/>
      <c r="L298" s="41"/>
      <c r="M298" s="45"/>
      <c r="N298" s="268"/>
      <c r="O298" s="269"/>
      <c r="P298" s="92"/>
      <c r="Q298" s="92"/>
      <c r="R298" s="92"/>
      <c r="S298" s="92"/>
      <c r="T298" s="92"/>
      <c r="U298" s="92"/>
      <c r="V298" s="92"/>
      <c r="W298" s="92"/>
      <c r="X298" s="93"/>
      <c r="Y298" s="39"/>
      <c r="Z298" s="39"/>
      <c r="AA298" s="39"/>
      <c r="AB298" s="39"/>
      <c r="AC298" s="39"/>
      <c r="AD298" s="39"/>
      <c r="AE298" s="39"/>
      <c r="AT298" s="18" t="s">
        <v>232</v>
      </c>
      <c r="AU298" s="18" t="s">
        <v>88</v>
      </c>
    </row>
    <row r="299" s="13" customFormat="1">
      <c r="A299" s="13"/>
      <c r="B299" s="274"/>
      <c r="C299" s="275"/>
      <c r="D299" s="266" t="s">
        <v>446</v>
      </c>
      <c r="E299" s="276" t="s">
        <v>1</v>
      </c>
      <c r="F299" s="277" t="s">
        <v>1482</v>
      </c>
      <c r="G299" s="275"/>
      <c r="H299" s="278">
        <v>33.792000000000002</v>
      </c>
      <c r="I299" s="279"/>
      <c r="J299" s="279"/>
      <c r="K299" s="275"/>
      <c r="L299" s="275"/>
      <c r="M299" s="280"/>
      <c r="N299" s="281"/>
      <c r="O299" s="282"/>
      <c r="P299" s="282"/>
      <c r="Q299" s="282"/>
      <c r="R299" s="282"/>
      <c r="S299" s="282"/>
      <c r="T299" s="282"/>
      <c r="U299" s="282"/>
      <c r="V299" s="282"/>
      <c r="W299" s="282"/>
      <c r="X299" s="283"/>
      <c r="Y299" s="13"/>
      <c r="Z299" s="13"/>
      <c r="AA299" s="13"/>
      <c r="AB299" s="13"/>
      <c r="AC299" s="13"/>
      <c r="AD299" s="13"/>
      <c r="AE299" s="13"/>
      <c r="AT299" s="284" t="s">
        <v>446</v>
      </c>
      <c r="AU299" s="284" t="s">
        <v>88</v>
      </c>
      <c r="AV299" s="13" t="s">
        <v>88</v>
      </c>
      <c r="AW299" s="13" t="s">
        <v>5</v>
      </c>
      <c r="AX299" s="13" t="s">
        <v>78</v>
      </c>
      <c r="AY299" s="284" t="s">
        <v>223</v>
      </c>
    </row>
    <row r="300" s="13" customFormat="1">
      <c r="A300" s="13"/>
      <c r="B300" s="274"/>
      <c r="C300" s="275"/>
      <c r="D300" s="266" t="s">
        <v>446</v>
      </c>
      <c r="E300" s="276" t="s">
        <v>1</v>
      </c>
      <c r="F300" s="277" t="s">
        <v>1483</v>
      </c>
      <c r="G300" s="275"/>
      <c r="H300" s="278">
        <v>32.048000000000002</v>
      </c>
      <c r="I300" s="279"/>
      <c r="J300" s="279"/>
      <c r="K300" s="275"/>
      <c r="L300" s="275"/>
      <c r="M300" s="280"/>
      <c r="N300" s="281"/>
      <c r="O300" s="282"/>
      <c r="P300" s="282"/>
      <c r="Q300" s="282"/>
      <c r="R300" s="282"/>
      <c r="S300" s="282"/>
      <c r="T300" s="282"/>
      <c r="U300" s="282"/>
      <c r="V300" s="282"/>
      <c r="W300" s="282"/>
      <c r="X300" s="283"/>
      <c r="Y300" s="13"/>
      <c r="Z300" s="13"/>
      <c r="AA300" s="13"/>
      <c r="AB300" s="13"/>
      <c r="AC300" s="13"/>
      <c r="AD300" s="13"/>
      <c r="AE300" s="13"/>
      <c r="AT300" s="284" t="s">
        <v>446</v>
      </c>
      <c r="AU300" s="284" t="s">
        <v>88</v>
      </c>
      <c r="AV300" s="13" t="s">
        <v>88</v>
      </c>
      <c r="AW300" s="13" t="s">
        <v>5</v>
      </c>
      <c r="AX300" s="13" t="s">
        <v>78</v>
      </c>
      <c r="AY300" s="284" t="s">
        <v>223</v>
      </c>
    </row>
    <row r="301" s="13" customFormat="1">
      <c r="A301" s="13"/>
      <c r="B301" s="274"/>
      <c r="C301" s="275"/>
      <c r="D301" s="266" t="s">
        <v>446</v>
      </c>
      <c r="E301" s="276" t="s">
        <v>1</v>
      </c>
      <c r="F301" s="277" t="s">
        <v>1484</v>
      </c>
      <c r="G301" s="275"/>
      <c r="H301" s="278">
        <v>55.314999999999998</v>
      </c>
      <c r="I301" s="279"/>
      <c r="J301" s="279"/>
      <c r="K301" s="275"/>
      <c r="L301" s="275"/>
      <c r="M301" s="280"/>
      <c r="N301" s="281"/>
      <c r="O301" s="282"/>
      <c r="P301" s="282"/>
      <c r="Q301" s="282"/>
      <c r="R301" s="282"/>
      <c r="S301" s="282"/>
      <c r="T301" s="282"/>
      <c r="U301" s="282"/>
      <c r="V301" s="282"/>
      <c r="W301" s="282"/>
      <c r="X301" s="283"/>
      <c r="Y301" s="13"/>
      <c r="Z301" s="13"/>
      <c r="AA301" s="13"/>
      <c r="AB301" s="13"/>
      <c r="AC301" s="13"/>
      <c r="AD301" s="13"/>
      <c r="AE301" s="13"/>
      <c r="AT301" s="284" t="s">
        <v>446</v>
      </c>
      <c r="AU301" s="284" t="s">
        <v>88</v>
      </c>
      <c r="AV301" s="13" t="s">
        <v>88</v>
      </c>
      <c r="AW301" s="13" t="s">
        <v>5</v>
      </c>
      <c r="AX301" s="13" t="s">
        <v>78</v>
      </c>
      <c r="AY301" s="284" t="s">
        <v>223</v>
      </c>
    </row>
    <row r="302" s="14" customFormat="1">
      <c r="A302" s="14"/>
      <c r="B302" s="285"/>
      <c r="C302" s="286"/>
      <c r="D302" s="266" t="s">
        <v>446</v>
      </c>
      <c r="E302" s="287" t="s">
        <v>1</v>
      </c>
      <c r="F302" s="288" t="s">
        <v>463</v>
      </c>
      <c r="G302" s="286"/>
      <c r="H302" s="289">
        <v>121.155</v>
      </c>
      <c r="I302" s="290"/>
      <c r="J302" s="290"/>
      <c r="K302" s="286"/>
      <c r="L302" s="286"/>
      <c r="M302" s="291"/>
      <c r="N302" s="292"/>
      <c r="O302" s="293"/>
      <c r="P302" s="293"/>
      <c r="Q302" s="293"/>
      <c r="R302" s="293"/>
      <c r="S302" s="293"/>
      <c r="T302" s="293"/>
      <c r="U302" s="293"/>
      <c r="V302" s="293"/>
      <c r="W302" s="293"/>
      <c r="X302" s="294"/>
      <c r="Y302" s="14"/>
      <c r="Z302" s="14"/>
      <c r="AA302" s="14"/>
      <c r="AB302" s="14"/>
      <c r="AC302" s="14"/>
      <c r="AD302" s="14"/>
      <c r="AE302" s="14"/>
      <c r="AT302" s="295" t="s">
        <v>446</v>
      </c>
      <c r="AU302" s="295" t="s">
        <v>88</v>
      </c>
      <c r="AV302" s="14" t="s">
        <v>239</v>
      </c>
      <c r="AW302" s="14" t="s">
        <v>5</v>
      </c>
      <c r="AX302" s="14" t="s">
        <v>86</v>
      </c>
      <c r="AY302" s="295" t="s">
        <v>223</v>
      </c>
    </row>
    <row r="303" s="2" customFormat="1" ht="21.75" customHeight="1">
      <c r="A303" s="39"/>
      <c r="B303" s="40"/>
      <c r="C303" s="252" t="s">
        <v>616</v>
      </c>
      <c r="D303" s="252" t="s">
        <v>226</v>
      </c>
      <c r="E303" s="253" t="s">
        <v>576</v>
      </c>
      <c r="F303" s="254" t="s">
        <v>577</v>
      </c>
      <c r="G303" s="255" t="s">
        <v>403</v>
      </c>
      <c r="H303" s="256">
        <v>678.89999999999998</v>
      </c>
      <c r="I303" s="257"/>
      <c r="J303" s="257"/>
      <c r="K303" s="258">
        <f>ROUND(P303*H303,2)</f>
        <v>0</v>
      </c>
      <c r="L303" s="254" t="s">
        <v>404</v>
      </c>
      <c r="M303" s="45"/>
      <c r="N303" s="259" t="s">
        <v>1</v>
      </c>
      <c r="O303" s="260" t="s">
        <v>41</v>
      </c>
      <c r="P303" s="261">
        <f>I303+J303</f>
        <v>0</v>
      </c>
      <c r="Q303" s="261">
        <f>ROUND(I303*H303,2)</f>
        <v>0</v>
      </c>
      <c r="R303" s="261">
        <f>ROUND(J303*H303,2)</f>
        <v>0</v>
      </c>
      <c r="S303" s="92"/>
      <c r="T303" s="262">
        <f>S303*H303</f>
        <v>0</v>
      </c>
      <c r="U303" s="262">
        <v>0.0014400000000000001</v>
      </c>
      <c r="V303" s="262">
        <f>U303*H303</f>
        <v>0.97761600000000004</v>
      </c>
      <c r="W303" s="262">
        <v>0</v>
      </c>
      <c r="X303" s="263">
        <f>W303*H303</f>
        <v>0</v>
      </c>
      <c r="Y303" s="39"/>
      <c r="Z303" s="39"/>
      <c r="AA303" s="39"/>
      <c r="AB303" s="39"/>
      <c r="AC303" s="39"/>
      <c r="AD303" s="39"/>
      <c r="AE303" s="39"/>
      <c r="AR303" s="264" t="s">
        <v>239</v>
      </c>
      <c r="AT303" s="264" t="s">
        <v>226</v>
      </c>
      <c r="AU303" s="264" t="s">
        <v>88</v>
      </c>
      <c r="AY303" s="18" t="s">
        <v>223</v>
      </c>
      <c r="BE303" s="265">
        <f>IF(O303="základní",K303,0)</f>
        <v>0</v>
      </c>
      <c r="BF303" s="265">
        <f>IF(O303="snížená",K303,0)</f>
        <v>0</v>
      </c>
      <c r="BG303" s="265">
        <f>IF(O303="zákl. přenesená",K303,0)</f>
        <v>0</v>
      </c>
      <c r="BH303" s="265">
        <f>IF(O303="sníž. přenesená",K303,0)</f>
        <v>0</v>
      </c>
      <c r="BI303" s="265">
        <f>IF(O303="nulová",K303,0)</f>
        <v>0</v>
      </c>
      <c r="BJ303" s="18" t="s">
        <v>86</v>
      </c>
      <c r="BK303" s="265">
        <f>ROUND(P303*H303,2)</f>
        <v>0</v>
      </c>
      <c r="BL303" s="18" t="s">
        <v>239</v>
      </c>
      <c r="BM303" s="264" t="s">
        <v>1485</v>
      </c>
    </row>
    <row r="304" s="2" customFormat="1">
      <c r="A304" s="39"/>
      <c r="B304" s="40"/>
      <c r="C304" s="41"/>
      <c r="D304" s="266" t="s">
        <v>232</v>
      </c>
      <c r="E304" s="41"/>
      <c r="F304" s="267" t="s">
        <v>1398</v>
      </c>
      <c r="G304" s="41"/>
      <c r="H304" s="41"/>
      <c r="I304" s="158"/>
      <c r="J304" s="158"/>
      <c r="K304" s="41"/>
      <c r="L304" s="41"/>
      <c r="M304" s="45"/>
      <c r="N304" s="268"/>
      <c r="O304" s="269"/>
      <c r="P304" s="92"/>
      <c r="Q304" s="92"/>
      <c r="R304" s="92"/>
      <c r="S304" s="92"/>
      <c r="T304" s="92"/>
      <c r="U304" s="92"/>
      <c r="V304" s="92"/>
      <c r="W304" s="92"/>
      <c r="X304" s="93"/>
      <c r="Y304" s="39"/>
      <c r="Z304" s="39"/>
      <c r="AA304" s="39"/>
      <c r="AB304" s="39"/>
      <c r="AC304" s="39"/>
      <c r="AD304" s="39"/>
      <c r="AE304" s="39"/>
      <c r="AT304" s="18" t="s">
        <v>232</v>
      </c>
      <c r="AU304" s="18" t="s">
        <v>88</v>
      </c>
    </row>
    <row r="305" s="13" customFormat="1">
      <c r="A305" s="13"/>
      <c r="B305" s="274"/>
      <c r="C305" s="275"/>
      <c r="D305" s="266" t="s">
        <v>446</v>
      </c>
      <c r="E305" s="276" t="s">
        <v>1</v>
      </c>
      <c r="F305" s="277" t="s">
        <v>1486</v>
      </c>
      <c r="G305" s="275"/>
      <c r="H305" s="278">
        <v>156</v>
      </c>
      <c r="I305" s="279"/>
      <c r="J305" s="279"/>
      <c r="K305" s="275"/>
      <c r="L305" s="275"/>
      <c r="M305" s="280"/>
      <c r="N305" s="281"/>
      <c r="O305" s="282"/>
      <c r="P305" s="282"/>
      <c r="Q305" s="282"/>
      <c r="R305" s="282"/>
      <c r="S305" s="282"/>
      <c r="T305" s="282"/>
      <c r="U305" s="282"/>
      <c r="V305" s="282"/>
      <c r="W305" s="282"/>
      <c r="X305" s="283"/>
      <c r="Y305" s="13"/>
      <c r="Z305" s="13"/>
      <c r="AA305" s="13"/>
      <c r="AB305" s="13"/>
      <c r="AC305" s="13"/>
      <c r="AD305" s="13"/>
      <c r="AE305" s="13"/>
      <c r="AT305" s="284" t="s">
        <v>446</v>
      </c>
      <c r="AU305" s="284" t="s">
        <v>88</v>
      </c>
      <c r="AV305" s="13" t="s">
        <v>88</v>
      </c>
      <c r="AW305" s="13" t="s">
        <v>5</v>
      </c>
      <c r="AX305" s="13" t="s">
        <v>78</v>
      </c>
      <c r="AY305" s="284" t="s">
        <v>223</v>
      </c>
    </row>
    <row r="306" s="13" customFormat="1">
      <c r="A306" s="13"/>
      <c r="B306" s="274"/>
      <c r="C306" s="275"/>
      <c r="D306" s="266" t="s">
        <v>446</v>
      </c>
      <c r="E306" s="276" t="s">
        <v>1</v>
      </c>
      <c r="F306" s="277" t="s">
        <v>1487</v>
      </c>
      <c r="G306" s="275"/>
      <c r="H306" s="278">
        <v>35.200000000000003</v>
      </c>
      <c r="I306" s="279"/>
      <c r="J306" s="279"/>
      <c r="K306" s="275"/>
      <c r="L306" s="275"/>
      <c r="M306" s="280"/>
      <c r="N306" s="281"/>
      <c r="O306" s="282"/>
      <c r="P306" s="282"/>
      <c r="Q306" s="282"/>
      <c r="R306" s="282"/>
      <c r="S306" s="282"/>
      <c r="T306" s="282"/>
      <c r="U306" s="282"/>
      <c r="V306" s="282"/>
      <c r="W306" s="282"/>
      <c r="X306" s="283"/>
      <c r="Y306" s="13"/>
      <c r="Z306" s="13"/>
      <c r="AA306" s="13"/>
      <c r="AB306" s="13"/>
      <c r="AC306" s="13"/>
      <c r="AD306" s="13"/>
      <c r="AE306" s="13"/>
      <c r="AT306" s="284" t="s">
        <v>446</v>
      </c>
      <c r="AU306" s="284" t="s">
        <v>88</v>
      </c>
      <c r="AV306" s="13" t="s">
        <v>88</v>
      </c>
      <c r="AW306" s="13" t="s">
        <v>5</v>
      </c>
      <c r="AX306" s="13" t="s">
        <v>78</v>
      </c>
      <c r="AY306" s="284" t="s">
        <v>223</v>
      </c>
    </row>
    <row r="307" s="13" customFormat="1">
      <c r="A307" s="13"/>
      <c r="B307" s="274"/>
      <c r="C307" s="275"/>
      <c r="D307" s="266" t="s">
        <v>446</v>
      </c>
      <c r="E307" s="276" t="s">
        <v>1</v>
      </c>
      <c r="F307" s="277" t="s">
        <v>1488</v>
      </c>
      <c r="G307" s="275"/>
      <c r="H307" s="278">
        <v>172.90000000000001</v>
      </c>
      <c r="I307" s="279"/>
      <c r="J307" s="279"/>
      <c r="K307" s="275"/>
      <c r="L307" s="275"/>
      <c r="M307" s="280"/>
      <c r="N307" s="281"/>
      <c r="O307" s="282"/>
      <c r="P307" s="282"/>
      <c r="Q307" s="282"/>
      <c r="R307" s="282"/>
      <c r="S307" s="282"/>
      <c r="T307" s="282"/>
      <c r="U307" s="282"/>
      <c r="V307" s="282"/>
      <c r="W307" s="282"/>
      <c r="X307" s="283"/>
      <c r="Y307" s="13"/>
      <c r="Z307" s="13"/>
      <c r="AA307" s="13"/>
      <c r="AB307" s="13"/>
      <c r="AC307" s="13"/>
      <c r="AD307" s="13"/>
      <c r="AE307" s="13"/>
      <c r="AT307" s="284" t="s">
        <v>446</v>
      </c>
      <c r="AU307" s="284" t="s">
        <v>88</v>
      </c>
      <c r="AV307" s="13" t="s">
        <v>88</v>
      </c>
      <c r="AW307" s="13" t="s">
        <v>5</v>
      </c>
      <c r="AX307" s="13" t="s">
        <v>78</v>
      </c>
      <c r="AY307" s="284" t="s">
        <v>223</v>
      </c>
    </row>
    <row r="308" s="13" customFormat="1">
      <c r="A308" s="13"/>
      <c r="B308" s="274"/>
      <c r="C308" s="275"/>
      <c r="D308" s="266" t="s">
        <v>446</v>
      </c>
      <c r="E308" s="276" t="s">
        <v>1</v>
      </c>
      <c r="F308" s="277" t="s">
        <v>1489</v>
      </c>
      <c r="G308" s="275"/>
      <c r="H308" s="278">
        <v>314.80000000000001</v>
      </c>
      <c r="I308" s="279"/>
      <c r="J308" s="279"/>
      <c r="K308" s="275"/>
      <c r="L308" s="275"/>
      <c r="M308" s="280"/>
      <c r="N308" s="281"/>
      <c r="O308" s="282"/>
      <c r="P308" s="282"/>
      <c r="Q308" s="282"/>
      <c r="R308" s="282"/>
      <c r="S308" s="282"/>
      <c r="T308" s="282"/>
      <c r="U308" s="282"/>
      <c r="V308" s="282"/>
      <c r="W308" s="282"/>
      <c r="X308" s="283"/>
      <c r="Y308" s="13"/>
      <c r="Z308" s="13"/>
      <c r="AA308" s="13"/>
      <c r="AB308" s="13"/>
      <c r="AC308" s="13"/>
      <c r="AD308" s="13"/>
      <c r="AE308" s="13"/>
      <c r="AT308" s="284" t="s">
        <v>446</v>
      </c>
      <c r="AU308" s="284" t="s">
        <v>88</v>
      </c>
      <c r="AV308" s="13" t="s">
        <v>88</v>
      </c>
      <c r="AW308" s="13" t="s">
        <v>5</v>
      </c>
      <c r="AX308" s="13" t="s">
        <v>78</v>
      </c>
      <c r="AY308" s="284" t="s">
        <v>223</v>
      </c>
    </row>
    <row r="309" s="14" customFormat="1">
      <c r="A309" s="14"/>
      <c r="B309" s="285"/>
      <c r="C309" s="286"/>
      <c r="D309" s="266" t="s">
        <v>446</v>
      </c>
      <c r="E309" s="287" t="s">
        <v>1</v>
      </c>
      <c r="F309" s="288" t="s">
        <v>463</v>
      </c>
      <c r="G309" s="286"/>
      <c r="H309" s="289">
        <v>678.89999999999998</v>
      </c>
      <c r="I309" s="290"/>
      <c r="J309" s="290"/>
      <c r="K309" s="286"/>
      <c r="L309" s="286"/>
      <c r="M309" s="291"/>
      <c r="N309" s="292"/>
      <c r="O309" s="293"/>
      <c r="P309" s="293"/>
      <c r="Q309" s="293"/>
      <c r="R309" s="293"/>
      <c r="S309" s="293"/>
      <c r="T309" s="293"/>
      <c r="U309" s="293"/>
      <c r="V309" s="293"/>
      <c r="W309" s="293"/>
      <c r="X309" s="294"/>
      <c r="Y309" s="14"/>
      <c r="Z309" s="14"/>
      <c r="AA309" s="14"/>
      <c r="AB309" s="14"/>
      <c r="AC309" s="14"/>
      <c r="AD309" s="14"/>
      <c r="AE309" s="14"/>
      <c r="AT309" s="295" t="s">
        <v>446</v>
      </c>
      <c r="AU309" s="295" t="s">
        <v>88</v>
      </c>
      <c r="AV309" s="14" t="s">
        <v>239</v>
      </c>
      <c r="AW309" s="14" t="s">
        <v>5</v>
      </c>
      <c r="AX309" s="14" t="s">
        <v>86</v>
      </c>
      <c r="AY309" s="295" t="s">
        <v>223</v>
      </c>
    </row>
    <row r="310" s="2" customFormat="1" ht="21.75" customHeight="1">
      <c r="A310" s="39"/>
      <c r="B310" s="40"/>
      <c r="C310" s="252" t="s">
        <v>621</v>
      </c>
      <c r="D310" s="252" t="s">
        <v>226</v>
      </c>
      <c r="E310" s="253" t="s">
        <v>581</v>
      </c>
      <c r="F310" s="254" t="s">
        <v>582</v>
      </c>
      <c r="G310" s="255" t="s">
        <v>403</v>
      </c>
      <c r="H310" s="256">
        <v>678.89999999999998</v>
      </c>
      <c r="I310" s="257"/>
      <c r="J310" s="257"/>
      <c r="K310" s="258">
        <f>ROUND(P310*H310,2)</f>
        <v>0</v>
      </c>
      <c r="L310" s="254" t="s">
        <v>404</v>
      </c>
      <c r="M310" s="45"/>
      <c r="N310" s="259" t="s">
        <v>1</v>
      </c>
      <c r="O310" s="260" t="s">
        <v>41</v>
      </c>
      <c r="P310" s="261">
        <f>I310+J310</f>
        <v>0</v>
      </c>
      <c r="Q310" s="261">
        <f>ROUND(I310*H310,2)</f>
        <v>0</v>
      </c>
      <c r="R310" s="261">
        <f>ROUND(J310*H310,2)</f>
        <v>0</v>
      </c>
      <c r="S310" s="92"/>
      <c r="T310" s="262">
        <f>S310*H310</f>
        <v>0</v>
      </c>
      <c r="U310" s="262">
        <v>4.0000000000000003E-05</v>
      </c>
      <c r="V310" s="262">
        <f>U310*H310</f>
        <v>0.027156</v>
      </c>
      <c r="W310" s="262">
        <v>0</v>
      </c>
      <c r="X310" s="263">
        <f>W310*H310</f>
        <v>0</v>
      </c>
      <c r="Y310" s="39"/>
      <c r="Z310" s="39"/>
      <c r="AA310" s="39"/>
      <c r="AB310" s="39"/>
      <c r="AC310" s="39"/>
      <c r="AD310" s="39"/>
      <c r="AE310" s="39"/>
      <c r="AR310" s="264" t="s">
        <v>239</v>
      </c>
      <c r="AT310" s="264" t="s">
        <v>226</v>
      </c>
      <c r="AU310" s="264" t="s">
        <v>88</v>
      </c>
      <c r="AY310" s="18" t="s">
        <v>223</v>
      </c>
      <c r="BE310" s="265">
        <f>IF(O310="základní",K310,0)</f>
        <v>0</v>
      </c>
      <c r="BF310" s="265">
        <f>IF(O310="snížená",K310,0)</f>
        <v>0</v>
      </c>
      <c r="BG310" s="265">
        <f>IF(O310="zákl. přenesená",K310,0)</f>
        <v>0</v>
      </c>
      <c r="BH310" s="265">
        <f>IF(O310="sníž. přenesená",K310,0)</f>
        <v>0</v>
      </c>
      <c r="BI310" s="265">
        <f>IF(O310="nulová",K310,0)</f>
        <v>0</v>
      </c>
      <c r="BJ310" s="18" t="s">
        <v>86</v>
      </c>
      <c r="BK310" s="265">
        <f>ROUND(P310*H310,2)</f>
        <v>0</v>
      </c>
      <c r="BL310" s="18" t="s">
        <v>239</v>
      </c>
      <c r="BM310" s="264" t="s">
        <v>1490</v>
      </c>
    </row>
    <row r="311" s="2" customFormat="1">
      <c r="A311" s="39"/>
      <c r="B311" s="40"/>
      <c r="C311" s="41"/>
      <c r="D311" s="266" t="s">
        <v>232</v>
      </c>
      <c r="E311" s="41"/>
      <c r="F311" s="267" t="s">
        <v>1491</v>
      </c>
      <c r="G311" s="41"/>
      <c r="H311" s="41"/>
      <c r="I311" s="158"/>
      <c r="J311" s="158"/>
      <c r="K311" s="41"/>
      <c r="L311" s="41"/>
      <c r="M311" s="45"/>
      <c r="N311" s="268"/>
      <c r="O311" s="269"/>
      <c r="P311" s="92"/>
      <c r="Q311" s="92"/>
      <c r="R311" s="92"/>
      <c r="S311" s="92"/>
      <c r="T311" s="92"/>
      <c r="U311" s="92"/>
      <c r="V311" s="92"/>
      <c r="W311" s="92"/>
      <c r="X311" s="93"/>
      <c r="Y311" s="39"/>
      <c r="Z311" s="39"/>
      <c r="AA311" s="39"/>
      <c r="AB311" s="39"/>
      <c r="AC311" s="39"/>
      <c r="AD311" s="39"/>
      <c r="AE311" s="39"/>
      <c r="AT311" s="18" t="s">
        <v>232</v>
      </c>
      <c r="AU311" s="18" t="s">
        <v>88</v>
      </c>
    </row>
    <row r="312" s="2" customFormat="1" ht="21.75" customHeight="1">
      <c r="A312" s="39"/>
      <c r="B312" s="40"/>
      <c r="C312" s="252" t="s">
        <v>625</v>
      </c>
      <c r="D312" s="252" t="s">
        <v>226</v>
      </c>
      <c r="E312" s="253" t="s">
        <v>1492</v>
      </c>
      <c r="F312" s="254" t="s">
        <v>1493</v>
      </c>
      <c r="G312" s="255" t="s">
        <v>409</v>
      </c>
      <c r="H312" s="256">
        <v>7.8399999999999999</v>
      </c>
      <c r="I312" s="257"/>
      <c r="J312" s="257"/>
      <c r="K312" s="258">
        <f>ROUND(P312*H312,2)</f>
        <v>0</v>
      </c>
      <c r="L312" s="254" t="s">
        <v>404</v>
      </c>
      <c r="M312" s="45"/>
      <c r="N312" s="259" t="s">
        <v>1</v>
      </c>
      <c r="O312" s="260" t="s">
        <v>41</v>
      </c>
      <c r="P312" s="261">
        <f>I312+J312</f>
        <v>0</v>
      </c>
      <c r="Q312" s="261">
        <f>ROUND(I312*H312,2)</f>
        <v>0</v>
      </c>
      <c r="R312" s="261">
        <f>ROUND(J312*H312,2)</f>
        <v>0</v>
      </c>
      <c r="S312" s="92"/>
      <c r="T312" s="262">
        <f>S312*H312</f>
        <v>0</v>
      </c>
      <c r="U312" s="262">
        <v>0</v>
      </c>
      <c r="V312" s="262">
        <f>U312*H312</f>
        <v>0</v>
      </c>
      <c r="W312" s="262">
        <v>0</v>
      </c>
      <c r="X312" s="263">
        <f>W312*H312</f>
        <v>0</v>
      </c>
      <c r="Y312" s="39"/>
      <c r="Z312" s="39"/>
      <c r="AA312" s="39"/>
      <c r="AB312" s="39"/>
      <c r="AC312" s="39"/>
      <c r="AD312" s="39"/>
      <c r="AE312" s="39"/>
      <c r="AR312" s="264" t="s">
        <v>239</v>
      </c>
      <c r="AT312" s="264" t="s">
        <v>226</v>
      </c>
      <c r="AU312" s="264" t="s">
        <v>88</v>
      </c>
      <c r="AY312" s="18" t="s">
        <v>223</v>
      </c>
      <c r="BE312" s="265">
        <f>IF(O312="základní",K312,0)</f>
        <v>0</v>
      </c>
      <c r="BF312" s="265">
        <f>IF(O312="snížená",K312,0)</f>
        <v>0</v>
      </c>
      <c r="BG312" s="265">
        <f>IF(O312="zákl. přenesená",K312,0)</f>
        <v>0</v>
      </c>
      <c r="BH312" s="265">
        <f>IF(O312="sníž. přenesená",K312,0)</f>
        <v>0</v>
      </c>
      <c r="BI312" s="265">
        <f>IF(O312="nulová",K312,0)</f>
        <v>0</v>
      </c>
      <c r="BJ312" s="18" t="s">
        <v>86</v>
      </c>
      <c r="BK312" s="265">
        <f>ROUND(P312*H312,2)</f>
        <v>0</v>
      </c>
      <c r="BL312" s="18" t="s">
        <v>239</v>
      </c>
      <c r="BM312" s="264" t="s">
        <v>1494</v>
      </c>
    </row>
    <row r="313" s="2" customFormat="1">
      <c r="A313" s="39"/>
      <c r="B313" s="40"/>
      <c r="C313" s="41"/>
      <c r="D313" s="266" t="s">
        <v>232</v>
      </c>
      <c r="E313" s="41"/>
      <c r="F313" s="267" t="s">
        <v>1370</v>
      </c>
      <c r="G313" s="41"/>
      <c r="H313" s="41"/>
      <c r="I313" s="158"/>
      <c r="J313" s="158"/>
      <c r="K313" s="41"/>
      <c r="L313" s="41"/>
      <c r="M313" s="45"/>
      <c r="N313" s="268"/>
      <c r="O313" s="269"/>
      <c r="P313" s="92"/>
      <c r="Q313" s="92"/>
      <c r="R313" s="92"/>
      <c r="S313" s="92"/>
      <c r="T313" s="92"/>
      <c r="U313" s="92"/>
      <c r="V313" s="92"/>
      <c r="W313" s="92"/>
      <c r="X313" s="93"/>
      <c r="Y313" s="39"/>
      <c r="Z313" s="39"/>
      <c r="AA313" s="39"/>
      <c r="AB313" s="39"/>
      <c r="AC313" s="39"/>
      <c r="AD313" s="39"/>
      <c r="AE313" s="39"/>
      <c r="AT313" s="18" t="s">
        <v>232</v>
      </c>
      <c r="AU313" s="18" t="s">
        <v>88</v>
      </c>
    </row>
    <row r="314" s="13" customFormat="1">
      <c r="A314" s="13"/>
      <c r="B314" s="274"/>
      <c r="C314" s="275"/>
      <c r="D314" s="266" t="s">
        <v>446</v>
      </c>
      <c r="E314" s="276" t="s">
        <v>1</v>
      </c>
      <c r="F314" s="277" t="s">
        <v>1495</v>
      </c>
      <c r="G314" s="275"/>
      <c r="H314" s="278">
        <v>7.8399999999999999</v>
      </c>
      <c r="I314" s="279"/>
      <c r="J314" s="279"/>
      <c r="K314" s="275"/>
      <c r="L314" s="275"/>
      <c r="M314" s="280"/>
      <c r="N314" s="281"/>
      <c r="O314" s="282"/>
      <c r="P314" s="282"/>
      <c r="Q314" s="282"/>
      <c r="R314" s="282"/>
      <c r="S314" s="282"/>
      <c r="T314" s="282"/>
      <c r="U314" s="282"/>
      <c r="V314" s="282"/>
      <c r="W314" s="282"/>
      <c r="X314" s="283"/>
      <c r="Y314" s="13"/>
      <c r="Z314" s="13"/>
      <c r="AA314" s="13"/>
      <c r="AB314" s="13"/>
      <c r="AC314" s="13"/>
      <c r="AD314" s="13"/>
      <c r="AE314" s="13"/>
      <c r="AT314" s="284" t="s">
        <v>446</v>
      </c>
      <c r="AU314" s="284" t="s">
        <v>88</v>
      </c>
      <c r="AV314" s="13" t="s">
        <v>88</v>
      </c>
      <c r="AW314" s="13" t="s">
        <v>5</v>
      </c>
      <c r="AX314" s="13" t="s">
        <v>86</v>
      </c>
      <c r="AY314" s="284" t="s">
        <v>223</v>
      </c>
    </row>
    <row r="315" s="2" customFormat="1" ht="21.75" customHeight="1">
      <c r="A315" s="39"/>
      <c r="B315" s="40"/>
      <c r="C315" s="252" t="s">
        <v>630</v>
      </c>
      <c r="D315" s="252" t="s">
        <v>226</v>
      </c>
      <c r="E315" s="253" t="s">
        <v>1496</v>
      </c>
      <c r="F315" s="254" t="s">
        <v>1497</v>
      </c>
      <c r="G315" s="255" t="s">
        <v>501</v>
      </c>
      <c r="H315" s="256">
        <v>4.3940000000000001</v>
      </c>
      <c r="I315" s="257"/>
      <c r="J315" s="257"/>
      <c r="K315" s="258">
        <f>ROUND(P315*H315,2)</f>
        <v>0</v>
      </c>
      <c r="L315" s="254" t="s">
        <v>404</v>
      </c>
      <c r="M315" s="45"/>
      <c r="N315" s="259" t="s">
        <v>1</v>
      </c>
      <c r="O315" s="260" t="s">
        <v>41</v>
      </c>
      <c r="P315" s="261">
        <f>I315+J315</f>
        <v>0</v>
      </c>
      <c r="Q315" s="261">
        <f>ROUND(I315*H315,2)</f>
        <v>0</v>
      </c>
      <c r="R315" s="261">
        <f>ROUND(J315*H315,2)</f>
        <v>0</v>
      </c>
      <c r="S315" s="92"/>
      <c r="T315" s="262">
        <f>S315*H315</f>
        <v>0</v>
      </c>
      <c r="U315" s="262">
        <v>1.0601700000000001</v>
      </c>
      <c r="V315" s="262">
        <f>U315*H315</f>
        <v>4.6583869800000004</v>
      </c>
      <c r="W315" s="262">
        <v>0</v>
      </c>
      <c r="X315" s="263">
        <f>W315*H315</f>
        <v>0</v>
      </c>
      <c r="Y315" s="39"/>
      <c r="Z315" s="39"/>
      <c r="AA315" s="39"/>
      <c r="AB315" s="39"/>
      <c r="AC315" s="39"/>
      <c r="AD315" s="39"/>
      <c r="AE315" s="39"/>
      <c r="AR315" s="264" t="s">
        <v>239</v>
      </c>
      <c r="AT315" s="264" t="s">
        <v>226</v>
      </c>
      <c r="AU315" s="264" t="s">
        <v>88</v>
      </c>
      <c r="AY315" s="18" t="s">
        <v>223</v>
      </c>
      <c r="BE315" s="265">
        <f>IF(O315="základní",K315,0)</f>
        <v>0</v>
      </c>
      <c r="BF315" s="265">
        <f>IF(O315="snížená",K315,0)</f>
        <v>0</v>
      </c>
      <c r="BG315" s="265">
        <f>IF(O315="zákl. přenesená",K315,0)</f>
        <v>0</v>
      </c>
      <c r="BH315" s="265">
        <f>IF(O315="sníž. přenesená",K315,0)</f>
        <v>0</v>
      </c>
      <c r="BI315" s="265">
        <f>IF(O315="nulová",K315,0)</f>
        <v>0</v>
      </c>
      <c r="BJ315" s="18" t="s">
        <v>86</v>
      </c>
      <c r="BK315" s="265">
        <f>ROUND(P315*H315,2)</f>
        <v>0</v>
      </c>
      <c r="BL315" s="18" t="s">
        <v>239</v>
      </c>
      <c r="BM315" s="264" t="s">
        <v>1498</v>
      </c>
    </row>
    <row r="316" s="2" customFormat="1">
      <c r="A316" s="39"/>
      <c r="B316" s="40"/>
      <c r="C316" s="41"/>
      <c r="D316" s="266" t="s">
        <v>232</v>
      </c>
      <c r="E316" s="41"/>
      <c r="F316" s="267" t="s">
        <v>1499</v>
      </c>
      <c r="G316" s="41"/>
      <c r="H316" s="41"/>
      <c r="I316" s="158"/>
      <c r="J316" s="158"/>
      <c r="K316" s="41"/>
      <c r="L316" s="41"/>
      <c r="M316" s="45"/>
      <c r="N316" s="268"/>
      <c r="O316" s="269"/>
      <c r="P316" s="92"/>
      <c r="Q316" s="92"/>
      <c r="R316" s="92"/>
      <c r="S316" s="92"/>
      <c r="T316" s="92"/>
      <c r="U316" s="92"/>
      <c r="V316" s="92"/>
      <c r="W316" s="92"/>
      <c r="X316" s="93"/>
      <c r="Y316" s="39"/>
      <c r="Z316" s="39"/>
      <c r="AA316" s="39"/>
      <c r="AB316" s="39"/>
      <c r="AC316" s="39"/>
      <c r="AD316" s="39"/>
      <c r="AE316" s="39"/>
      <c r="AT316" s="18" t="s">
        <v>232</v>
      </c>
      <c r="AU316" s="18" t="s">
        <v>88</v>
      </c>
    </row>
    <row r="317" s="13" customFormat="1">
      <c r="A317" s="13"/>
      <c r="B317" s="274"/>
      <c r="C317" s="275"/>
      <c r="D317" s="266" t="s">
        <v>446</v>
      </c>
      <c r="E317" s="276" t="s">
        <v>1</v>
      </c>
      <c r="F317" s="277" t="s">
        <v>1500</v>
      </c>
      <c r="G317" s="275"/>
      <c r="H317" s="278">
        <v>4.3940000000000001</v>
      </c>
      <c r="I317" s="279"/>
      <c r="J317" s="279"/>
      <c r="K317" s="275"/>
      <c r="L317" s="275"/>
      <c r="M317" s="280"/>
      <c r="N317" s="281"/>
      <c r="O317" s="282"/>
      <c r="P317" s="282"/>
      <c r="Q317" s="282"/>
      <c r="R317" s="282"/>
      <c r="S317" s="282"/>
      <c r="T317" s="282"/>
      <c r="U317" s="282"/>
      <c r="V317" s="282"/>
      <c r="W317" s="282"/>
      <c r="X317" s="283"/>
      <c r="Y317" s="13"/>
      <c r="Z317" s="13"/>
      <c r="AA317" s="13"/>
      <c r="AB317" s="13"/>
      <c r="AC317" s="13"/>
      <c r="AD317" s="13"/>
      <c r="AE317" s="13"/>
      <c r="AT317" s="284" t="s">
        <v>446</v>
      </c>
      <c r="AU317" s="284" t="s">
        <v>88</v>
      </c>
      <c r="AV317" s="13" t="s">
        <v>88</v>
      </c>
      <c r="AW317" s="13" t="s">
        <v>5</v>
      </c>
      <c r="AX317" s="13" t="s">
        <v>86</v>
      </c>
      <c r="AY317" s="284" t="s">
        <v>223</v>
      </c>
    </row>
    <row r="318" s="2" customFormat="1" ht="21.75" customHeight="1">
      <c r="A318" s="39"/>
      <c r="B318" s="40"/>
      <c r="C318" s="252" t="s">
        <v>635</v>
      </c>
      <c r="D318" s="252" t="s">
        <v>226</v>
      </c>
      <c r="E318" s="253" t="s">
        <v>1501</v>
      </c>
      <c r="F318" s="254" t="s">
        <v>1502</v>
      </c>
      <c r="G318" s="255" t="s">
        <v>501</v>
      </c>
      <c r="H318" s="256">
        <v>0.68400000000000005</v>
      </c>
      <c r="I318" s="257"/>
      <c r="J318" s="257"/>
      <c r="K318" s="258">
        <f>ROUND(P318*H318,2)</f>
        <v>0</v>
      </c>
      <c r="L318" s="254" t="s">
        <v>404</v>
      </c>
      <c r="M318" s="45"/>
      <c r="N318" s="259" t="s">
        <v>1</v>
      </c>
      <c r="O318" s="260" t="s">
        <v>41</v>
      </c>
      <c r="P318" s="261">
        <f>I318+J318</f>
        <v>0</v>
      </c>
      <c r="Q318" s="261">
        <f>ROUND(I318*H318,2)</f>
        <v>0</v>
      </c>
      <c r="R318" s="261">
        <f>ROUND(J318*H318,2)</f>
        <v>0</v>
      </c>
      <c r="S318" s="92"/>
      <c r="T318" s="262">
        <f>S318*H318</f>
        <v>0</v>
      </c>
      <c r="U318" s="262">
        <v>1.06277</v>
      </c>
      <c r="V318" s="262">
        <f>U318*H318</f>
        <v>0.72693468000000006</v>
      </c>
      <c r="W318" s="262">
        <v>0</v>
      </c>
      <c r="X318" s="263">
        <f>W318*H318</f>
        <v>0</v>
      </c>
      <c r="Y318" s="39"/>
      <c r="Z318" s="39"/>
      <c r="AA318" s="39"/>
      <c r="AB318" s="39"/>
      <c r="AC318" s="39"/>
      <c r="AD318" s="39"/>
      <c r="AE318" s="39"/>
      <c r="AR318" s="264" t="s">
        <v>239</v>
      </c>
      <c r="AT318" s="264" t="s">
        <v>226</v>
      </c>
      <c r="AU318" s="264" t="s">
        <v>88</v>
      </c>
      <c r="AY318" s="18" t="s">
        <v>223</v>
      </c>
      <c r="BE318" s="265">
        <f>IF(O318="základní",K318,0)</f>
        <v>0</v>
      </c>
      <c r="BF318" s="265">
        <f>IF(O318="snížená",K318,0)</f>
        <v>0</v>
      </c>
      <c r="BG318" s="265">
        <f>IF(O318="zákl. přenesená",K318,0)</f>
        <v>0</v>
      </c>
      <c r="BH318" s="265">
        <f>IF(O318="sníž. přenesená",K318,0)</f>
        <v>0</v>
      </c>
      <c r="BI318" s="265">
        <f>IF(O318="nulová",K318,0)</f>
        <v>0</v>
      </c>
      <c r="BJ318" s="18" t="s">
        <v>86</v>
      </c>
      <c r="BK318" s="265">
        <f>ROUND(P318*H318,2)</f>
        <v>0</v>
      </c>
      <c r="BL318" s="18" t="s">
        <v>239</v>
      </c>
      <c r="BM318" s="264" t="s">
        <v>1503</v>
      </c>
    </row>
    <row r="319" s="2" customFormat="1">
      <c r="A319" s="39"/>
      <c r="B319" s="40"/>
      <c r="C319" s="41"/>
      <c r="D319" s="266" t="s">
        <v>232</v>
      </c>
      <c r="E319" s="41"/>
      <c r="F319" s="267" t="s">
        <v>1504</v>
      </c>
      <c r="G319" s="41"/>
      <c r="H319" s="41"/>
      <c r="I319" s="158"/>
      <c r="J319" s="158"/>
      <c r="K319" s="41"/>
      <c r="L319" s="41"/>
      <c r="M319" s="45"/>
      <c r="N319" s="268"/>
      <c r="O319" s="269"/>
      <c r="P319" s="92"/>
      <c r="Q319" s="92"/>
      <c r="R319" s="92"/>
      <c r="S319" s="92"/>
      <c r="T319" s="92"/>
      <c r="U319" s="92"/>
      <c r="V319" s="92"/>
      <c r="W319" s="92"/>
      <c r="X319" s="93"/>
      <c r="Y319" s="39"/>
      <c r="Z319" s="39"/>
      <c r="AA319" s="39"/>
      <c r="AB319" s="39"/>
      <c r="AC319" s="39"/>
      <c r="AD319" s="39"/>
      <c r="AE319" s="39"/>
      <c r="AT319" s="18" t="s">
        <v>232</v>
      </c>
      <c r="AU319" s="18" t="s">
        <v>88</v>
      </c>
    </row>
    <row r="320" s="13" customFormat="1">
      <c r="A320" s="13"/>
      <c r="B320" s="274"/>
      <c r="C320" s="275"/>
      <c r="D320" s="266" t="s">
        <v>446</v>
      </c>
      <c r="E320" s="276" t="s">
        <v>1</v>
      </c>
      <c r="F320" s="277" t="s">
        <v>1505</v>
      </c>
      <c r="G320" s="275"/>
      <c r="H320" s="278">
        <v>0.252</v>
      </c>
      <c r="I320" s="279"/>
      <c r="J320" s="279"/>
      <c r="K320" s="275"/>
      <c r="L320" s="275"/>
      <c r="M320" s="280"/>
      <c r="N320" s="281"/>
      <c r="O320" s="282"/>
      <c r="P320" s="282"/>
      <c r="Q320" s="282"/>
      <c r="R320" s="282"/>
      <c r="S320" s="282"/>
      <c r="T320" s="282"/>
      <c r="U320" s="282"/>
      <c r="V320" s="282"/>
      <c r="W320" s="282"/>
      <c r="X320" s="283"/>
      <c r="Y320" s="13"/>
      <c r="Z320" s="13"/>
      <c r="AA320" s="13"/>
      <c r="AB320" s="13"/>
      <c r="AC320" s="13"/>
      <c r="AD320" s="13"/>
      <c r="AE320" s="13"/>
      <c r="AT320" s="284" t="s">
        <v>446</v>
      </c>
      <c r="AU320" s="284" t="s">
        <v>88</v>
      </c>
      <c r="AV320" s="13" t="s">
        <v>88</v>
      </c>
      <c r="AW320" s="13" t="s">
        <v>5</v>
      </c>
      <c r="AX320" s="13" t="s">
        <v>78</v>
      </c>
      <c r="AY320" s="284" t="s">
        <v>223</v>
      </c>
    </row>
    <row r="321" s="13" customFormat="1">
      <c r="A321" s="13"/>
      <c r="B321" s="274"/>
      <c r="C321" s="275"/>
      <c r="D321" s="266" t="s">
        <v>446</v>
      </c>
      <c r="E321" s="276" t="s">
        <v>1</v>
      </c>
      <c r="F321" s="277" t="s">
        <v>1506</v>
      </c>
      <c r="G321" s="275"/>
      <c r="H321" s="278">
        <v>0.432</v>
      </c>
      <c r="I321" s="279"/>
      <c r="J321" s="279"/>
      <c r="K321" s="275"/>
      <c r="L321" s="275"/>
      <c r="M321" s="280"/>
      <c r="N321" s="281"/>
      <c r="O321" s="282"/>
      <c r="P321" s="282"/>
      <c r="Q321" s="282"/>
      <c r="R321" s="282"/>
      <c r="S321" s="282"/>
      <c r="T321" s="282"/>
      <c r="U321" s="282"/>
      <c r="V321" s="282"/>
      <c r="W321" s="282"/>
      <c r="X321" s="283"/>
      <c r="Y321" s="13"/>
      <c r="Z321" s="13"/>
      <c r="AA321" s="13"/>
      <c r="AB321" s="13"/>
      <c r="AC321" s="13"/>
      <c r="AD321" s="13"/>
      <c r="AE321" s="13"/>
      <c r="AT321" s="284" t="s">
        <v>446</v>
      </c>
      <c r="AU321" s="284" t="s">
        <v>88</v>
      </c>
      <c r="AV321" s="13" t="s">
        <v>88</v>
      </c>
      <c r="AW321" s="13" t="s">
        <v>5</v>
      </c>
      <c r="AX321" s="13" t="s">
        <v>78</v>
      </c>
      <c r="AY321" s="284" t="s">
        <v>223</v>
      </c>
    </row>
    <row r="322" s="14" customFormat="1">
      <c r="A322" s="14"/>
      <c r="B322" s="285"/>
      <c r="C322" s="286"/>
      <c r="D322" s="266" t="s">
        <v>446</v>
      </c>
      <c r="E322" s="287" t="s">
        <v>1</v>
      </c>
      <c r="F322" s="288" t="s">
        <v>463</v>
      </c>
      <c r="G322" s="286"/>
      <c r="H322" s="289">
        <v>0.68400000000000005</v>
      </c>
      <c r="I322" s="290"/>
      <c r="J322" s="290"/>
      <c r="K322" s="286"/>
      <c r="L322" s="286"/>
      <c r="M322" s="291"/>
      <c r="N322" s="292"/>
      <c r="O322" s="293"/>
      <c r="P322" s="293"/>
      <c r="Q322" s="293"/>
      <c r="R322" s="293"/>
      <c r="S322" s="293"/>
      <c r="T322" s="293"/>
      <c r="U322" s="293"/>
      <c r="V322" s="293"/>
      <c r="W322" s="293"/>
      <c r="X322" s="294"/>
      <c r="Y322" s="14"/>
      <c r="Z322" s="14"/>
      <c r="AA322" s="14"/>
      <c r="AB322" s="14"/>
      <c r="AC322" s="14"/>
      <c r="AD322" s="14"/>
      <c r="AE322" s="14"/>
      <c r="AT322" s="295" t="s">
        <v>446</v>
      </c>
      <c r="AU322" s="295" t="s">
        <v>88</v>
      </c>
      <c r="AV322" s="14" t="s">
        <v>239</v>
      </c>
      <c r="AW322" s="14" t="s">
        <v>5</v>
      </c>
      <c r="AX322" s="14" t="s">
        <v>86</v>
      </c>
      <c r="AY322" s="295" t="s">
        <v>223</v>
      </c>
    </row>
    <row r="323" s="2" customFormat="1" ht="21.75" customHeight="1">
      <c r="A323" s="39"/>
      <c r="B323" s="40"/>
      <c r="C323" s="252" t="s">
        <v>640</v>
      </c>
      <c r="D323" s="252" t="s">
        <v>226</v>
      </c>
      <c r="E323" s="253" t="s">
        <v>1507</v>
      </c>
      <c r="F323" s="254" t="s">
        <v>1508</v>
      </c>
      <c r="G323" s="255" t="s">
        <v>409</v>
      </c>
      <c r="H323" s="256">
        <v>11.18</v>
      </c>
      <c r="I323" s="257"/>
      <c r="J323" s="257"/>
      <c r="K323" s="258">
        <f>ROUND(P323*H323,2)</f>
        <v>0</v>
      </c>
      <c r="L323" s="254" t="s">
        <v>404</v>
      </c>
      <c r="M323" s="45"/>
      <c r="N323" s="259" t="s">
        <v>1</v>
      </c>
      <c r="O323" s="260" t="s">
        <v>41</v>
      </c>
      <c r="P323" s="261">
        <f>I323+J323</f>
        <v>0</v>
      </c>
      <c r="Q323" s="261">
        <f>ROUND(I323*H323,2)</f>
        <v>0</v>
      </c>
      <c r="R323" s="261">
        <f>ROUND(J323*H323,2)</f>
        <v>0</v>
      </c>
      <c r="S323" s="92"/>
      <c r="T323" s="262">
        <f>S323*H323</f>
        <v>0</v>
      </c>
      <c r="U323" s="262">
        <v>2.45329</v>
      </c>
      <c r="V323" s="262">
        <f>U323*H323</f>
        <v>27.427782199999999</v>
      </c>
      <c r="W323" s="262">
        <v>0</v>
      </c>
      <c r="X323" s="263">
        <f>W323*H323</f>
        <v>0</v>
      </c>
      <c r="Y323" s="39"/>
      <c r="Z323" s="39"/>
      <c r="AA323" s="39"/>
      <c r="AB323" s="39"/>
      <c r="AC323" s="39"/>
      <c r="AD323" s="39"/>
      <c r="AE323" s="39"/>
      <c r="AR323" s="264" t="s">
        <v>239</v>
      </c>
      <c r="AT323" s="264" t="s">
        <v>226</v>
      </c>
      <c r="AU323" s="264" t="s">
        <v>88</v>
      </c>
      <c r="AY323" s="18" t="s">
        <v>223</v>
      </c>
      <c r="BE323" s="265">
        <f>IF(O323="základní",K323,0)</f>
        <v>0</v>
      </c>
      <c r="BF323" s="265">
        <f>IF(O323="snížená",K323,0)</f>
        <v>0</v>
      </c>
      <c r="BG323" s="265">
        <f>IF(O323="zákl. přenesená",K323,0)</f>
        <v>0</v>
      </c>
      <c r="BH323" s="265">
        <f>IF(O323="sníž. přenesená",K323,0)</f>
        <v>0</v>
      </c>
      <c r="BI323" s="265">
        <f>IF(O323="nulová",K323,0)</f>
        <v>0</v>
      </c>
      <c r="BJ323" s="18" t="s">
        <v>86</v>
      </c>
      <c r="BK323" s="265">
        <f>ROUND(P323*H323,2)</f>
        <v>0</v>
      </c>
      <c r="BL323" s="18" t="s">
        <v>239</v>
      </c>
      <c r="BM323" s="264" t="s">
        <v>1509</v>
      </c>
    </row>
    <row r="324" s="2" customFormat="1">
      <c r="A324" s="39"/>
      <c r="B324" s="40"/>
      <c r="C324" s="41"/>
      <c r="D324" s="266" t="s">
        <v>232</v>
      </c>
      <c r="E324" s="41"/>
      <c r="F324" s="267" t="s">
        <v>1398</v>
      </c>
      <c r="G324" s="41"/>
      <c r="H324" s="41"/>
      <c r="I324" s="158"/>
      <c r="J324" s="158"/>
      <c r="K324" s="41"/>
      <c r="L324" s="41"/>
      <c r="M324" s="45"/>
      <c r="N324" s="268"/>
      <c r="O324" s="269"/>
      <c r="P324" s="92"/>
      <c r="Q324" s="92"/>
      <c r="R324" s="92"/>
      <c r="S324" s="92"/>
      <c r="T324" s="92"/>
      <c r="U324" s="92"/>
      <c r="V324" s="92"/>
      <c r="W324" s="92"/>
      <c r="X324" s="93"/>
      <c r="Y324" s="39"/>
      <c r="Z324" s="39"/>
      <c r="AA324" s="39"/>
      <c r="AB324" s="39"/>
      <c r="AC324" s="39"/>
      <c r="AD324" s="39"/>
      <c r="AE324" s="39"/>
      <c r="AT324" s="18" t="s">
        <v>232</v>
      </c>
      <c r="AU324" s="18" t="s">
        <v>88</v>
      </c>
    </row>
    <row r="325" s="13" customFormat="1">
      <c r="A325" s="13"/>
      <c r="B325" s="274"/>
      <c r="C325" s="275"/>
      <c r="D325" s="266" t="s">
        <v>446</v>
      </c>
      <c r="E325" s="276" t="s">
        <v>1</v>
      </c>
      <c r="F325" s="277" t="s">
        <v>1510</v>
      </c>
      <c r="G325" s="275"/>
      <c r="H325" s="278">
        <v>7.0199999999999996</v>
      </c>
      <c r="I325" s="279"/>
      <c r="J325" s="279"/>
      <c r="K325" s="275"/>
      <c r="L325" s="275"/>
      <c r="M325" s="280"/>
      <c r="N325" s="281"/>
      <c r="O325" s="282"/>
      <c r="P325" s="282"/>
      <c r="Q325" s="282"/>
      <c r="R325" s="282"/>
      <c r="S325" s="282"/>
      <c r="T325" s="282"/>
      <c r="U325" s="282"/>
      <c r="V325" s="282"/>
      <c r="W325" s="282"/>
      <c r="X325" s="283"/>
      <c r="Y325" s="13"/>
      <c r="Z325" s="13"/>
      <c r="AA325" s="13"/>
      <c r="AB325" s="13"/>
      <c r="AC325" s="13"/>
      <c r="AD325" s="13"/>
      <c r="AE325" s="13"/>
      <c r="AT325" s="284" t="s">
        <v>446</v>
      </c>
      <c r="AU325" s="284" t="s">
        <v>88</v>
      </c>
      <c r="AV325" s="13" t="s">
        <v>88</v>
      </c>
      <c r="AW325" s="13" t="s">
        <v>5</v>
      </c>
      <c r="AX325" s="13" t="s">
        <v>78</v>
      </c>
      <c r="AY325" s="284" t="s">
        <v>223</v>
      </c>
    </row>
    <row r="326" s="13" customFormat="1">
      <c r="A326" s="13"/>
      <c r="B326" s="274"/>
      <c r="C326" s="275"/>
      <c r="D326" s="266" t="s">
        <v>446</v>
      </c>
      <c r="E326" s="276" t="s">
        <v>1</v>
      </c>
      <c r="F326" s="277" t="s">
        <v>1511</v>
      </c>
      <c r="G326" s="275"/>
      <c r="H326" s="278">
        <v>1.1699999999999999</v>
      </c>
      <c r="I326" s="279"/>
      <c r="J326" s="279"/>
      <c r="K326" s="275"/>
      <c r="L326" s="275"/>
      <c r="M326" s="280"/>
      <c r="N326" s="281"/>
      <c r="O326" s="282"/>
      <c r="P326" s="282"/>
      <c r="Q326" s="282"/>
      <c r="R326" s="282"/>
      <c r="S326" s="282"/>
      <c r="T326" s="282"/>
      <c r="U326" s="282"/>
      <c r="V326" s="282"/>
      <c r="W326" s="282"/>
      <c r="X326" s="283"/>
      <c r="Y326" s="13"/>
      <c r="Z326" s="13"/>
      <c r="AA326" s="13"/>
      <c r="AB326" s="13"/>
      <c r="AC326" s="13"/>
      <c r="AD326" s="13"/>
      <c r="AE326" s="13"/>
      <c r="AT326" s="284" t="s">
        <v>446</v>
      </c>
      <c r="AU326" s="284" t="s">
        <v>88</v>
      </c>
      <c r="AV326" s="13" t="s">
        <v>88</v>
      </c>
      <c r="AW326" s="13" t="s">
        <v>5</v>
      </c>
      <c r="AX326" s="13" t="s">
        <v>78</v>
      </c>
      <c r="AY326" s="284" t="s">
        <v>223</v>
      </c>
    </row>
    <row r="327" s="13" customFormat="1">
      <c r="A327" s="13"/>
      <c r="B327" s="274"/>
      <c r="C327" s="275"/>
      <c r="D327" s="266" t="s">
        <v>446</v>
      </c>
      <c r="E327" s="276" t="s">
        <v>1</v>
      </c>
      <c r="F327" s="277" t="s">
        <v>1512</v>
      </c>
      <c r="G327" s="275"/>
      <c r="H327" s="278">
        <v>2.9900000000000002</v>
      </c>
      <c r="I327" s="279"/>
      <c r="J327" s="279"/>
      <c r="K327" s="275"/>
      <c r="L327" s="275"/>
      <c r="M327" s="280"/>
      <c r="N327" s="281"/>
      <c r="O327" s="282"/>
      <c r="P327" s="282"/>
      <c r="Q327" s="282"/>
      <c r="R327" s="282"/>
      <c r="S327" s="282"/>
      <c r="T327" s="282"/>
      <c r="U327" s="282"/>
      <c r="V327" s="282"/>
      <c r="W327" s="282"/>
      <c r="X327" s="283"/>
      <c r="Y327" s="13"/>
      <c r="Z327" s="13"/>
      <c r="AA327" s="13"/>
      <c r="AB327" s="13"/>
      <c r="AC327" s="13"/>
      <c r="AD327" s="13"/>
      <c r="AE327" s="13"/>
      <c r="AT327" s="284" t="s">
        <v>446</v>
      </c>
      <c r="AU327" s="284" t="s">
        <v>88</v>
      </c>
      <c r="AV327" s="13" t="s">
        <v>88</v>
      </c>
      <c r="AW327" s="13" t="s">
        <v>5</v>
      </c>
      <c r="AX327" s="13" t="s">
        <v>78</v>
      </c>
      <c r="AY327" s="284" t="s">
        <v>223</v>
      </c>
    </row>
    <row r="328" s="14" customFormat="1">
      <c r="A328" s="14"/>
      <c r="B328" s="285"/>
      <c r="C328" s="286"/>
      <c r="D328" s="266" t="s">
        <v>446</v>
      </c>
      <c r="E328" s="287" t="s">
        <v>1</v>
      </c>
      <c r="F328" s="288" t="s">
        <v>463</v>
      </c>
      <c r="G328" s="286"/>
      <c r="H328" s="289">
        <v>11.18</v>
      </c>
      <c r="I328" s="290"/>
      <c r="J328" s="290"/>
      <c r="K328" s="286"/>
      <c r="L328" s="286"/>
      <c r="M328" s="291"/>
      <c r="N328" s="292"/>
      <c r="O328" s="293"/>
      <c r="P328" s="293"/>
      <c r="Q328" s="293"/>
      <c r="R328" s="293"/>
      <c r="S328" s="293"/>
      <c r="T328" s="293"/>
      <c r="U328" s="293"/>
      <c r="V328" s="293"/>
      <c r="W328" s="293"/>
      <c r="X328" s="294"/>
      <c r="Y328" s="14"/>
      <c r="Z328" s="14"/>
      <c r="AA328" s="14"/>
      <c r="AB328" s="14"/>
      <c r="AC328" s="14"/>
      <c r="AD328" s="14"/>
      <c r="AE328" s="14"/>
      <c r="AT328" s="295" t="s">
        <v>446</v>
      </c>
      <c r="AU328" s="295" t="s">
        <v>88</v>
      </c>
      <c r="AV328" s="14" t="s">
        <v>239</v>
      </c>
      <c r="AW328" s="14" t="s">
        <v>5</v>
      </c>
      <c r="AX328" s="14" t="s">
        <v>86</v>
      </c>
      <c r="AY328" s="295" t="s">
        <v>223</v>
      </c>
    </row>
    <row r="329" s="2" customFormat="1" ht="21.75" customHeight="1">
      <c r="A329" s="39"/>
      <c r="B329" s="40"/>
      <c r="C329" s="252" t="s">
        <v>645</v>
      </c>
      <c r="D329" s="252" t="s">
        <v>226</v>
      </c>
      <c r="E329" s="253" t="s">
        <v>1513</v>
      </c>
      <c r="F329" s="254" t="s">
        <v>1514</v>
      </c>
      <c r="G329" s="255" t="s">
        <v>403</v>
      </c>
      <c r="H329" s="256">
        <v>73.049999999999997</v>
      </c>
      <c r="I329" s="257"/>
      <c r="J329" s="257"/>
      <c r="K329" s="258">
        <f>ROUND(P329*H329,2)</f>
        <v>0</v>
      </c>
      <c r="L329" s="254" t="s">
        <v>404</v>
      </c>
      <c r="M329" s="45"/>
      <c r="N329" s="259" t="s">
        <v>1</v>
      </c>
      <c r="O329" s="260" t="s">
        <v>41</v>
      </c>
      <c r="P329" s="261">
        <f>I329+J329</f>
        <v>0</v>
      </c>
      <c r="Q329" s="261">
        <f>ROUND(I329*H329,2)</f>
        <v>0</v>
      </c>
      <c r="R329" s="261">
        <f>ROUND(J329*H329,2)</f>
        <v>0</v>
      </c>
      <c r="S329" s="92"/>
      <c r="T329" s="262">
        <f>S329*H329</f>
        <v>0</v>
      </c>
      <c r="U329" s="262">
        <v>0.0027499999999999998</v>
      </c>
      <c r="V329" s="262">
        <f>U329*H329</f>
        <v>0.20088749999999997</v>
      </c>
      <c r="W329" s="262">
        <v>0</v>
      </c>
      <c r="X329" s="263">
        <f>W329*H329</f>
        <v>0</v>
      </c>
      <c r="Y329" s="39"/>
      <c r="Z329" s="39"/>
      <c r="AA329" s="39"/>
      <c r="AB329" s="39"/>
      <c r="AC329" s="39"/>
      <c r="AD329" s="39"/>
      <c r="AE329" s="39"/>
      <c r="AR329" s="264" t="s">
        <v>239</v>
      </c>
      <c r="AT329" s="264" t="s">
        <v>226</v>
      </c>
      <c r="AU329" s="264" t="s">
        <v>88</v>
      </c>
      <c r="AY329" s="18" t="s">
        <v>223</v>
      </c>
      <c r="BE329" s="265">
        <f>IF(O329="základní",K329,0)</f>
        <v>0</v>
      </c>
      <c r="BF329" s="265">
        <f>IF(O329="snížená",K329,0)</f>
        <v>0</v>
      </c>
      <c r="BG329" s="265">
        <f>IF(O329="zákl. přenesená",K329,0)</f>
        <v>0</v>
      </c>
      <c r="BH329" s="265">
        <f>IF(O329="sníž. přenesená",K329,0)</f>
        <v>0</v>
      </c>
      <c r="BI329" s="265">
        <f>IF(O329="nulová",K329,0)</f>
        <v>0</v>
      </c>
      <c r="BJ329" s="18" t="s">
        <v>86</v>
      </c>
      <c r="BK329" s="265">
        <f>ROUND(P329*H329,2)</f>
        <v>0</v>
      </c>
      <c r="BL329" s="18" t="s">
        <v>239</v>
      </c>
      <c r="BM329" s="264" t="s">
        <v>1515</v>
      </c>
    </row>
    <row r="330" s="2" customFormat="1">
      <c r="A330" s="39"/>
      <c r="B330" s="40"/>
      <c r="C330" s="41"/>
      <c r="D330" s="266" t="s">
        <v>232</v>
      </c>
      <c r="E330" s="41"/>
      <c r="F330" s="267" t="s">
        <v>1398</v>
      </c>
      <c r="G330" s="41"/>
      <c r="H330" s="41"/>
      <c r="I330" s="158"/>
      <c r="J330" s="158"/>
      <c r="K330" s="41"/>
      <c r="L330" s="41"/>
      <c r="M330" s="45"/>
      <c r="N330" s="268"/>
      <c r="O330" s="269"/>
      <c r="P330" s="92"/>
      <c r="Q330" s="92"/>
      <c r="R330" s="92"/>
      <c r="S330" s="92"/>
      <c r="T330" s="92"/>
      <c r="U330" s="92"/>
      <c r="V330" s="92"/>
      <c r="W330" s="92"/>
      <c r="X330" s="93"/>
      <c r="Y330" s="39"/>
      <c r="Z330" s="39"/>
      <c r="AA330" s="39"/>
      <c r="AB330" s="39"/>
      <c r="AC330" s="39"/>
      <c r="AD330" s="39"/>
      <c r="AE330" s="39"/>
      <c r="AT330" s="18" t="s">
        <v>232</v>
      </c>
      <c r="AU330" s="18" t="s">
        <v>88</v>
      </c>
    </row>
    <row r="331" s="13" customFormat="1">
      <c r="A331" s="13"/>
      <c r="B331" s="274"/>
      <c r="C331" s="275"/>
      <c r="D331" s="266" t="s">
        <v>446</v>
      </c>
      <c r="E331" s="276" t="s">
        <v>1</v>
      </c>
      <c r="F331" s="277" t="s">
        <v>1516</v>
      </c>
      <c r="G331" s="275"/>
      <c r="H331" s="278">
        <v>42.960000000000001</v>
      </c>
      <c r="I331" s="279"/>
      <c r="J331" s="279"/>
      <c r="K331" s="275"/>
      <c r="L331" s="275"/>
      <c r="M331" s="280"/>
      <c r="N331" s="281"/>
      <c r="O331" s="282"/>
      <c r="P331" s="282"/>
      <c r="Q331" s="282"/>
      <c r="R331" s="282"/>
      <c r="S331" s="282"/>
      <c r="T331" s="282"/>
      <c r="U331" s="282"/>
      <c r="V331" s="282"/>
      <c r="W331" s="282"/>
      <c r="X331" s="283"/>
      <c r="Y331" s="13"/>
      <c r="Z331" s="13"/>
      <c r="AA331" s="13"/>
      <c r="AB331" s="13"/>
      <c r="AC331" s="13"/>
      <c r="AD331" s="13"/>
      <c r="AE331" s="13"/>
      <c r="AT331" s="284" t="s">
        <v>446</v>
      </c>
      <c r="AU331" s="284" t="s">
        <v>88</v>
      </c>
      <c r="AV331" s="13" t="s">
        <v>88</v>
      </c>
      <c r="AW331" s="13" t="s">
        <v>5</v>
      </c>
      <c r="AX331" s="13" t="s">
        <v>78</v>
      </c>
      <c r="AY331" s="284" t="s">
        <v>223</v>
      </c>
    </row>
    <row r="332" s="13" customFormat="1">
      <c r="A332" s="13"/>
      <c r="B332" s="274"/>
      <c r="C332" s="275"/>
      <c r="D332" s="266" t="s">
        <v>446</v>
      </c>
      <c r="E332" s="276" t="s">
        <v>1</v>
      </c>
      <c r="F332" s="277" t="s">
        <v>1517</v>
      </c>
      <c r="G332" s="275"/>
      <c r="H332" s="278">
        <v>10.44</v>
      </c>
      <c r="I332" s="279"/>
      <c r="J332" s="279"/>
      <c r="K332" s="275"/>
      <c r="L332" s="275"/>
      <c r="M332" s="280"/>
      <c r="N332" s="281"/>
      <c r="O332" s="282"/>
      <c r="P332" s="282"/>
      <c r="Q332" s="282"/>
      <c r="R332" s="282"/>
      <c r="S332" s="282"/>
      <c r="T332" s="282"/>
      <c r="U332" s="282"/>
      <c r="V332" s="282"/>
      <c r="W332" s="282"/>
      <c r="X332" s="283"/>
      <c r="Y332" s="13"/>
      <c r="Z332" s="13"/>
      <c r="AA332" s="13"/>
      <c r="AB332" s="13"/>
      <c r="AC332" s="13"/>
      <c r="AD332" s="13"/>
      <c r="AE332" s="13"/>
      <c r="AT332" s="284" t="s">
        <v>446</v>
      </c>
      <c r="AU332" s="284" t="s">
        <v>88</v>
      </c>
      <c r="AV332" s="13" t="s">
        <v>88</v>
      </c>
      <c r="AW332" s="13" t="s">
        <v>5</v>
      </c>
      <c r="AX332" s="13" t="s">
        <v>78</v>
      </c>
      <c r="AY332" s="284" t="s">
        <v>223</v>
      </c>
    </row>
    <row r="333" s="13" customFormat="1">
      <c r="A333" s="13"/>
      <c r="B333" s="274"/>
      <c r="C333" s="275"/>
      <c r="D333" s="266" t="s">
        <v>446</v>
      </c>
      <c r="E333" s="276" t="s">
        <v>1</v>
      </c>
      <c r="F333" s="277" t="s">
        <v>1518</v>
      </c>
      <c r="G333" s="275"/>
      <c r="H333" s="278">
        <v>19.649999999999999</v>
      </c>
      <c r="I333" s="279"/>
      <c r="J333" s="279"/>
      <c r="K333" s="275"/>
      <c r="L333" s="275"/>
      <c r="M333" s="280"/>
      <c r="N333" s="281"/>
      <c r="O333" s="282"/>
      <c r="P333" s="282"/>
      <c r="Q333" s="282"/>
      <c r="R333" s="282"/>
      <c r="S333" s="282"/>
      <c r="T333" s="282"/>
      <c r="U333" s="282"/>
      <c r="V333" s="282"/>
      <c r="W333" s="282"/>
      <c r="X333" s="283"/>
      <c r="Y333" s="13"/>
      <c r="Z333" s="13"/>
      <c r="AA333" s="13"/>
      <c r="AB333" s="13"/>
      <c r="AC333" s="13"/>
      <c r="AD333" s="13"/>
      <c r="AE333" s="13"/>
      <c r="AT333" s="284" t="s">
        <v>446</v>
      </c>
      <c r="AU333" s="284" t="s">
        <v>88</v>
      </c>
      <c r="AV333" s="13" t="s">
        <v>88</v>
      </c>
      <c r="AW333" s="13" t="s">
        <v>5</v>
      </c>
      <c r="AX333" s="13" t="s">
        <v>78</v>
      </c>
      <c r="AY333" s="284" t="s">
        <v>223</v>
      </c>
    </row>
    <row r="334" s="14" customFormat="1">
      <c r="A334" s="14"/>
      <c r="B334" s="285"/>
      <c r="C334" s="286"/>
      <c r="D334" s="266" t="s">
        <v>446</v>
      </c>
      <c r="E334" s="287" t="s">
        <v>1</v>
      </c>
      <c r="F334" s="288" t="s">
        <v>463</v>
      </c>
      <c r="G334" s="286"/>
      <c r="H334" s="289">
        <v>73.049999999999997</v>
      </c>
      <c r="I334" s="290"/>
      <c r="J334" s="290"/>
      <c r="K334" s="286"/>
      <c r="L334" s="286"/>
      <c r="M334" s="291"/>
      <c r="N334" s="292"/>
      <c r="O334" s="293"/>
      <c r="P334" s="293"/>
      <c r="Q334" s="293"/>
      <c r="R334" s="293"/>
      <c r="S334" s="293"/>
      <c r="T334" s="293"/>
      <c r="U334" s="293"/>
      <c r="V334" s="293"/>
      <c r="W334" s="293"/>
      <c r="X334" s="294"/>
      <c r="Y334" s="14"/>
      <c r="Z334" s="14"/>
      <c r="AA334" s="14"/>
      <c r="AB334" s="14"/>
      <c r="AC334" s="14"/>
      <c r="AD334" s="14"/>
      <c r="AE334" s="14"/>
      <c r="AT334" s="295" t="s">
        <v>446</v>
      </c>
      <c r="AU334" s="295" t="s">
        <v>88</v>
      </c>
      <c r="AV334" s="14" t="s">
        <v>239</v>
      </c>
      <c r="AW334" s="14" t="s">
        <v>5</v>
      </c>
      <c r="AX334" s="14" t="s">
        <v>86</v>
      </c>
      <c r="AY334" s="295" t="s">
        <v>223</v>
      </c>
    </row>
    <row r="335" s="2" customFormat="1" ht="21.75" customHeight="1">
      <c r="A335" s="39"/>
      <c r="B335" s="40"/>
      <c r="C335" s="252" t="s">
        <v>650</v>
      </c>
      <c r="D335" s="252" t="s">
        <v>226</v>
      </c>
      <c r="E335" s="253" t="s">
        <v>1519</v>
      </c>
      <c r="F335" s="254" t="s">
        <v>1520</v>
      </c>
      <c r="G335" s="255" t="s">
        <v>403</v>
      </c>
      <c r="H335" s="256">
        <v>73.049999999999997</v>
      </c>
      <c r="I335" s="257"/>
      <c r="J335" s="257"/>
      <c r="K335" s="258">
        <f>ROUND(P335*H335,2)</f>
        <v>0</v>
      </c>
      <c r="L335" s="254" t="s">
        <v>404</v>
      </c>
      <c r="M335" s="45"/>
      <c r="N335" s="259" t="s">
        <v>1</v>
      </c>
      <c r="O335" s="260" t="s">
        <v>41</v>
      </c>
      <c r="P335" s="261">
        <f>I335+J335</f>
        <v>0</v>
      </c>
      <c r="Q335" s="261">
        <f>ROUND(I335*H335,2)</f>
        <v>0</v>
      </c>
      <c r="R335" s="261">
        <f>ROUND(J335*H335,2)</f>
        <v>0</v>
      </c>
      <c r="S335" s="92"/>
      <c r="T335" s="262">
        <f>S335*H335</f>
        <v>0</v>
      </c>
      <c r="U335" s="262">
        <v>0</v>
      </c>
      <c r="V335" s="262">
        <f>U335*H335</f>
        <v>0</v>
      </c>
      <c r="W335" s="262">
        <v>0</v>
      </c>
      <c r="X335" s="263">
        <f>W335*H335</f>
        <v>0</v>
      </c>
      <c r="Y335" s="39"/>
      <c r="Z335" s="39"/>
      <c r="AA335" s="39"/>
      <c r="AB335" s="39"/>
      <c r="AC335" s="39"/>
      <c r="AD335" s="39"/>
      <c r="AE335" s="39"/>
      <c r="AR335" s="264" t="s">
        <v>239</v>
      </c>
      <c r="AT335" s="264" t="s">
        <v>226</v>
      </c>
      <c r="AU335" s="264" t="s">
        <v>88</v>
      </c>
      <c r="AY335" s="18" t="s">
        <v>223</v>
      </c>
      <c r="BE335" s="265">
        <f>IF(O335="základní",K335,0)</f>
        <v>0</v>
      </c>
      <c r="BF335" s="265">
        <f>IF(O335="snížená",K335,0)</f>
        <v>0</v>
      </c>
      <c r="BG335" s="265">
        <f>IF(O335="zákl. přenesená",K335,0)</f>
        <v>0</v>
      </c>
      <c r="BH335" s="265">
        <f>IF(O335="sníž. přenesená",K335,0)</f>
        <v>0</v>
      </c>
      <c r="BI335" s="265">
        <f>IF(O335="nulová",K335,0)</f>
        <v>0</v>
      </c>
      <c r="BJ335" s="18" t="s">
        <v>86</v>
      </c>
      <c r="BK335" s="265">
        <f>ROUND(P335*H335,2)</f>
        <v>0</v>
      </c>
      <c r="BL335" s="18" t="s">
        <v>239</v>
      </c>
      <c r="BM335" s="264" t="s">
        <v>1521</v>
      </c>
    </row>
    <row r="336" s="2" customFormat="1">
      <c r="A336" s="39"/>
      <c r="B336" s="40"/>
      <c r="C336" s="41"/>
      <c r="D336" s="266" t="s">
        <v>232</v>
      </c>
      <c r="E336" s="41"/>
      <c r="F336" s="267" t="s">
        <v>1522</v>
      </c>
      <c r="G336" s="41"/>
      <c r="H336" s="41"/>
      <c r="I336" s="158"/>
      <c r="J336" s="158"/>
      <c r="K336" s="41"/>
      <c r="L336" s="41"/>
      <c r="M336" s="45"/>
      <c r="N336" s="268"/>
      <c r="O336" s="269"/>
      <c r="P336" s="92"/>
      <c r="Q336" s="92"/>
      <c r="R336" s="92"/>
      <c r="S336" s="92"/>
      <c r="T336" s="92"/>
      <c r="U336" s="92"/>
      <c r="V336" s="92"/>
      <c r="W336" s="92"/>
      <c r="X336" s="93"/>
      <c r="Y336" s="39"/>
      <c r="Z336" s="39"/>
      <c r="AA336" s="39"/>
      <c r="AB336" s="39"/>
      <c r="AC336" s="39"/>
      <c r="AD336" s="39"/>
      <c r="AE336" s="39"/>
      <c r="AT336" s="18" t="s">
        <v>232</v>
      </c>
      <c r="AU336" s="18" t="s">
        <v>88</v>
      </c>
    </row>
    <row r="337" s="2" customFormat="1" ht="21.75" customHeight="1">
      <c r="A337" s="39"/>
      <c r="B337" s="40"/>
      <c r="C337" s="252" t="s">
        <v>658</v>
      </c>
      <c r="D337" s="252" t="s">
        <v>226</v>
      </c>
      <c r="E337" s="253" t="s">
        <v>1523</v>
      </c>
      <c r="F337" s="254" t="s">
        <v>1524</v>
      </c>
      <c r="G337" s="255" t="s">
        <v>501</v>
      </c>
      <c r="H337" s="256">
        <v>1.454</v>
      </c>
      <c r="I337" s="257"/>
      <c r="J337" s="257"/>
      <c r="K337" s="258">
        <f>ROUND(P337*H337,2)</f>
        <v>0</v>
      </c>
      <c r="L337" s="254" t="s">
        <v>404</v>
      </c>
      <c r="M337" s="45"/>
      <c r="N337" s="259" t="s">
        <v>1</v>
      </c>
      <c r="O337" s="260" t="s">
        <v>41</v>
      </c>
      <c r="P337" s="261">
        <f>I337+J337</f>
        <v>0</v>
      </c>
      <c r="Q337" s="261">
        <f>ROUND(I337*H337,2)</f>
        <v>0</v>
      </c>
      <c r="R337" s="261">
        <f>ROUND(J337*H337,2)</f>
        <v>0</v>
      </c>
      <c r="S337" s="92"/>
      <c r="T337" s="262">
        <f>S337*H337</f>
        <v>0</v>
      </c>
      <c r="U337" s="262">
        <v>1.05871</v>
      </c>
      <c r="V337" s="262">
        <f>U337*H337</f>
        <v>1.5393643400000001</v>
      </c>
      <c r="W337" s="262">
        <v>0</v>
      </c>
      <c r="X337" s="263">
        <f>W337*H337</f>
        <v>0</v>
      </c>
      <c r="Y337" s="39"/>
      <c r="Z337" s="39"/>
      <c r="AA337" s="39"/>
      <c r="AB337" s="39"/>
      <c r="AC337" s="39"/>
      <c r="AD337" s="39"/>
      <c r="AE337" s="39"/>
      <c r="AR337" s="264" t="s">
        <v>239</v>
      </c>
      <c r="AT337" s="264" t="s">
        <v>226</v>
      </c>
      <c r="AU337" s="264" t="s">
        <v>88</v>
      </c>
      <c r="AY337" s="18" t="s">
        <v>223</v>
      </c>
      <c r="BE337" s="265">
        <f>IF(O337="základní",K337,0)</f>
        <v>0</v>
      </c>
      <c r="BF337" s="265">
        <f>IF(O337="snížená",K337,0)</f>
        <v>0</v>
      </c>
      <c r="BG337" s="265">
        <f>IF(O337="zákl. přenesená",K337,0)</f>
        <v>0</v>
      </c>
      <c r="BH337" s="265">
        <f>IF(O337="sníž. přenesená",K337,0)</f>
        <v>0</v>
      </c>
      <c r="BI337" s="265">
        <f>IF(O337="nulová",K337,0)</f>
        <v>0</v>
      </c>
      <c r="BJ337" s="18" t="s">
        <v>86</v>
      </c>
      <c r="BK337" s="265">
        <f>ROUND(P337*H337,2)</f>
        <v>0</v>
      </c>
      <c r="BL337" s="18" t="s">
        <v>239</v>
      </c>
      <c r="BM337" s="264" t="s">
        <v>1525</v>
      </c>
    </row>
    <row r="338" s="2" customFormat="1">
      <c r="A338" s="39"/>
      <c r="B338" s="40"/>
      <c r="C338" s="41"/>
      <c r="D338" s="266" t="s">
        <v>232</v>
      </c>
      <c r="E338" s="41"/>
      <c r="F338" s="267" t="s">
        <v>1499</v>
      </c>
      <c r="G338" s="41"/>
      <c r="H338" s="41"/>
      <c r="I338" s="158"/>
      <c r="J338" s="158"/>
      <c r="K338" s="41"/>
      <c r="L338" s="41"/>
      <c r="M338" s="45"/>
      <c r="N338" s="268"/>
      <c r="O338" s="269"/>
      <c r="P338" s="92"/>
      <c r="Q338" s="92"/>
      <c r="R338" s="92"/>
      <c r="S338" s="92"/>
      <c r="T338" s="92"/>
      <c r="U338" s="92"/>
      <c r="V338" s="92"/>
      <c r="W338" s="92"/>
      <c r="X338" s="93"/>
      <c r="Y338" s="39"/>
      <c r="Z338" s="39"/>
      <c r="AA338" s="39"/>
      <c r="AB338" s="39"/>
      <c r="AC338" s="39"/>
      <c r="AD338" s="39"/>
      <c r="AE338" s="39"/>
      <c r="AT338" s="18" t="s">
        <v>232</v>
      </c>
      <c r="AU338" s="18" t="s">
        <v>88</v>
      </c>
    </row>
    <row r="339" s="13" customFormat="1">
      <c r="A339" s="13"/>
      <c r="B339" s="274"/>
      <c r="C339" s="275"/>
      <c r="D339" s="266" t="s">
        <v>446</v>
      </c>
      <c r="E339" s="276" t="s">
        <v>1</v>
      </c>
      <c r="F339" s="277" t="s">
        <v>1526</v>
      </c>
      <c r="G339" s="275"/>
      <c r="H339" s="278">
        <v>0.91300000000000003</v>
      </c>
      <c r="I339" s="279"/>
      <c r="J339" s="279"/>
      <c r="K339" s="275"/>
      <c r="L339" s="275"/>
      <c r="M339" s="280"/>
      <c r="N339" s="281"/>
      <c r="O339" s="282"/>
      <c r="P339" s="282"/>
      <c r="Q339" s="282"/>
      <c r="R339" s="282"/>
      <c r="S339" s="282"/>
      <c r="T339" s="282"/>
      <c r="U339" s="282"/>
      <c r="V339" s="282"/>
      <c r="W339" s="282"/>
      <c r="X339" s="283"/>
      <c r="Y339" s="13"/>
      <c r="Z339" s="13"/>
      <c r="AA339" s="13"/>
      <c r="AB339" s="13"/>
      <c r="AC339" s="13"/>
      <c r="AD339" s="13"/>
      <c r="AE339" s="13"/>
      <c r="AT339" s="284" t="s">
        <v>446</v>
      </c>
      <c r="AU339" s="284" t="s">
        <v>88</v>
      </c>
      <c r="AV339" s="13" t="s">
        <v>88</v>
      </c>
      <c r="AW339" s="13" t="s">
        <v>5</v>
      </c>
      <c r="AX339" s="13" t="s">
        <v>78</v>
      </c>
      <c r="AY339" s="284" t="s">
        <v>223</v>
      </c>
    </row>
    <row r="340" s="13" customFormat="1">
      <c r="A340" s="13"/>
      <c r="B340" s="274"/>
      <c r="C340" s="275"/>
      <c r="D340" s="266" t="s">
        <v>446</v>
      </c>
      <c r="E340" s="276" t="s">
        <v>1</v>
      </c>
      <c r="F340" s="277" t="s">
        <v>1527</v>
      </c>
      <c r="G340" s="275"/>
      <c r="H340" s="278">
        <v>0.152</v>
      </c>
      <c r="I340" s="279"/>
      <c r="J340" s="279"/>
      <c r="K340" s="275"/>
      <c r="L340" s="275"/>
      <c r="M340" s="280"/>
      <c r="N340" s="281"/>
      <c r="O340" s="282"/>
      <c r="P340" s="282"/>
      <c r="Q340" s="282"/>
      <c r="R340" s="282"/>
      <c r="S340" s="282"/>
      <c r="T340" s="282"/>
      <c r="U340" s="282"/>
      <c r="V340" s="282"/>
      <c r="W340" s="282"/>
      <c r="X340" s="283"/>
      <c r="Y340" s="13"/>
      <c r="Z340" s="13"/>
      <c r="AA340" s="13"/>
      <c r="AB340" s="13"/>
      <c r="AC340" s="13"/>
      <c r="AD340" s="13"/>
      <c r="AE340" s="13"/>
      <c r="AT340" s="284" t="s">
        <v>446</v>
      </c>
      <c r="AU340" s="284" t="s">
        <v>88</v>
      </c>
      <c r="AV340" s="13" t="s">
        <v>88</v>
      </c>
      <c r="AW340" s="13" t="s">
        <v>5</v>
      </c>
      <c r="AX340" s="13" t="s">
        <v>78</v>
      </c>
      <c r="AY340" s="284" t="s">
        <v>223</v>
      </c>
    </row>
    <row r="341" s="13" customFormat="1">
      <c r="A341" s="13"/>
      <c r="B341" s="274"/>
      <c r="C341" s="275"/>
      <c r="D341" s="266" t="s">
        <v>446</v>
      </c>
      <c r="E341" s="276" t="s">
        <v>1</v>
      </c>
      <c r="F341" s="277" t="s">
        <v>1528</v>
      </c>
      <c r="G341" s="275"/>
      <c r="H341" s="278">
        <v>0.38900000000000001</v>
      </c>
      <c r="I341" s="279"/>
      <c r="J341" s="279"/>
      <c r="K341" s="275"/>
      <c r="L341" s="275"/>
      <c r="M341" s="280"/>
      <c r="N341" s="281"/>
      <c r="O341" s="282"/>
      <c r="P341" s="282"/>
      <c r="Q341" s="282"/>
      <c r="R341" s="282"/>
      <c r="S341" s="282"/>
      <c r="T341" s="282"/>
      <c r="U341" s="282"/>
      <c r="V341" s="282"/>
      <c r="W341" s="282"/>
      <c r="X341" s="283"/>
      <c r="Y341" s="13"/>
      <c r="Z341" s="13"/>
      <c r="AA341" s="13"/>
      <c r="AB341" s="13"/>
      <c r="AC341" s="13"/>
      <c r="AD341" s="13"/>
      <c r="AE341" s="13"/>
      <c r="AT341" s="284" t="s">
        <v>446</v>
      </c>
      <c r="AU341" s="284" t="s">
        <v>88</v>
      </c>
      <c r="AV341" s="13" t="s">
        <v>88</v>
      </c>
      <c r="AW341" s="13" t="s">
        <v>5</v>
      </c>
      <c r="AX341" s="13" t="s">
        <v>78</v>
      </c>
      <c r="AY341" s="284" t="s">
        <v>223</v>
      </c>
    </row>
    <row r="342" s="14" customFormat="1">
      <c r="A342" s="14"/>
      <c r="B342" s="285"/>
      <c r="C342" s="286"/>
      <c r="D342" s="266" t="s">
        <v>446</v>
      </c>
      <c r="E342" s="287" t="s">
        <v>1</v>
      </c>
      <c r="F342" s="288" t="s">
        <v>463</v>
      </c>
      <c r="G342" s="286"/>
      <c r="H342" s="289">
        <v>1.454</v>
      </c>
      <c r="I342" s="290"/>
      <c r="J342" s="290"/>
      <c r="K342" s="286"/>
      <c r="L342" s="286"/>
      <c r="M342" s="291"/>
      <c r="N342" s="292"/>
      <c r="O342" s="293"/>
      <c r="P342" s="293"/>
      <c r="Q342" s="293"/>
      <c r="R342" s="293"/>
      <c r="S342" s="293"/>
      <c r="T342" s="293"/>
      <c r="U342" s="293"/>
      <c r="V342" s="293"/>
      <c r="W342" s="293"/>
      <c r="X342" s="294"/>
      <c r="Y342" s="14"/>
      <c r="Z342" s="14"/>
      <c r="AA342" s="14"/>
      <c r="AB342" s="14"/>
      <c r="AC342" s="14"/>
      <c r="AD342" s="14"/>
      <c r="AE342" s="14"/>
      <c r="AT342" s="295" t="s">
        <v>446</v>
      </c>
      <c r="AU342" s="295" t="s">
        <v>88</v>
      </c>
      <c r="AV342" s="14" t="s">
        <v>239</v>
      </c>
      <c r="AW342" s="14" t="s">
        <v>5</v>
      </c>
      <c r="AX342" s="14" t="s">
        <v>86</v>
      </c>
      <c r="AY342" s="295" t="s">
        <v>223</v>
      </c>
    </row>
    <row r="343" s="2" customFormat="1" ht="16.5" customHeight="1">
      <c r="A343" s="39"/>
      <c r="B343" s="40"/>
      <c r="C343" s="252" t="s">
        <v>668</v>
      </c>
      <c r="D343" s="252" t="s">
        <v>226</v>
      </c>
      <c r="E343" s="253" t="s">
        <v>1529</v>
      </c>
      <c r="F343" s="254" t="s">
        <v>1530</v>
      </c>
      <c r="G343" s="255" t="s">
        <v>481</v>
      </c>
      <c r="H343" s="256">
        <v>13.6</v>
      </c>
      <c r="I343" s="257"/>
      <c r="J343" s="257"/>
      <c r="K343" s="258">
        <f>ROUND(P343*H343,2)</f>
        <v>0</v>
      </c>
      <c r="L343" s="254" t="s">
        <v>1</v>
      </c>
      <c r="M343" s="45"/>
      <c r="N343" s="259" t="s">
        <v>1</v>
      </c>
      <c r="O343" s="260" t="s">
        <v>41</v>
      </c>
      <c r="P343" s="261">
        <f>I343+J343</f>
        <v>0</v>
      </c>
      <c r="Q343" s="261">
        <f>ROUND(I343*H343,2)</f>
        <v>0</v>
      </c>
      <c r="R343" s="261">
        <f>ROUND(J343*H343,2)</f>
        <v>0</v>
      </c>
      <c r="S343" s="92"/>
      <c r="T343" s="262">
        <f>S343*H343</f>
        <v>0</v>
      </c>
      <c r="U343" s="262">
        <v>1.0601700000000001</v>
      </c>
      <c r="V343" s="262">
        <f>U343*H343</f>
        <v>14.418312</v>
      </c>
      <c r="W343" s="262">
        <v>0</v>
      </c>
      <c r="X343" s="263">
        <f>W343*H343</f>
        <v>0</v>
      </c>
      <c r="Y343" s="39"/>
      <c r="Z343" s="39"/>
      <c r="AA343" s="39"/>
      <c r="AB343" s="39"/>
      <c r="AC343" s="39"/>
      <c r="AD343" s="39"/>
      <c r="AE343" s="39"/>
      <c r="AR343" s="264" t="s">
        <v>239</v>
      </c>
      <c r="AT343" s="264" t="s">
        <v>226</v>
      </c>
      <c r="AU343" s="264" t="s">
        <v>88</v>
      </c>
      <c r="AY343" s="18" t="s">
        <v>223</v>
      </c>
      <c r="BE343" s="265">
        <f>IF(O343="základní",K343,0)</f>
        <v>0</v>
      </c>
      <c r="BF343" s="265">
        <f>IF(O343="snížená",K343,0)</f>
        <v>0</v>
      </c>
      <c r="BG343" s="265">
        <f>IF(O343="zákl. přenesená",K343,0)</f>
        <v>0</v>
      </c>
      <c r="BH343" s="265">
        <f>IF(O343="sníž. přenesená",K343,0)</f>
        <v>0</v>
      </c>
      <c r="BI343" s="265">
        <f>IF(O343="nulová",K343,0)</f>
        <v>0</v>
      </c>
      <c r="BJ343" s="18" t="s">
        <v>86</v>
      </c>
      <c r="BK343" s="265">
        <f>ROUND(P343*H343,2)</f>
        <v>0</v>
      </c>
      <c r="BL343" s="18" t="s">
        <v>239</v>
      </c>
      <c r="BM343" s="264" t="s">
        <v>1531</v>
      </c>
    </row>
    <row r="344" s="2" customFormat="1">
      <c r="A344" s="39"/>
      <c r="B344" s="40"/>
      <c r="C344" s="41"/>
      <c r="D344" s="266" t="s">
        <v>232</v>
      </c>
      <c r="E344" s="41"/>
      <c r="F344" s="267" t="s">
        <v>1532</v>
      </c>
      <c r="G344" s="41"/>
      <c r="H344" s="41"/>
      <c r="I344" s="158"/>
      <c r="J344" s="158"/>
      <c r="K344" s="41"/>
      <c r="L344" s="41"/>
      <c r="M344" s="45"/>
      <c r="N344" s="268"/>
      <c r="O344" s="269"/>
      <c r="P344" s="92"/>
      <c r="Q344" s="92"/>
      <c r="R344" s="92"/>
      <c r="S344" s="92"/>
      <c r="T344" s="92"/>
      <c r="U344" s="92"/>
      <c r="V344" s="92"/>
      <c r="W344" s="92"/>
      <c r="X344" s="93"/>
      <c r="Y344" s="39"/>
      <c r="Z344" s="39"/>
      <c r="AA344" s="39"/>
      <c r="AB344" s="39"/>
      <c r="AC344" s="39"/>
      <c r="AD344" s="39"/>
      <c r="AE344" s="39"/>
      <c r="AT344" s="18" t="s">
        <v>232</v>
      </c>
      <c r="AU344" s="18" t="s">
        <v>88</v>
      </c>
    </row>
    <row r="345" s="13" customFormat="1">
      <c r="A345" s="13"/>
      <c r="B345" s="274"/>
      <c r="C345" s="275"/>
      <c r="D345" s="266" t="s">
        <v>446</v>
      </c>
      <c r="E345" s="276" t="s">
        <v>1</v>
      </c>
      <c r="F345" s="277" t="s">
        <v>1533</v>
      </c>
      <c r="G345" s="275"/>
      <c r="H345" s="278">
        <v>13.6</v>
      </c>
      <c r="I345" s="279"/>
      <c r="J345" s="279"/>
      <c r="K345" s="275"/>
      <c r="L345" s="275"/>
      <c r="M345" s="280"/>
      <c r="N345" s="281"/>
      <c r="O345" s="282"/>
      <c r="P345" s="282"/>
      <c r="Q345" s="282"/>
      <c r="R345" s="282"/>
      <c r="S345" s="282"/>
      <c r="T345" s="282"/>
      <c r="U345" s="282"/>
      <c r="V345" s="282"/>
      <c r="W345" s="282"/>
      <c r="X345" s="283"/>
      <c r="Y345" s="13"/>
      <c r="Z345" s="13"/>
      <c r="AA345" s="13"/>
      <c r="AB345" s="13"/>
      <c r="AC345" s="13"/>
      <c r="AD345" s="13"/>
      <c r="AE345" s="13"/>
      <c r="AT345" s="284" t="s">
        <v>446</v>
      </c>
      <c r="AU345" s="284" t="s">
        <v>88</v>
      </c>
      <c r="AV345" s="13" t="s">
        <v>88</v>
      </c>
      <c r="AW345" s="13" t="s">
        <v>5</v>
      </c>
      <c r="AX345" s="13" t="s">
        <v>86</v>
      </c>
      <c r="AY345" s="284" t="s">
        <v>223</v>
      </c>
    </row>
    <row r="346" s="12" customFormat="1" ht="22.8" customHeight="1">
      <c r="A346" s="12"/>
      <c r="B346" s="235"/>
      <c r="C346" s="236"/>
      <c r="D346" s="237" t="s">
        <v>77</v>
      </c>
      <c r="E346" s="250" t="s">
        <v>234</v>
      </c>
      <c r="F346" s="250" t="s">
        <v>1186</v>
      </c>
      <c r="G346" s="236"/>
      <c r="H346" s="236"/>
      <c r="I346" s="239"/>
      <c r="J346" s="239"/>
      <c r="K346" s="251">
        <f>BK346</f>
        <v>0</v>
      </c>
      <c r="L346" s="236"/>
      <c r="M346" s="241"/>
      <c r="N346" s="242"/>
      <c r="O346" s="243"/>
      <c r="P346" s="243"/>
      <c r="Q346" s="244">
        <f>SUM(Q347:Q399)</f>
        <v>0</v>
      </c>
      <c r="R346" s="244">
        <f>SUM(R347:R399)</f>
        <v>0</v>
      </c>
      <c r="S346" s="243"/>
      <c r="T346" s="245">
        <f>SUM(T347:T399)</f>
        <v>0</v>
      </c>
      <c r="U346" s="243"/>
      <c r="V346" s="245">
        <f>SUM(V347:V399)</f>
        <v>83.647924380000006</v>
      </c>
      <c r="W346" s="243"/>
      <c r="X346" s="246">
        <f>SUM(X347:X399)</f>
        <v>0</v>
      </c>
      <c r="Y346" s="12"/>
      <c r="Z346" s="12"/>
      <c r="AA346" s="12"/>
      <c r="AB346" s="12"/>
      <c r="AC346" s="12"/>
      <c r="AD346" s="12"/>
      <c r="AE346" s="12"/>
      <c r="AR346" s="247" t="s">
        <v>86</v>
      </c>
      <c r="AT346" s="248" t="s">
        <v>77</v>
      </c>
      <c r="AU346" s="248" t="s">
        <v>86</v>
      </c>
      <c r="AY346" s="247" t="s">
        <v>223</v>
      </c>
      <c r="BK346" s="249">
        <f>SUM(BK347:BK399)</f>
        <v>0</v>
      </c>
    </row>
    <row r="347" s="2" customFormat="1" ht="21.75" customHeight="1">
      <c r="A347" s="39"/>
      <c r="B347" s="40"/>
      <c r="C347" s="252" t="s">
        <v>674</v>
      </c>
      <c r="D347" s="252" t="s">
        <v>226</v>
      </c>
      <c r="E347" s="253" t="s">
        <v>1534</v>
      </c>
      <c r="F347" s="254" t="s">
        <v>1535</v>
      </c>
      <c r="G347" s="255" t="s">
        <v>409</v>
      </c>
      <c r="H347" s="256">
        <v>15.140000000000001</v>
      </c>
      <c r="I347" s="257"/>
      <c r="J347" s="257"/>
      <c r="K347" s="258">
        <f>ROUND(P347*H347,2)</f>
        <v>0</v>
      </c>
      <c r="L347" s="254" t="s">
        <v>404</v>
      </c>
      <c r="M347" s="45"/>
      <c r="N347" s="259" t="s">
        <v>1</v>
      </c>
      <c r="O347" s="260" t="s">
        <v>41</v>
      </c>
      <c r="P347" s="261">
        <f>I347+J347</f>
        <v>0</v>
      </c>
      <c r="Q347" s="261">
        <f>ROUND(I347*H347,2)</f>
        <v>0</v>
      </c>
      <c r="R347" s="261">
        <f>ROUND(J347*H347,2)</f>
        <v>0</v>
      </c>
      <c r="S347" s="92"/>
      <c r="T347" s="262">
        <f>S347*H347</f>
        <v>0</v>
      </c>
      <c r="U347" s="262">
        <v>2.45329</v>
      </c>
      <c r="V347" s="262">
        <f>U347*H347</f>
        <v>37.142810600000004</v>
      </c>
      <c r="W347" s="262">
        <v>0</v>
      </c>
      <c r="X347" s="263">
        <f>W347*H347</f>
        <v>0</v>
      </c>
      <c r="Y347" s="39"/>
      <c r="Z347" s="39"/>
      <c r="AA347" s="39"/>
      <c r="AB347" s="39"/>
      <c r="AC347" s="39"/>
      <c r="AD347" s="39"/>
      <c r="AE347" s="39"/>
      <c r="AR347" s="264" t="s">
        <v>239</v>
      </c>
      <c r="AT347" s="264" t="s">
        <v>226</v>
      </c>
      <c r="AU347" s="264" t="s">
        <v>88</v>
      </c>
      <c r="AY347" s="18" t="s">
        <v>223</v>
      </c>
      <c r="BE347" s="265">
        <f>IF(O347="základní",K347,0)</f>
        <v>0</v>
      </c>
      <c r="BF347" s="265">
        <f>IF(O347="snížená",K347,0)</f>
        <v>0</v>
      </c>
      <c r="BG347" s="265">
        <f>IF(O347="zákl. přenesená",K347,0)</f>
        <v>0</v>
      </c>
      <c r="BH347" s="265">
        <f>IF(O347="sníž. přenesená",K347,0)</f>
        <v>0</v>
      </c>
      <c r="BI347" s="265">
        <f>IF(O347="nulová",K347,0)</f>
        <v>0</v>
      </c>
      <c r="BJ347" s="18" t="s">
        <v>86</v>
      </c>
      <c r="BK347" s="265">
        <f>ROUND(P347*H347,2)</f>
        <v>0</v>
      </c>
      <c r="BL347" s="18" t="s">
        <v>239</v>
      </c>
      <c r="BM347" s="264" t="s">
        <v>1536</v>
      </c>
    </row>
    <row r="348" s="2" customFormat="1">
      <c r="A348" s="39"/>
      <c r="B348" s="40"/>
      <c r="C348" s="41"/>
      <c r="D348" s="266" t="s">
        <v>232</v>
      </c>
      <c r="E348" s="41"/>
      <c r="F348" s="267" t="s">
        <v>1398</v>
      </c>
      <c r="G348" s="41"/>
      <c r="H348" s="41"/>
      <c r="I348" s="158"/>
      <c r="J348" s="158"/>
      <c r="K348" s="41"/>
      <c r="L348" s="41"/>
      <c r="M348" s="45"/>
      <c r="N348" s="268"/>
      <c r="O348" s="269"/>
      <c r="P348" s="92"/>
      <c r="Q348" s="92"/>
      <c r="R348" s="92"/>
      <c r="S348" s="92"/>
      <c r="T348" s="92"/>
      <c r="U348" s="92"/>
      <c r="V348" s="92"/>
      <c r="W348" s="92"/>
      <c r="X348" s="93"/>
      <c r="Y348" s="39"/>
      <c r="Z348" s="39"/>
      <c r="AA348" s="39"/>
      <c r="AB348" s="39"/>
      <c r="AC348" s="39"/>
      <c r="AD348" s="39"/>
      <c r="AE348" s="39"/>
      <c r="AT348" s="18" t="s">
        <v>232</v>
      </c>
      <c r="AU348" s="18" t="s">
        <v>88</v>
      </c>
    </row>
    <row r="349" s="13" customFormat="1">
      <c r="A349" s="13"/>
      <c r="B349" s="274"/>
      <c r="C349" s="275"/>
      <c r="D349" s="266" t="s">
        <v>446</v>
      </c>
      <c r="E349" s="276" t="s">
        <v>1</v>
      </c>
      <c r="F349" s="277" t="s">
        <v>1537</v>
      </c>
      <c r="G349" s="275"/>
      <c r="H349" s="278">
        <v>1.3100000000000001</v>
      </c>
      <c r="I349" s="279"/>
      <c r="J349" s="279"/>
      <c r="K349" s="275"/>
      <c r="L349" s="275"/>
      <c r="M349" s="280"/>
      <c r="N349" s="281"/>
      <c r="O349" s="282"/>
      <c r="P349" s="282"/>
      <c r="Q349" s="282"/>
      <c r="R349" s="282"/>
      <c r="S349" s="282"/>
      <c r="T349" s="282"/>
      <c r="U349" s="282"/>
      <c r="V349" s="282"/>
      <c r="W349" s="282"/>
      <c r="X349" s="283"/>
      <c r="Y349" s="13"/>
      <c r="Z349" s="13"/>
      <c r="AA349" s="13"/>
      <c r="AB349" s="13"/>
      <c r="AC349" s="13"/>
      <c r="AD349" s="13"/>
      <c r="AE349" s="13"/>
      <c r="AT349" s="284" t="s">
        <v>446</v>
      </c>
      <c r="AU349" s="284" t="s">
        <v>88</v>
      </c>
      <c r="AV349" s="13" t="s">
        <v>88</v>
      </c>
      <c r="AW349" s="13" t="s">
        <v>5</v>
      </c>
      <c r="AX349" s="13" t="s">
        <v>78</v>
      </c>
      <c r="AY349" s="284" t="s">
        <v>223</v>
      </c>
    </row>
    <row r="350" s="13" customFormat="1">
      <c r="A350" s="13"/>
      <c r="B350" s="274"/>
      <c r="C350" s="275"/>
      <c r="D350" s="266" t="s">
        <v>446</v>
      </c>
      <c r="E350" s="276" t="s">
        <v>1</v>
      </c>
      <c r="F350" s="277" t="s">
        <v>1538</v>
      </c>
      <c r="G350" s="275"/>
      <c r="H350" s="278">
        <v>8.0999999999999996</v>
      </c>
      <c r="I350" s="279"/>
      <c r="J350" s="279"/>
      <c r="K350" s="275"/>
      <c r="L350" s="275"/>
      <c r="M350" s="280"/>
      <c r="N350" s="281"/>
      <c r="O350" s="282"/>
      <c r="P350" s="282"/>
      <c r="Q350" s="282"/>
      <c r="R350" s="282"/>
      <c r="S350" s="282"/>
      <c r="T350" s="282"/>
      <c r="U350" s="282"/>
      <c r="V350" s="282"/>
      <c r="W350" s="282"/>
      <c r="X350" s="283"/>
      <c r="Y350" s="13"/>
      <c r="Z350" s="13"/>
      <c r="AA350" s="13"/>
      <c r="AB350" s="13"/>
      <c r="AC350" s="13"/>
      <c r="AD350" s="13"/>
      <c r="AE350" s="13"/>
      <c r="AT350" s="284" t="s">
        <v>446</v>
      </c>
      <c r="AU350" s="284" t="s">
        <v>88</v>
      </c>
      <c r="AV350" s="13" t="s">
        <v>88</v>
      </c>
      <c r="AW350" s="13" t="s">
        <v>5</v>
      </c>
      <c r="AX350" s="13" t="s">
        <v>78</v>
      </c>
      <c r="AY350" s="284" t="s">
        <v>223</v>
      </c>
    </row>
    <row r="351" s="13" customFormat="1">
      <c r="A351" s="13"/>
      <c r="B351" s="274"/>
      <c r="C351" s="275"/>
      <c r="D351" s="266" t="s">
        <v>446</v>
      </c>
      <c r="E351" s="276" t="s">
        <v>1</v>
      </c>
      <c r="F351" s="277" t="s">
        <v>1539</v>
      </c>
      <c r="G351" s="275"/>
      <c r="H351" s="278">
        <v>5.7300000000000004</v>
      </c>
      <c r="I351" s="279"/>
      <c r="J351" s="279"/>
      <c r="K351" s="275"/>
      <c r="L351" s="275"/>
      <c r="M351" s="280"/>
      <c r="N351" s="281"/>
      <c r="O351" s="282"/>
      <c r="P351" s="282"/>
      <c r="Q351" s="282"/>
      <c r="R351" s="282"/>
      <c r="S351" s="282"/>
      <c r="T351" s="282"/>
      <c r="U351" s="282"/>
      <c r="V351" s="282"/>
      <c r="W351" s="282"/>
      <c r="X351" s="283"/>
      <c r="Y351" s="13"/>
      <c r="Z351" s="13"/>
      <c r="AA351" s="13"/>
      <c r="AB351" s="13"/>
      <c r="AC351" s="13"/>
      <c r="AD351" s="13"/>
      <c r="AE351" s="13"/>
      <c r="AT351" s="284" t="s">
        <v>446</v>
      </c>
      <c r="AU351" s="284" t="s">
        <v>88</v>
      </c>
      <c r="AV351" s="13" t="s">
        <v>88</v>
      </c>
      <c r="AW351" s="13" t="s">
        <v>5</v>
      </c>
      <c r="AX351" s="13" t="s">
        <v>78</v>
      </c>
      <c r="AY351" s="284" t="s">
        <v>223</v>
      </c>
    </row>
    <row r="352" s="14" customFormat="1">
      <c r="A352" s="14"/>
      <c r="B352" s="285"/>
      <c r="C352" s="286"/>
      <c r="D352" s="266" t="s">
        <v>446</v>
      </c>
      <c r="E352" s="287" t="s">
        <v>1</v>
      </c>
      <c r="F352" s="288" t="s">
        <v>463</v>
      </c>
      <c r="G352" s="286"/>
      <c r="H352" s="289">
        <v>15.140000000000001</v>
      </c>
      <c r="I352" s="290"/>
      <c r="J352" s="290"/>
      <c r="K352" s="286"/>
      <c r="L352" s="286"/>
      <c r="M352" s="291"/>
      <c r="N352" s="292"/>
      <c r="O352" s="293"/>
      <c r="P352" s="293"/>
      <c r="Q352" s="293"/>
      <c r="R352" s="293"/>
      <c r="S352" s="293"/>
      <c r="T352" s="293"/>
      <c r="U352" s="293"/>
      <c r="V352" s="293"/>
      <c r="W352" s="293"/>
      <c r="X352" s="294"/>
      <c r="Y352" s="14"/>
      <c r="Z352" s="14"/>
      <c r="AA352" s="14"/>
      <c r="AB352" s="14"/>
      <c r="AC352" s="14"/>
      <c r="AD352" s="14"/>
      <c r="AE352" s="14"/>
      <c r="AT352" s="295" t="s">
        <v>446</v>
      </c>
      <c r="AU352" s="295" t="s">
        <v>88</v>
      </c>
      <c r="AV352" s="14" t="s">
        <v>239</v>
      </c>
      <c r="AW352" s="14" t="s">
        <v>5</v>
      </c>
      <c r="AX352" s="14" t="s">
        <v>86</v>
      </c>
      <c r="AY352" s="295" t="s">
        <v>223</v>
      </c>
    </row>
    <row r="353" s="2" customFormat="1" ht="21.75" customHeight="1">
      <c r="A353" s="39"/>
      <c r="B353" s="40"/>
      <c r="C353" s="252" t="s">
        <v>683</v>
      </c>
      <c r="D353" s="252" t="s">
        <v>226</v>
      </c>
      <c r="E353" s="253" t="s">
        <v>1540</v>
      </c>
      <c r="F353" s="254" t="s">
        <v>1541</v>
      </c>
      <c r="G353" s="255" t="s">
        <v>403</v>
      </c>
      <c r="H353" s="256">
        <v>35.130000000000003</v>
      </c>
      <c r="I353" s="257"/>
      <c r="J353" s="257"/>
      <c r="K353" s="258">
        <f>ROUND(P353*H353,2)</f>
        <v>0</v>
      </c>
      <c r="L353" s="254" t="s">
        <v>404</v>
      </c>
      <c r="M353" s="45"/>
      <c r="N353" s="259" t="s">
        <v>1</v>
      </c>
      <c r="O353" s="260" t="s">
        <v>41</v>
      </c>
      <c r="P353" s="261">
        <f>I353+J353</f>
        <v>0</v>
      </c>
      <c r="Q353" s="261">
        <f>ROUND(I353*H353,2)</f>
        <v>0</v>
      </c>
      <c r="R353" s="261">
        <f>ROUND(J353*H353,2)</f>
        <v>0</v>
      </c>
      <c r="S353" s="92"/>
      <c r="T353" s="262">
        <f>S353*H353</f>
        <v>0</v>
      </c>
      <c r="U353" s="262">
        <v>0.0027499999999999998</v>
      </c>
      <c r="V353" s="262">
        <f>U353*H353</f>
        <v>0.096607499999999999</v>
      </c>
      <c r="W353" s="262">
        <v>0</v>
      </c>
      <c r="X353" s="263">
        <f>W353*H353</f>
        <v>0</v>
      </c>
      <c r="Y353" s="39"/>
      <c r="Z353" s="39"/>
      <c r="AA353" s="39"/>
      <c r="AB353" s="39"/>
      <c r="AC353" s="39"/>
      <c r="AD353" s="39"/>
      <c r="AE353" s="39"/>
      <c r="AR353" s="264" t="s">
        <v>239</v>
      </c>
      <c r="AT353" s="264" t="s">
        <v>226</v>
      </c>
      <c r="AU353" s="264" t="s">
        <v>88</v>
      </c>
      <c r="AY353" s="18" t="s">
        <v>223</v>
      </c>
      <c r="BE353" s="265">
        <f>IF(O353="základní",K353,0)</f>
        <v>0</v>
      </c>
      <c r="BF353" s="265">
        <f>IF(O353="snížená",K353,0)</f>
        <v>0</v>
      </c>
      <c r="BG353" s="265">
        <f>IF(O353="zákl. přenesená",K353,0)</f>
        <v>0</v>
      </c>
      <c r="BH353" s="265">
        <f>IF(O353="sníž. přenesená",K353,0)</f>
        <v>0</v>
      </c>
      <c r="BI353" s="265">
        <f>IF(O353="nulová",K353,0)</f>
        <v>0</v>
      </c>
      <c r="BJ353" s="18" t="s">
        <v>86</v>
      </c>
      <c r="BK353" s="265">
        <f>ROUND(P353*H353,2)</f>
        <v>0</v>
      </c>
      <c r="BL353" s="18" t="s">
        <v>239</v>
      </c>
      <c r="BM353" s="264" t="s">
        <v>1542</v>
      </c>
    </row>
    <row r="354" s="2" customFormat="1">
      <c r="A354" s="39"/>
      <c r="B354" s="40"/>
      <c r="C354" s="41"/>
      <c r="D354" s="266" t="s">
        <v>232</v>
      </c>
      <c r="E354" s="41"/>
      <c r="F354" s="267" t="s">
        <v>1398</v>
      </c>
      <c r="G354" s="41"/>
      <c r="H354" s="41"/>
      <c r="I354" s="158"/>
      <c r="J354" s="158"/>
      <c r="K354" s="41"/>
      <c r="L354" s="41"/>
      <c r="M354" s="45"/>
      <c r="N354" s="268"/>
      <c r="O354" s="269"/>
      <c r="P354" s="92"/>
      <c r="Q354" s="92"/>
      <c r="R354" s="92"/>
      <c r="S354" s="92"/>
      <c r="T354" s="92"/>
      <c r="U354" s="92"/>
      <c r="V354" s="92"/>
      <c r="W354" s="92"/>
      <c r="X354" s="93"/>
      <c r="Y354" s="39"/>
      <c r="Z354" s="39"/>
      <c r="AA354" s="39"/>
      <c r="AB354" s="39"/>
      <c r="AC354" s="39"/>
      <c r="AD354" s="39"/>
      <c r="AE354" s="39"/>
      <c r="AT354" s="18" t="s">
        <v>232</v>
      </c>
      <c r="AU354" s="18" t="s">
        <v>88</v>
      </c>
    </row>
    <row r="355" s="13" customFormat="1">
      <c r="A355" s="13"/>
      <c r="B355" s="274"/>
      <c r="C355" s="275"/>
      <c r="D355" s="266" t="s">
        <v>446</v>
      </c>
      <c r="E355" s="276" t="s">
        <v>1</v>
      </c>
      <c r="F355" s="277" t="s">
        <v>1543</v>
      </c>
      <c r="G355" s="275"/>
      <c r="H355" s="278">
        <v>3.4300000000000002</v>
      </c>
      <c r="I355" s="279"/>
      <c r="J355" s="279"/>
      <c r="K355" s="275"/>
      <c r="L355" s="275"/>
      <c r="M355" s="280"/>
      <c r="N355" s="281"/>
      <c r="O355" s="282"/>
      <c r="P355" s="282"/>
      <c r="Q355" s="282"/>
      <c r="R355" s="282"/>
      <c r="S355" s="282"/>
      <c r="T355" s="282"/>
      <c r="U355" s="282"/>
      <c r="V355" s="282"/>
      <c r="W355" s="282"/>
      <c r="X355" s="283"/>
      <c r="Y355" s="13"/>
      <c r="Z355" s="13"/>
      <c r="AA355" s="13"/>
      <c r="AB355" s="13"/>
      <c r="AC355" s="13"/>
      <c r="AD355" s="13"/>
      <c r="AE355" s="13"/>
      <c r="AT355" s="284" t="s">
        <v>446</v>
      </c>
      <c r="AU355" s="284" t="s">
        <v>88</v>
      </c>
      <c r="AV355" s="13" t="s">
        <v>88</v>
      </c>
      <c r="AW355" s="13" t="s">
        <v>5</v>
      </c>
      <c r="AX355" s="13" t="s">
        <v>78</v>
      </c>
      <c r="AY355" s="284" t="s">
        <v>223</v>
      </c>
    </row>
    <row r="356" s="13" customFormat="1">
      <c r="A356" s="13"/>
      <c r="B356" s="274"/>
      <c r="C356" s="275"/>
      <c r="D356" s="266" t="s">
        <v>446</v>
      </c>
      <c r="E356" s="276" t="s">
        <v>1</v>
      </c>
      <c r="F356" s="277" t="s">
        <v>1544</v>
      </c>
      <c r="G356" s="275"/>
      <c r="H356" s="278">
        <v>15.9</v>
      </c>
      <c r="I356" s="279"/>
      <c r="J356" s="279"/>
      <c r="K356" s="275"/>
      <c r="L356" s="275"/>
      <c r="M356" s="280"/>
      <c r="N356" s="281"/>
      <c r="O356" s="282"/>
      <c r="P356" s="282"/>
      <c r="Q356" s="282"/>
      <c r="R356" s="282"/>
      <c r="S356" s="282"/>
      <c r="T356" s="282"/>
      <c r="U356" s="282"/>
      <c r="V356" s="282"/>
      <c r="W356" s="282"/>
      <c r="X356" s="283"/>
      <c r="Y356" s="13"/>
      <c r="Z356" s="13"/>
      <c r="AA356" s="13"/>
      <c r="AB356" s="13"/>
      <c r="AC356" s="13"/>
      <c r="AD356" s="13"/>
      <c r="AE356" s="13"/>
      <c r="AT356" s="284" t="s">
        <v>446</v>
      </c>
      <c r="AU356" s="284" t="s">
        <v>88</v>
      </c>
      <c r="AV356" s="13" t="s">
        <v>88</v>
      </c>
      <c r="AW356" s="13" t="s">
        <v>5</v>
      </c>
      <c r="AX356" s="13" t="s">
        <v>78</v>
      </c>
      <c r="AY356" s="284" t="s">
        <v>223</v>
      </c>
    </row>
    <row r="357" s="13" customFormat="1">
      <c r="A357" s="13"/>
      <c r="B357" s="274"/>
      <c r="C357" s="275"/>
      <c r="D357" s="266" t="s">
        <v>446</v>
      </c>
      <c r="E357" s="276" t="s">
        <v>1</v>
      </c>
      <c r="F357" s="277" t="s">
        <v>1545</v>
      </c>
      <c r="G357" s="275"/>
      <c r="H357" s="278">
        <v>15.800000000000001</v>
      </c>
      <c r="I357" s="279"/>
      <c r="J357" s="279"/>
      <c r="K357" s="275"/>
      <c r="L357" s="275"/>
      <c r="M357" s="280"/>
      <c r="N357" s="281"/>
      <c r="O357" s="282"/>
      <c r="P357" s="282"/>
      <c r="Q357" s="282"/>
      <c r="R357" s="282"/>
      <c r="S357" s="282"/>
      <c r="T357" s="282"/>
      <c r="U357" s="282"/>
      <c r="V357" s="282"/>
      <c r="W357" s="282"/>
      <c r="X357" s="283"/>
      <c r="Y357" s="13"/>
      <c r="Z357" s="13"/>
      <c r="AA357" s="13"/>
      <c r="AB357" s="13"/>
      <c r="AC357" s="13"/>
      <c r="AD357" s="13"/>
      <c r="AE357" s="13"/>
      <c r="AT357" s="284" t="s">
        <v>446</v>
      </c>
      <c r="AU357" s="284" t="s">
        <v>88</v>
      </c>
      <c r="AV357" s="13" t="s">
        <v>88</v>
      </c>
      <c r="AW357" s="13" t="s">
        <v>5</v>
      </c>
      <c r="AX357" s="13" t="s">
        <v>78</v>
      </c>
      <c r="AY357" s="284" t="s">
        <v>223</v>
      </c>
    </row>
    <row r="358" s="14" customFormat="1">
      <c r="A358" s="14"/>
      <c r="B358" s="285"/>
      <c r="C358" s="286"/>
      <c r="D358" s="266" t="s">
        <v>446</v>
      </c>
      <c r="E358" s="287" t="s">
        <v>1</v>
      </c>
      <c r="F358" s="288" t="s">
        <v>463</v>
      </c>
      <c r="G358" s="286"/>
      <c r="H358" s="289">
        <v>35.130000000000003</v>
      </c>
      <c r="I358" s="290"/>
      <c r="J358" s="290"/>
      <c r="K358" s="286"/>
      <c r="L358" s="286"/>
      <c r="M358" s="291"/>
      <c r="N358" s="292"/>
      <c r="O358" s="293"/>
      <c r="P358" s="293"/>
      <c r="Q358" s="293"/>
      <c r="R358" s="293"/>
      <c r="S358" s="293"/>
      <c r="T358" s="293"/>
      <c r="U358" s="293"/>
      <c r="V358" s="293"/>
      <c r="W358" s="293"/>
      <c r="X358" s="294"/>
      <c r="Y358" s="14"/>
      <c r="Z358" s="14"/>
      <c r="AA358" s="14"/>
      <c r="AB358" s="14"/>
      <c r="AC358" s="14"/>
      <c r="AD358" s="14"/>
      <c r="AE358" s="14"/>
      <c r="AT358" s="295" t="s">
        <v>446</v>
      </c>
      <c r="AU358" s="295" t="s">
        <v>88</v>
      </c>
      <c r="AV358" s="14" t="s">
        <v>239</v>
      </c>
      <c r="AW358" s="14" t="s">
        <v>5</v>
      </c>
      <c r="AX358" s="14" t="s">
        <v>86</v>
      </c>
      <c r="AY358" s="295" t="s">
        <v>223</v>
      </c>
    </row>
    <row r="359" s="2" customFormat="1" ht="21.75" customHeight="1">
      <c r="A359" s="39"/>
      <c r="B359" s="40"/>
      <c r="C359" s="252" t="s">
        <v>688</v>
      </c>
      <c r="D359" s="252" t="s">
        <v>226</v>
      </c>
      <c r="E359" s="253" t="s">
        <v>1546</v>
      </c>
      <c r="F359" s="254" t="s">
        <v>1547</v>
      </c>
      <c r="G359" s="255" t="s">
        <v>403</v>
      </c>
      <c r="H359" s="256">
        <v>35.130000000000003</v>
      </c>
      <c r="I359" s="257"/>
      <c r="J359" s="257"/>
      <c r="K359" s="258">
        <f>ROUND(P359*H359,2)</f>
        <v>0</v>
      </c>
      <c r="L359" s="254" t="s">
        <v>404</v>
      </c>
      <c r="M359" s="45"/>
      <c r="N359" s="259" t="s">
        <v>1</v>
      </c>
      <c r="O359" s="260" t="s">
        <v>41</v>
      </c>
      <c r="P359" s="261">
        <f>I359+J359</f>
        <v>0</v>
      </c>
      <c r="Q359" s="261">
        <f>ROUND(I359*H359,2)</f>
        <v>0</v>
      </c>
      <c r="R359" s="261">
        <f>ROUND(J359*H359,2)</f>
        <v>0</v>
      </c>
      <c r="S359" s="92"/>
      <c r="T359" s="262">
        <f>S359*H359</f>
        <v>0</v>
      </c>
      <c r="U359" s="262">
        <v>0</v>
      </c>
      <c r="V359" s="262">
        <f>U359*H359</f>
        <v>0</v>
      </c>
      <c r="W359" s="262">
        <v>0</v>
      </c>
      <c r="X359" s="263">
        <f>W359*H359</f>
        <v>0</v>
      </c>
      <c r="Y359" s="39"/>
      <c r="Z359" s="39"/>
      <c r="AA359" s="39"/>
      <c r="AB359" s="39"/>
      <c r="AC359" s="39"/>
      <c r="AD359" s="39"/>
      <c r="AE359" s="39"/>
      <c r="AR359" s="264" t="s">
        <v>239</v>
      </c>
      <c r="AT359" s="264" t="s">
        <v>226</v>
      </c>
      <c r="AU359" s="264" t="s">
        <v>88</v>
      </c>
      <c r="AY359" s="18" t="s">
        <v>223</v>
      </c>
      <c r="BE359" s="265">
        <f>IF(O359="základní",K359,0)</f>
        <v>0</v>
      </c>
      <c r="BF359" s="265">
        <f>IF(O359="snížená",K359,0)</f>
        <v>0</v>
      </c>
      <c r="BG359" s="265">
        <f>IF(O359="zákl. přenesená",K359,0)</f>
        <v>0</v>
      </c>
      <c r="BH359" s="265">
        <f>IF(O359="sníž. přenesená",K359,0)</f>
        <v>0</v>
      </c>
      <c r="BI359" s="265">
        <f>IF(O359="nulová",K359,0)</f>
        <v>0</v>
      </c>
      <c r="BJ359" s="18" t="s">
        <v>86</v>
      </c>
      <c r="BK359" s="265">
        <f>ROUND(P359*H359,2)</f>
        <v>0</v>
      </c>
      <c r="BL359" s="18" t="s">
        <v>239</v>
      </c>
      <c r="BM359" s="264" t="s">
        <v>1548</v>
      </c>
    </row>
    <row r="360" s="2" customFormat="1">
      <c r="A360" s="39"/>
      <c r="B360" s="40"/>
      <c r="C360" s="41"/>
      <c r="D360" s="266" t="s">
        <v>232</v>
      </c>
      <c r="E360" s="41"/>
      <c r="F360" s="267" t="s">
        <v>1549</v>
      </c>
      <c r="G360" s="41"/>
      <c r="H360" s="41"/>
      <c r="I360" s="158"/>
      <c r="J360" s="158"/>
      <c r="K360" s="41"/>
      <c r="L360" s="41"/>
      <c r="M360" s="45"/>
      <c r="N360" s="268"/>
      <c r="O360" s="269"/>
      <c r="P360" s="92"/>
      <c r="Q360" s="92"/>
      <c r="R360" s="92"/>
      <c r="S360" s="92"/>
      <c r="T360" s="92"/>
      <c r="U360" s="92"/>
      <c r="V360" s="92"/>
      <c r="W360" s="92"/>
      <c r="X360" s="93"/>
      <c r="Y360" s="39"/>
      <c r="Z360" s="39"/>
      <c r="AA360" s="39"/>
      <c r="AB360" s="39"/>
      <c r="AC360" s="39"/>
      <c r="AD360" s="39"/>
      <c r="AE360" s="39"/>
      <c r="AT360" s="18" t="s">
        <v>232</v>
      </c>
      <c r="AU360" s="18" t="s">
        <v>88</v>
      </c>
    </row>
    <row r="361" s="2" customFormat="1" ht="21.75" customHeight="1">
      <c r="A361" s="39"/>
      <c r="B361" s="40"/>
      <c r="C361" s="252" t="s">
        <v>693</v>
      </c>
      <c r="D361" s="252" t="s">
        <v>226</v>
      </c>
      <c r="E361" s="253" t="s">
        <v>1550</v>
      </c>
      <c r="F361" s="254" t="s">
        <v>1551</v>
      </c>
      <c r="G361" s="255" t="s">
        <v>403</v>
      </c>
      <c r="H361" s="256">
        <v>35.130000000000003</v>
      </c>
      <c r="I361" s="257"/>
      <c r="J361" s="257"/>
      <c r="K361" s="258">
        <f>ROUND(P361*H361,2)</f>
        <v>0</v>
      </c>
      <c r="L361" s="254" t="s">
        <v>404</v>
      </c>
      <c r="M361" s="45"/>
      <c r="N361" s="259" t="s">
        <v>1</v>
      </c>
      <c r="O361" s="260" t="s">
        <v>41</v>
      </c>
      <c r="P361" s="261">
        <f>I361+J361</f>
        <v>0</v>
      </c>
      <c r="Q361" s="261">
        <f>ROUND(I361*H361,2)</f>
        <v>0</v>
      </c>
      <c r="R361" s="261">
        <f>ROUND(J361*H361,2)</f>
        <v>0</v>
      </c>
      <c r="S361" s="92"/>
      <c r="T361" s="262">
        <f>S361*H361</f>
        <v>0</v>
      </c>
      <c r="U361" s="262">
        <v>0.0025000000000000001</v>
      </c>
      <c r="V361" s="262">
        <f>U361*H361</f>
        <v>0.087825000000000014</v>
      </c>
      <c r="W361" s="262">
        <v>0</v>
      </c>
      <c r="X361" s="263">
        <f>W361*H361</f>
        <v>0</v>
      </c>
      <c r="Y361" s="39"/>
      <c r="Z361" s="39"/>
      <c r="AA361" s="39"/>
      <c r="AB361" s="39"/>
      <c r="AC361" s="39"/>
      <c r="AD361" s="39"/>
      <c r="AE361" s="39"/>
      <c r="AR361" s="264" t="s">
        <v>239</v>
      </c>
      <c r="AT361" s="264" t="s">
        <v>226</v>
      </c>
      <c r="AU361" s="264" t="s">
        <v>88</v>
      </c>
      <c r="AY361" s="18" t="s">
        <v>223</v>
      </c>
      <c r="BE361" s="265">
        <f>IF(O361="základní",K361,0)</f>
        <v>0</v>
      </c>
      <c r="BF361" s="265">
        <f>IF(O361="snížená",K361,0)</f>
        <v>0</v>
      </c>
      <c r="BG361" s="265">
        <f>IF(O361="zákl. přenesená",K361,0)</f>
        <v>0</v>
      </c>
      <c r="BH361" s="265">
        <f>IF(O361="sníž. přenesená",K361,0)</f>
        <v>0</v>
      </c>
      <c r="BI361" s="265">
        <f>IF(O361="nulová",K361,0)</f>
        <v>0</v>
      </c>
      <c r="BJ361" s="18" t="s">
        <v>86</v>
      </c>
      <c r="BK361" s="265">
        <f>ROUND(P361*H361,2)</f>
        <v>0</v>
      </c>
      <c r="BL361" s="18" t="s">
        <v>239</v>
      </c>
      <c r="BM361" s="264" t="s">
        <v>1552</v>
      </c>
    </row>
    <row r="362" s="2" customFormat="1">
      <c r="A362" s="39"/>
      <c r="B362" s="40"/>
      <c r="C362" s="41"/>
      <c r="D362" s="266" t="s">
        <v>232</v>
      </c>
      <c r="E362" s="41"/>
      <c r="F362" s="267" t="s">
        <v>1549</v>
      </c>
      <c r="G362" s="41"/>
      <c r="H362" s="41"/>
      <c r="I362" s="158"/>
      <c r="J362" s="158"/>
      <c r="K362" s="41"/>
      <c r="L362" s="41"/>
      <c r="M362" s="45"/>
      <c r="N362" s="268"/>
      <c r="O362" s="269"/>
      <c r="P362" s="92"/>
      <c r="Q362" s="92"/>
      <c r="R362" s="92"/>
      <c r="S362" s="92"/>
      <c r="T362" s="92"/>
      <c r="U362" s="92"/>
      <c r="V362" s="92"/>
      <c r="W362" s="92"/>
      <c r="X362" s="93"/>
      <c r="Y362" s="39"/>
      <c r="Z362" s="39"/>
      <c r="AA362" s="39"/>
      <c r="AB362" s="39"/>
      <c r="AC362" s="39"/>
      <c r="AD362" s="39"/>
      <c r="AE362" s="39"/>
      <c r="AT362" s="18" t="s">
        <v>232</v>
      </c>
      <c r="AU362" s="18" t="s">
        <v>88</v>
      </c>
    </row>
    <row r="363" s="2" customFormat="1" ht="21.75" customHeight="1">
      <c r="A363" s="39"/>
      <c r="B363" s="40"/>
      <c r="C363" s="252" t="s">
        <v>698</v>
      </c>
      <c r="D363" s="252" t="s">
        <v>226</v>
      </c>
      <c r="E363" s="253" t="s">
        <v>1553</v>
      </c>
      <c r="F363" s="254" t="s">
        <v>1554</v>
      </c>
      <c r="G363" s="255" t="s">
        <v>501</v>
      </c>
      <c r="H363" s="256">
        <v>5.2699999999999996</v>
      </c>
      <c r="I363" s="257"/>
      <c r="J363" s="257"/>
      <c r="K363" s="258">
        <f>ROUND(P363*H363,2)</f>
        <v>0</v>
      </c>
      <c r="L363" s="254" t="s">
        <v>404</v>
      </c>
      <c r="M363" s="45"/>
      <c r="N363" s="259" t="s">
        <v>1</v>
      </c>
      <c r="O363" s="260" t="s">
        <v>41</v>
      </c>
      <c r="P363" s="261">
        <f>I363+J363</f>
        <v>0</v>
      </c>
      <c r="Q363" s="261">
        <f>ROUND(I363*H363,2)</f>
        <v>0</v>
      </c>
      <c r="R363" s="261">
        <f>ROUND(J363*H363,2)</f>
        <v>0</v>
      </c>
      <c r="S363" s="92"/>
      <c r="T363" s="262">
        <f>S363*H363</f>
        <v>0</v>
      </c>
      <c r="U363" s="262">
        <v>1.04881</v>
      </c>
      <c r="V363" s="262">
        <f>U363*H363</f>
        <v>5.5272286999999993</v>
      </c>
      <c r="W363" s="262">
        <v>0</v>
      </c>
      <c r="X363" s="263">
        <f>W363*H363</f>
        <v>0</v>
      </c>
      <c r="Y363" s="39"/>
      <c r="Z363" s="39"/>
      <c r="AA363" s="39"/>
      <c r="AB363" s="39"/>
      <c r="AC363" s="39"/>
      <c r="AD363" s="39"/>
      <c r="AE363" s="39"/>
      <c r="AR363" s="264" t="s">
        <v>239</v>
      </c>
      <c r="AT363" s="264" t="s">
        <v>226</v>
      </c>
      <c r="AU363" s="264" t="s">
        <v>88</v>
      </c>
      <c r="AY363" s="18" t="s">
        <v>223</v>
      </c>
      <c r="BE363" s="265">
        <f>IF(O363="základní",K363,0)</f>
        <v>0</v>
      </c>
      <c r="BF363" s="265">
        <f>IF(O363="snížená",K363,0)</f>
        <v>0</v>
      </c>
      <c r="BG363" s="265">
        <f>IF(O363="zákl. přenesená",K363,0)</f>
        <v>0</v>
      </c>
      <c r="BH363" s="265">
        <f>IF(O363="sníž. přenesená",K363,0)</f>
        <v>0</v>
      </c>
      <c r="BI363" s="265">
        <f>IF(O363="nulová",K363,0)</f>
        <v>0</v>
      </c>
      <c r="BJ363" s="18" t="s">
        <v>86</v>
      </c>
      <c r="BK363" s="265">
        <f>ROUND(P363*H363,2)</f>
        <v>0</v>
      </c>
      <c r="BL363" s="18" t="s">
        <v>239</v>
      </c>
      <c r="BM363" s="264" t="s">
        <v>1555</v>
      </c>
    </row>
    <row r="364" s="2" customFormat="1">
      <c r="A364" s="39"/>
      <c r="B364" s="40"/>
      <c r="C364" s="41"/>
      <c r="D364" s="266" t="s">
        <v>232</v>
      </c>
      <c r="E364" s="41"/>
      <c r="F364" s="267" t="s">
        <v>1556</v>
      </c>
      <c r="G364" s="41"/>
      <c r="H364" s="41"/>
      <c r="I364" s="158"/>
      <c r="J364" s="158"/>
      <c r="K364" s="41"/>
      <c r="L364" s="41"/>
      <c r="M364" s="45"/>
      <c r="N364" s="268"/>
      <c r="O364" s="269"/>
      <c r="P364" s="92"/>
      <c r="Q364" s="92"/>
      <c r="R364" s="92"/>
      <c r="S364" s="92"/>
      <c r="T364" s="92"/>
      <c r="U364" s="92"/>
      <c r="V364" s="92"/>
      <c r="W364" s="92"/>
      <c r="X364" s="93"/>
      <c r="Y364" s="39"/>
      <c r="Z364" s="39"/>
      <c r="AA364" s="39"/>
      <c r="AB364" s="39"/>
      <c r="AC364" s="39"/>
      <c r="AD364" s="39"/>
      <c r="AE364" s="39"/>
      <c r="AT364" s="18" t="s">
        <v>232</v>
      </c>
      <c r="AU364" s="18" t="s">
        <v>88</v>
      </c>
    </row>
    <row r="365" s="13" customFormat="1">
      <c r="A365" s="13"/>
      <c r="B365" s="274"/>
      <c r="C365" s="275"/>
      <c r="D365" s="266" t="s">
        <v>446</v>
      </c>
      <c r="E365" s="276" t="s">
        <v>1</v>
      </c>
      <c r="F365" s="277" t="s">
        <v>1557</v>
      </c>
      <c r="G365" s="275"/>
      <c r="H365" s="278">
        <v>5.2699999999999996</v>
      </c>
      <c r="I365" s="279"/>
      <c r="J365" s="279"/>
      <c r="K365" s="275"/>
      <c r="L365" s="275"/>
      <c r="M365" s="280"/>
      <c r="N365" s="281"/>
      <c r="O365" s="282"/>
      <c r="P365" s="282"/>
      <c r="Q365" s="282"/>
      <c r="R365" s="282"/>
      <c r="S365" s="282"/>
      <c r="T365" s="282"/>
      <c r="U365" s="282"/>
      <c r="V365" s="282"/>
      <c r="W365" s="282"/>
      <c r="X365" s="283"/>
      <c r="Y365" s="13"/>
      <c r="Z365" s="13"/>
      <c r="AA365" s="13"/>
      <c r="AB365" s="13"/>
      <c r="AC365" s="13"/>
      <c r="AD365" s="13"/>
      <c r="AE365" s="13"/>
      <c r="AT365" s="284" t="s">
        <v>446</v>
      </c>
      <c r="AU365" s="284" t="s">
        <v>88</v>
      </c>
      <c r="AV365" s="13" t="s">
        <v>88</v>
      </c>
      <c r="AW365" s="13" t="s">
        <v>5</v>
      </c>
      <c r="AX365" s="13" t="s">
        <v>86</v>
      </c>
      <c r="AY365" s="284" t="s">
        <v>223</v>
      </c>
    </row>
    <row r="366" s="2" customFormat="1" ht="21.75" customHeight="1">
      <c r="A366" s="39"/>
      <c r="B366" s="40"/>
      <c r="C366" s="252" t="s">
        <v>713</v>
      </c>
      <c r="D366" s="252" t="s">
        <v>226</v>
      </c>
      <c r="E366" s="253" t="s">
        <v>1558</v>
      </c>
      <c r="F366" s="254" t="s">
        <v>1559</v>
      </c>
      <c r="G366" s="255" t="s">
        <v>409</v>
      </c>
      <c r="H366" s="256">
        <v>3.7999999999999998</v>
      </c>
      <c r="I366" s="257"/>
      <c r="J366" s="257"/>
      <c r="K366" s="258">
        <f>ROUND(P366*H366,2)</f>
        <v>0</v>
      </c>
      <c r="L366" s="254" t="s">
        <v>404</v>
      </c>
      <c r="M366" s="45"/>
      <c r="N366" s="259" t="s">
        <v>1</v>
      </c>
      <c r="O366" s="260" t="s">
        <v>41</v>
      </c>
      <c r="P366" s="261">
        <f>I366+J366</f>
        <v>0</v>
      </c>
      <c r="Q366" s="261">
        <f>ROUND(I366*H366,2)</f>
        <v>0</v>
      </c>
      <c r="R366" s="261">
        <f>ROUND(J366*H366,2)</f>
        <v>0</v>
      </c>
      <c r="S366" s="92"/>
      <c r="T366" s="262">
        <f>S366*H366</f>
        <v>0</v>
      </c>
      <c r="U366" s="262">
        <v>2.45329</v>
      </c>
      <c r="V366" s="262">
        <f>U366*H366</f>
        <v>9.3225020000000001</v>
      </c>
      <c r="W366" s="262">
        <v>0</v>
      </c>
      <c r="X366" s="263">
        <f>W366*H366</f>
        <v>0</v>
      </c>
      <c r="Y366" s="39"/>
      <c r="Z366" s="39"/>
      <c r="AA366" s="39"/>
      <c r="AB366" s="39"/>
      <c r="AC366" s="39"/>
      <c r="AD366" s="39"/>
      <c r="AE366" s="39"/>
      <c r="AR366" s="264" t="s">
        <v>239</v>
      </c>
      <c r="AT366" s="264" t="s">
        <v>226</v>
      </c>
      <c r="AU366" s="264" t="s">
        <v>88</v>
      </c>
      <c r="AY366" s="18" t="s">
        <v>223</v>
      </c>
      <c r="BE366" s="265">
        <f>IF(O366="základní",K366,0)</f>
        <v>0</v>
      </c>
      <c r="BF366" s="265">
        <f>IF(O366="snížená",K366,0)</f>
        <v>0</v>
      </c>
      <c r="BG366" s="265">
        <f>IF(O366="zákl. přenesená",K366,0)</f>
        <v>0</v>
      </c>
      <c r="BH366" s="265">
        <f>IF(O366="sníž. přenesená",K366,0)</f>
        <v>0</v>
      </c>
      <c r="BI366" s="265">
        <f>IF(O366="nulová",K366,0)</f>
        <v>0</v>
      </c>
      <c r="BJ366" s="18" t="s">
        <v>86</v>
      </c>
      <c r="BK366" s="265">
        <f>ROUND(P366*H366,2)</f>
        <v>0</v>
      </c>
      <c r="BL366" s="18" t="s">
        <v>239</v>
      </c>
      <c r="BM366" s="264" t="s">
        <v>1560</v>
      </c>
    </row>
    <row r="367" s="2" customFormat="1">
      <c r="A367" s="39"/>
      <c r="B367" s="40"/>
      <c r="C367" s="41"/>
      <c r="D367" s="266" t="s">
        <v>232</v>
      </c>
      <c r="E367" s="41"/>
      <c r="F367" s="267" t="s">
        <v>1398</v>
      </c>
      <c r="G367" s="41"/>
      <c r="H367" s="41"/>
      <c r="I367" s="158"/>
      <c r="J367" s="158"/>
      <c r="K367" s="41"/>
      <c r="L367" s="41"/>
      <c r="M367" s="45"/>
      <c r="N367" s="268"/>
      <c r="O367" s="269"/>
      <c r="P367" s="92"/>
      <c r="Q367" s="92"/>
      <c r="R367" s="92"/>
      <c r="S367" s="92"/>
      <c r="T367" s="92"/>
      <c r="U367" s="92"/>
      <c r="V367" s="92"/>
      <c r="W367" s="92"/>
      <c r="X367" s="93"/>
      <c r="Y367" s="39"/>
      <c r="Z367" s="39"/>
      <c r="AA367" s="39"/>
      <c r="AB367" s="39"/>
      <c r="AC367" s="39"/>
      <c r="AD367" s="39"/>
      <c r="AE367" s="39"/>
      <c r="AT367" s="18" t="s">
        <v>232</v>
      </c>
      <c r="AU367" s="18" t="s">
        <v>88</v>
      </c>
    </row>
    <row r="368" s="13" customFormat="1">
      <c r="A368" s="13"/>
      <c r="B368" s="274"/>
      <c r="C368" s="275"/>
      <c r="D368" s="266" t="s">
        <v>446</v>
      </c>
      <c r="E368" s="276" t="s">
        <v>1</v>
      </c>
      <c r="F368" s="277" t="s">
        <v>1561</v>
      </c>
      <c r="G368" s="275"/>
      <c r="H368" s="278">
        <v>3.7999999999999998</v>
      </c>
      <c r="I368" s="279"/>
      <c r="J368" s="279"/>
      <c r="K368" s="275"/>
      <c r="L368" s="275"/>
      <c r="M368" s="280"/>
      <c r="N368" s="281"/>
      <c r="O368" s="282"/>
      <c r="P368" s="282"/>
      <c r="Q368" s="282"/>
      <c r="R368" s="282"/>
      <c r="S368" s="282"/>
      <c r="T368" s="282"/>
      <c r="U368" s="282"/>
      <c r="V368" s="282"/>
      <c r="W368" s="282"/>
      <c r="X368" s="283"/>
      <c r="Y368" s="13"/>
      <c r="Z368" s="13"/>
      <c r="AA368" s="13"/>
      <c r="AB368" s="13"/>
      <c r="AC368" s="13"/>
      <c r="AD368" s="13"/>
      <c r="AE368" s="13"/>
      <c r="AT368" s="284" t="s">
        <v>446</v>
      </c>
      <c r="AU368" s="284" t="s">
        <v>88</v>
      </c>
      <c r="AV368" s="13" t="s">
        <v>88</v>
      </c>
      <c r="AW368" s="13" t="s">
        <v>5</v>
      </c>
      <c r="AX368" s="13" t="s">
        <v>86</v>
      </c>
      <c r="AY368" s="284" t="s">
        <v>223</v>
      </c>
    </row>
    <row r="369" s="2" customFormat="1" ht="21.75" customHeight="1">
      <c r="A369" s="39"/>
      <c r="B369" s="40"/>
      <c r="C369" s="252" t="s">
        <v>718</v>
      </c>
      <c r="D369" s="252" t="s">
        <v>226</v>
      </c>
      <c r="E369" s="253" t="s">
        <v>1562</v>
      </c>
      <c r="F369" s="254" t="s">
        <v>1563</v>
      </c>
      <c r="G369" s="255" t="s">
        <v>403</v>
      </c>
      <c r="H369" s="256">
        <v>42.039999999999999</v>
      </c>
      <c r="I369" s="257"/>
      <c r="J369" s="257"/>
      <c r="K369" s="258">
        <f>ROUND(P369*H369,2)</f>
        <v>0</v>
      </c>
      <c r="L369" s="254" t="s">
        <v>404</v>
      </c>
      <c r="M369" s="45"/>
      <c r="N369" s="259" t="s">
        <v>1</v>
      </c>
      <c r="O369" s="260" t="s">
        <v>41</v>
      </c>
      <c r="P369" s="261">
        <f>I369+J369</f>
        <v>0</v>
      </c>
      <c r="Q369" s="261">
        <f>ROUND(I369*H369,2)</f>
        <v>0</v>
      </c>
      <c r="R369" s="261">
        <f>ROUND(J369*H369,2)</f>
        <v>0</v>
      </c>
      <c r="S369" s="92"/>
      <c r="T369" s="262">
        <f>S369*H369</f>
        <v>0</v>
      </c>
      <c r="U369" s="262">
        <v>0.0027499999999999998</v>
      </c>
      <c r="V369" s="262">
        <f>U369*H369</f>
        <v>0.11560999999999999</v>
      </c>
      <c r="W369" s="262">
        <v>0</v>
      </c>
      <c r="X369" s="263">
        <f>W369*H369</f>
        <v>0</v>
      </c>
      <c r="Y369" s="39"/>
      <c r="Z369" s="39"/>
      <c r="AA369" s="39"/>
      <c r="AB369" s="39"/>
      <c r="AC369" s="39"/>
      <c r="AD369" s="39"/>
      <c r="AE369" s="39"/>
      <c r="AR369" s="264" t="s">
        <v>239</v>
      </c>
      <c r="AT369" s="264" t="s">
        <v>226</v>
      </c>
      <c r="AU369" s="264" t="s">
        <v>88</v>
      </c>
      <c r="AY369" s="18" t="s">
        <v>223</v>
      </c>
      <c r="BE369" s="265">
        <f>IF(O369="základní",K369,0)</f>
        <v>0</v>
      </c>
      <c r="BF369" s="265">
        <f>IF(O369="snížená",K369,0)</f>
        <v>0</v>
      </c>
      <c r="BG369" s="265">
        <f>IF(O369="zákl. přenesená",K369,0)</f>
        <v>0</v>
      </c>
      <c r="BH369" s="265">
        <f>IF(O369="sníž. přenesená",K369,0)</f>
        <v>0</v>
      </c>
      <c r="BI369" s="265">
        <f>IF(O369="nulová",K369,0)</f>
        <v>0</v>
      </c>
      <c r="BJ369" s="18" t="s">
        <v>86</v>
      </c>
      <c r="BK369" s="265">
        <f>ROUND(P369*H369,2)</f>
        <v>0</v>
      </c>
      <c r="BL369" s="18" t="s">
        <v>239</v>
      </c>
      <c r="BM369" s="264" t="s">
        <v>1564</v>
      </c>
    </row>
    <row r="370" s="2" customFormat="1">
      <c r="A370" s="39"/>
      <c r="B370" s="40"/>
      <c r="C370" s="41"/>
      <c r="D370" s="266" t="s">
        <v>232</v>
      </c>
      <c r="E370" s="41"/>
      <c r="F370" s="267" t="s">
        <v>1398</v>
      </c>
      <c r="G370" s="41"/>
      <c r="H370" s="41"/>
      <c r="I370" s="158"/>
      <c r="J370" s="158"/>
      <c r="K370" s="41"/>
      <c r="L370" s="41"/>
      <c r="M370" s="45"/>
      <c r="N370" s="268"/>
      <c r="O370" s="269"/>
      <c r="P370" s="92"/>
      <c r="Q370" s="92"/>
      <c r="R370" s="92"/>
      <c r="S370" s="92"/>
      <c r="T370" s="92"/>
      <c r="U370" s="92"/>
      <c r="V370" s="92"/>
      <c r="W370" s="92"/>
      <c r="X370" s="93"/>
      <c r="Y370" s="39"/>
      <c r="Z370" s="39"/>
      <c r="AA370" s="39"/>
      <c r="AB370" s="39"/>
      <c r="AC370" s="39"/>
      <c r="AD370" s="39"/>
      <c r="AE370" s="39"/>
      <c r="AT370" s="18" t="s">
        <v>232</v>
      </c>
      <c r="AU370" s="18" t="s">
        <v>88</v>
      </c>
    </row>
    <row r="371" s="13" customFormat="1">
      <c r="A371" s="13"/>
      <c r="B371" s="274"/>
      <c r="C371" s="275"/>
      <c r="D371" s="266" t="s">
        <v>446</v>
      </c>
      <c r="E371" s="276" t="s">
        <v>1</v>
      </c>
      <c r="F371" s="277" t="s">
        <v>1565</v>
      </c>
      <c r="G371" s="275"/>
      <c r="H371" s="278">
        <v>42.039999999999999</v>
      </c>
      <c r="I371" s="279"/>
      <c r="J371" s="279"/>
      <c r="K371" s="275"/>
      <c r="L371" s="275"/>
      <c r="M371" s="280"/>
      <c r="N371" s="281"/>
      <c r="O371" s="282"/>
      <c r="P371" s="282"/>
      <c r="Q371" s="282"/>
      <c r="R371" s="282"/>
      <c r="S371" s="282"/>
      <c r="T371" s="282"/>
      <c r="U371" s="282"/>
      <c r="V371" s="282"/>
      <c r="W371" s="282"/>
      <c r="X371" s="283"/>
      <c r="Y371" s="13"/>
      <c r="Z371" s="13"/>
      <c r="AA371" s="13"/>
      <c r="AB371" s="13"/>
      <c r="AC371" s="13"/>
      <c r="AD371" s="13"/>
      <c r="AE371" s="13"/>
      <c r="AT371" s="284" t="s">
        <v>446</v>
      </c>
      <c r="AU371" s="284" t="s">
        <v>88</v>
      </c>
      <c r="AV371" s="13" t="s">
        <v>88</v>
      </c>
      <c r="AW371" s="13" t="s">
        <v>5</v>
      </c>
      <c r="AX371" s="13" t="s">
        <v>86</v>
      </c>
      <c r="AY371" s="284" t="s">
        <v>223</v>
      </c>
    </row>
    <row r="372" s="2" customFormat="1" ht="21.75" customHeight="1">
      <c r="A372" s="39"/>
      <c r="B372" s="40"/>
      <c r="C372" s="252" t="s">
        <v>705</v>
      </c>
      <c r="D372" s="252" t="s">
        <v>226</v>
      </c>
      <c r="E372" s="253" t="s">
        <v>1566</v>
      </c>
      <c r="F372" s="254" t="s">
        <v>1567</v>
      </c>
      <c r="G372" s="255" t="s">
        <v>403</v>
      </c>
      <c r="H372" s="256">
        <v>42.039999999999999</v>
      </c>
      <c r="I372" s="257"/>
      <c r="J372" s="257"/>
      <c r="K372" s="258">
        <f>ROUND(P372*H372,2)</f>
        <v>0</v>
      </c>
      <c r="L372" s="254" t="s">
        <v>404</v>
      </c>
      <c r="M372" s="45"/>
      <c r="N372" s="259" t="s">
        <v>1</v>
      </c>
      <c r="O372" s="260" t="s">
        <v>41</v>
      </c>
      <c r="P372" s="261">
        <f>I372+J372</f>
        <v>0</v>
      </c>
      <c r="Q372" s="261">
        <f>ROUND(I372*H372,2)</f>
        <v>0</v>
      </c>
      <c r="R372" s="261">
        <f>ROUND(J372*H372,2)</f>
        <v>0</v>
      </c>
      <c r="S372" s="92"/>
      <c r="T372" s="262">
        <f>S372*H372</f>
        <v>0</v>
      </c>
      <c r="U372" s="262">
        <v>0</v>
      </c>
      <c r="V372" s="262">
        <f>U372*H372</f>
        <v>0</v>
      </c>
      <c r="W372" s="262">
        <v>0</v>
      </c>
      <c r="X372" s="263">
        <f>W372*H372</f>
        <v>0</v>
      </c>
      <c r="Y372" s="39"/>
      <c r="Z372" s="39"/>
      <c r="AA372" s="39"/>
      <c r="AB372" s="39"/>
      <c r="AC372" s="39"/>
      <c r="AD372" s="39"/>
      <c r="AE372" s="39"/>
      <c r="AR372" s="264" t="s">
        <v>239</v>
      </c>
      <c r="AT372" s="264" t="s">
        <v>226</v>
      </c>
      <c r="AU372" s="264" t="s">
        <v>88</v>
      </c>
      <c r="AY372" s="18" t="s">
        <v>223</v>
      </c>
      <c r="BE372" s="265">
        <f>IF(O372="základní",K372,0)</f>
        <v>0</v>
      </c>
      <c r="BF372" s="265">
        <f>IF(O372="snížená",K372,0)</f>
        <v>0</v>
      </c>
      <c r="BG372" s="265">
        <f>IF(O372="zákl. přenesená",K372,0)</f>
        <v>0</v>
      </c>
      <c r="BH372" s="265">
        <f>IF(O372="sníž. přenesená",K372,0)</f>
        <v>0</v>
      </c>
      <c r="BI372" s="265">
        <f>IF(O372="nulová",K372,0)</f>
        <v>0</v>
      </c>
      <c r="BJ372" s="18" t="s">
        <v>86</v>
      </c>
      <c r="BK372" s="265">
        <f>ROUND(P372*H372,2)</f>
        <v>0</v>
      </c>
      <c r="BL372" s="18" t="s">
        <v>239</v>
      </c>
      <c r="BM372" s="264" t="s">
        <v>1568</v>
      </c>
    </row>
    <row r="373" s="2" customFormat="1">
      <c r="A373" s="39"/>
      <c r="B373" s="40"/>
      <c r="C373" s="41"/>
      <c r="D373" s="266" t="s">
        <v>232</v>
      </c>
      <c r="E373" s="41"/>
      <c r="F373" s="267" t="s">
        <v>1569</v>
      </c>
      <c r="G373" s="41"/>
      <c r="H373" s="41"/>
      <c r="I373" s="158"/>
      <c r="J373" s="158"/>
      <c r="K373" s="41"/>
      <c r="L373" s="41"/>
      <c r="M373" s="45"/>
      <c r="N373" s="268"/>
      <c r="O373" s="269"/>
      <c r="P373" s="92"/>
      <c r="Q373" s="92"/>
      <c r="R373" s="92"/>
      <c r="S373" s="92"/>
      <c r="T373" s="92"/>
      <c r="U373" s="92"/>
      <c r="V373" s="92"/>
      <c r="W373" s="92"/>
      <c r="X373" s="93"/>
      <c r="Y373" s="39"/>
      <c r="Z373" s="39"/>
      <c r="AA373" s="39"/>
      <c r="AB373" s="39"/>
      <c r="AC373" s="39"/>
      <c r="AD373" s="39"/>
      <c r="AE373" s="39"/>
      <c r="AT373" s="18" t="s">
        <v>232</v>
      </c>
      <c r="AU373" s="18" t="s">
        <v>88</v>
      </c>
    </row>
    <row r="374" s="2" customFormat="1" ht="21.75" customHeight="1">
      <c r="A374" s="39"/>
      <c r="B374" s="40"/>
      <c r="C374" s="252" t="s">
        <v>464</v>
      </c>
      <c r="D374" s="252" t="s">
        <v>226</v>
      </c>
      <c r="E374" s="253" t="s">
        <v>1570</v>
      </c>
      <c r="F374" s="254" t="s">
        <v>1571</v>
      </c>
      <c r="G374" s="255" t="s">
        <v>403</v>
      </c>
      <c r="H374" s="256">
        <v>21.039999999999999</v>
      </c>
      <c r="I374" s="257"/>
      <c r="J374" s="257"/>
      <c r="K374" s="258">
        <f>ROUND(P374*H374,2)</f>
        <v>0</v>
      </c>
      <c r="L374" s="254" t="s">
        <v>404</v>
      </c>
      <c r="M374" s="45"/>
      <c r="N374" s="259" t="s">
        <v>1</v>
      </c>
      <c r="O374" s="260" t="s">
        <v>41</v>
      </c>
      <c r="P374" s="261">
        <f>I374+J374</f>
        <v>0</v>
      </c>
      <c r="Q374" s="261">
        <f>ROUND(I374*H374,2)</f>
        <v>0</v>
      </c>
      <c r="R374" s="261">
        <f>ROUND(J374*H374,2)</f>
        <v>0</v>
      </c>
      <c r="S374" s="92"/>
      <c r="T374" s="262">
        <f>S374*H374</f>
        <v>0</v>
      </c>
      <c r="U374" s="262">
        <v>0.0025000000000000001</v>
      </c>
      <c r="V374" s="262">
        <f>U374*H374</f>
        <v>0.052600000000000001</v>
      </c>
      <c r="W374" s="262">
        <v>0</v>
      </c>
      <c r="X374" s="263">
        <f>W374*H374</f>
        <v>0</v>
      </c>
      <c r="Y374" s="39"/>
      <c r="Z374" s="39"/>
      <c r="AA374" s="39"/>
      <c r="AB374" s="39"/>
      <c r="AC374" s="39"/>
      <c r="AD374" s="39"/>
      <c r="AE374" s="39"/>
      <c r="AR374" s="264" t="s">
        <v>239</v>
      </c>
      <c r="AT374" s="264" t="s">
        <v>226</v>
      </c>
      <c r="AU374" s="264" t="s">
        <v>88</v>
      </c>
      <c r="AY374" s="18" t="s">
        <v>223</v>
      </c>
      <c r="BE374" s="265">
        <f>IF(O374="základní",K374,0)</f>
        <v>0</v>
      </c>
      <c r="BF374" s="265">
        <f>IF(O374="snížená",K374,0)</f>
        <v>0</v>
      </c>
      <c r="BG374" s="265">
        <f>IF(O374="zákl. přenesená",K374,0)</f>
        <v>0</v>
      </c>
      <c r="BH374" s="265">
        <f>IF(O374="sníž. přenesená",K374,0)</f>
        <v>0</v>
      </c>
      <c r="BI374" s="265">
        <f>IF(O374="nulová",K374,0)</f>
        <v>0</v>
      </c>
      <c r="BJ374" s="18" t="s">
        <v>86</v>
      </c>
      <c r="BK374" s="265">
        <f>ROUND(P374*H374,2)</f>
        <v>0</v>
      </c>
      <c r="BL374" s="18" t="s">
        <v>239</v>
      </c>
      <c r="BM374" s="264" t="s">
        <v>1572</v>
      </c>
    </row>
    <row r="375" s="2" customFormat="1">
      <c r="A375" s="39"/>
      <c r="B375" s="40"/>
      <c r="C375" s="41"/>
      <c r="D375" s="266" t="s">
        <v>232</v>
      </c>
      <c r="E375" s="41"/>
      <c r="F375" s="267" t="s">
        <v>1398</v>
      </c>
      <c r="G375" s="41"/>
      <c r="H375" s="41"/>
      <c r="I375" s="158"/>
      <c r="J375" s="158"/>
      <c r="K375" s="41"/>
      <c r="L375" s="41"/>
      <c r="M375" s="45"/>
      <c r="N375" s="268"/>
      <c r="O375" s="269"/>
      <c r="P375" s="92"/>
      <c r="Q375" s="92"/>
      <c r="R375" s="92"/>
      <c r="S375" s="92"/>
      <c r="T375" s="92"/>
      <c r="U375" s="92"/>
      <c r="V375" s="92"/>
      <c r="W375" s="92"/>
      <c r="X375" s="93"/>
      <c r="Y375" s="39"/>
      <c r="Z375" s="39"/>
      <c r="AA375" s="39"/>
      <c r="AB375" s="39"/>
      <c r="AC375" s="39"/>
      <c r="AD375" s="39"/>
      <c r="AE375" s="39"/>
      <c r="AT375" s="18" t="s">
        <v>232</v>
      </c>
      <c r="AU375" s="18" t="s">
        <v>88</v>
      </c>
    </row>
    <row r="376" s="2" customFormat="1" ht="21.75" customHeight="1">
      <c r="A376" s="39"/>
      <c r="B376" s="40"/>
      <c r="C376" s="252" t="s">
        <v>963</v>
      </c>
      <c r="D376" s="252" t="s">
        <v>226</v>
      </c>
      <c r="E376" s="253" t="s">
        <v>1573</v>
      </c>
      <c r="F376" s="254" t="s">
        <v>1574</v>
      </c>
      <c r="G376" s="255" t="s">
        <v>501</v>
      </c>
      <c r="H376" s="256">
        <v>0.10199999999999999</v>
      </c>
      <c r="I376" s="257"/>
      <c r="J376" s="257"/>
      <c r="K376" s="258">
        <f>ROUND(P376*H376,2)</f>
        <v>0</v>
      </c>
      <c r="L376" s="254" t="s">
        <v>404</v>
      </c>
      <c r="M376" s="45"/>
      <c r="N376" s="259" t="s">
        <v>1</v>
      </c>
      <c r="O376" s="260" t="s">
        <v>41</v>
      </c>
      <c r="P376" s="261">
        <f>I376+J376</f>
        <v>0</v>
      </c>
      <c r="Q376" s="261">
        <f>ROUND(I376*H376,2)</f>
        <v>0</v>
      </c>
      <c r="R376" s="261">
        <f>ROUND(J376*H376,2)</f>
        <v>0</v>
      </c>
      <c r="S376" s="92"/>
      <c r="T376" s="262">
        <f>S376*H376</f>
        <v>0</v>
      </c>
      <c r="U376" s="262">
        <v>1.04881</v>
      </c>
      <c r="V376" s="262">
        <f>U376*H376</f>
        <v>0.10697862</v>
      </c>
      <c r="W376" s="262">
        <v>0</v>
      </c>
      <c r="X376" s="263">
        <f>W376*H376</f>
        <v>0</v>
      </c>
      <c r="Y376" s="39"/>
      <c r="Z376" s="39"/>
      <c r="AA376" s="39"/>
      <c r="AB376" s="39"/>
      <c r="AC376" s="39"/>
      <c r="AD376" s="39"/>
      <c r="AE376" s="39"/>
      <c r="AR376" s="264" t="s">
        <v>239</v>
      </c>
      <c r="AT376" s="264" t="s">
        <v>226</v>
      </c>
      <c r="AU376" s="264" t="s">
        <v>88</v>
      </c>
      <c r="AY376" s="18" t="s">
        <v>223</v>
      </c>
      <c r="BE376" s="265">
        <f>IF(O376="základní",K376,0)</f>
        <v>0</v>
      </c>
      <c r="BF376" s="265">
        <f>IF(O376="snížená",K376,0)</f>
        <v>0</v>
      </c>
      <c r="BG376" s="265">
        <f>IF(O376="zákl. přenesená",K376,0)</f>
        <v>0</v>
      </c>
      <c r="BH376" s="265">
        <f>IF(O376="sníž. přenesená",K376,0)</f>
        <v>0</v>
      </c>
      <c r="BI376" s="265">
        <f>IF(O376="nulová",K376,0)</f>
        <v>0</v>
      </c>
      <c r="BJ376" s="18" t="s">
        <v>86</v>
      </c>
      <c r="BK376" s="265">
        <f>ROUND(P376*H376,2)</f>
        <v>0</v>
      </c>
      <c r="BL376" s="18" t="s">
        <v>239</v>
      </c>
      <c r="BM376" s="264" t="s">
        <v>1575</v>
      </c>
    </row>
    <row r="377" s="2" customFormat="1">
      <c r="A377" s="39"/>
      <c r="B377" s="40"/>
      <c r="C377" s="41"/>
      <c r="D377" s="266" t="s">
        <v>232</v>
      </c>
      <c r="E377" s="41"/>
      <c r="F377" s="267" t="s">
        <v>1576</v>
      </c>
      <c r="G377" s="41"/>
      <c r="H377" s="41"/>
      <c r="I377" s="158"/>
      <c r="J377" s="158"/>
      <c r="K377" s="41"/>
      <c r="L377" s="41"/>
      <c r="M377" s="45"/>
      <c r="N377" s="268"/>
      <c r="O377" s="269"/>
      <c r="P377" s="92"/>
      <c r="Q377" s="92"/>
      <c r="R377" s="92"/>
      <c r="S377" s="92"/>
      <c r="T377" s="92"/>
      <c r="U377" s="92"/>
      <c r="V377" s="92"/>
      <c r="W377" s="92"/>
      <c r="X377" s="93"/>
      <c r="Y377" s="39"/>
      <c r="Z377" s="39"/>
      <c r="AA377" s="39"/>
      <c r="AB377" s="39"/>
      <c r="AC377" s="39"/>
      <c r="AD377" s="39"/>
      <c r="AE377" s="39"/>
      <c r="AT377" s="18" t="s">
        <v>232</v>
      </c>
      <c r="AU377" s="18" t="s">
        <v>88</v>
      </c>
    </row>
    <row r="378" s="13" customFormat="1">
      <c r="A378" s="13"/>
      <c r="B378" s="274"/>
      <c r="C378" s="275"/>
      <c r="D378" s="266" t="s">
        <v>446</v>
      </c>
      <c r="E378" s="276" t="s">
        <v>1</v>
      </c>
      <c r="F378" s="277" t="s">
        <v>1577</v>
      </c>
      <c r="G378" s="275"/>
      <c r="H378" s="278">
        <v>0.10199999999999999</v>
      </c>
      <c r="I378" s="279"/>
      <c r="J378" s="279"/>
      <c r="K378" s="275"/>
      <c r="L378" s="275"/>
      <c r="M378" s="280"/>
      <c r="N378" s="281"/>
      <c r="O378" s="282"/>
      <c r="P378" s="282"/>
      <c r="Q378" s="282"/>
      <c r="R378" s="282"/>
      <c r="S378" s="282"/>
      <c r="T378" s="282"/>
      <c r="U378" s="282"/>
      <c r="V378" s="282"/>
      <c r="W378" s="282"/>
      <c r="X378" s="283"/>
      <c r="Y378" s="13"/>
      <c r="Z378" s="13"/>
      <c r="AA378" s="13"/>
      <c r="AB378" s="13"/>
      <c r="AC378" s="13"/>
      <c r="AD378" s="13"/>
      <c r="AE378" s="13"/>
      <c r="AT378" s="284" t="s">
        <v>446</v>
      </c>
      <c r="AU378" s="284" t="s">
        <v>88</v>
      </c>
      <c r="AV378" s="13" t="s">
        <v>88</v>
      </c>
      <c r="AW378" s="13" t="s">
        <v>5</v>
      </c>
      <c r="AX378" s="13" t="s">
        <v>86</v>
      </c>
      <c r="AY378" s="284" t="s">
        <v>223</v>
      </c>
    </row>
    <row r="379" s="2" customFormat="1" ht="21.75" customHeight="1">
      <c r="A379" s="39"/>
      <c r="B379" s="40"/>
      <c r="C379" s="252" t="s">
        <v>1578</v>
      </c>
      <c r="D379" s="252" t="s">
        <v>226</v>
      </c>
      <c r="E379" s="253" t="s">
        <v>1579</v>
      </c>
      <c r="F379" s="254" t="s">
        <v>1580</v>
      </c>
      <c r="G379" s="255" t="s">
        <v>501</v>
      </c>
      <c r="H379" s="256">
        <v>25.443999999999999</v>
      </c>
      <c r="I379" s="257"/>
      <c r="J379" s="257"/>
      <c r="K379" s="258">
        <f>ROUND(P379*H379,2)</f>
        <v>0</v>
      </c>
      <c r="L379" s="254" t="s">
        <v>404</v>
      </c>
      <c r="M379" s="45"/>
      <c r="N379" s="259" t="s">
        <v>1</v>
      </c>
      <c r="O379" s="260" t="s">
        <v>41</v>
      </c>
      <c r="P379" s="261">
        <f>I379+J379</f>
        <v>0</v>
      </c>
      <c r="Q379" s="261">
        <f>ROUND(I379*H379,2)</f>
        <v>0</v>
      </c>
      <c r="R379" s="261">
        <f>ROUND(J379*H379,2)</f>
        <v>0</v>
      </c>
      <c r="S379" s="92"/>
      <c r="T379" s="262">
        <f>S379*H379</f>
        <v>0</v>
      </c>
      <c r="U379" s="262">
        <v>0.017090000000000001</v>
      </c>
      <c r="V379" s="262">
        <f>U379*H379</f>
        <v>0.43483796000000002</v>
      </c>
      <c r="W379" s="262">
        <v>0</v>
      </c>
      <c r="X379" s="263">
        <f>W379*H379</f>
        <v>0</v>
      </c>
      <c r="Y379" s="39"/>
      <c r="Z379" s="39"/>
      <c r="AA379" s="39"/>
      <c r="AB379" s="39"/>
      <c r="AC379" s="39"/>
      <c r="AD379" s="39"/>
      <c r="AE379" s="39"/>
      <c r="AR379" s="264" t="s">
        <v>239</v>
      </c>
      <c r="AT379" s="264" t="s">
        <v>226</v>
      </c>
      <c r="AU379" s="264" t="s">
        <v>88</v>
      </c>
      <c r="AY379" s="18" t="s">
        <v>223</v>
      </c>
      <c r="BE379" s="265">
        <f>IF(O379="základní",K379,0)</f>
        <v>0</v>
      </c>
      <c r="BF379" s="265">
        <f>IF(O379="snížená",K379,0)</f>
        <v>0</v>
      </c>
      <c r="BG379" s="265">
        <f>IF(O379="zákl. přenesená",K379,0)</f>
        <v>0</v>
      </c>
      <c r="BH379" s="265">
        <f>IF(O379="sníž. přenesená",K379,0)</f>
        <v>0</v>
      </c>
      <c r="BI379" s="265">
        <f>IF(O379="nulová",K379,0)</f>
        <v>0</v>
      </c>
      <c r="BJ379" s="18" t="s">
        <v>86</v>
      </c>
      <c r="BK379" s="265">
        <f>ROUND(P379*H379,2)</f>
        <v>0</v>
      </c>
      <c r="BL379" s="18" t="s">
        <v>239</v>
      </c>
      <c r="BM379" s="264" t="s">
        <v>1581</v>
      </c>
    </row>
    <row r="380" s="2" customFormat="1">
      <c r="A380" s="39"/>
      <c r="B380" s="40"/>
      <c r="C380" s="41"/>
      <c r="D380" s="266" t="s">
        <v>232</v>
      </c>
      <c r="E380" s="41"/>
      <c r="F380" s="267" t="s">
        <v>1582</v>
      </c>
      <c r="G380" s="41"/>
      <c r="H380" s="41"/>
      <c r="I380" s="158"/>
      <c r="J380" s="158"/>
      <c r="K380" s="41"/>
      <c r="L380" s="41"/>
      <c r="M380" s="45"/>
      <c r="N380" s="268"/>
      <c r="O380" s="269"/>
      <c r="P380" s="92"/>
      <c r="Q380" s="92"/>
      <c r="R380" s="92"/>
      <c r="S380" s="92"/>
      <c r="T380" s="92"/>
      <c r="U380" s="92"/>
      <c r="V380" s="92"/>
      <c r="W380" s="92"/>
      <c r="X380" s="93"/>
      <c r="Y380" s="39"/>
      <c r="Z380" s="39"/>
      <c r="AA380" s="39"/>
      <c r="AB380" s="39"/>
      <c r="AC380" s="39"/>
      <c r="AD380" s="39"/>
      <c r="AE380" s="39"/>
      <c r="AT380" s="18" t="s">
        <v>232</v>
      </c>
      <c r="AU380" s="18" t="s">
        <v>88</v>
      </c>
    </row>
    <row r="381" s="13" customFormat="1">
      <c r="A381" s="13"/>
      <c r="B381" s="274"/>
      <c r="C381" s="275"/>
      <c r="D381" s="266" t="s">
        <v>446</v>
      </c>
      <c r="E381" s="276" t="s">
        <v>1</v>
      </c>
      <c r="F381" s="277" t="s">
        <v>1583</v>
      </c>
      <c r="G381" s="275"/>
      <c r="H381" s="278">
        <v>25.443999999999999</v>
      </c>
      <c r="I381" s="279"/>
      <c r="J381" s="279"/>
      <c r="K381" s="275"/>
      <c r="L381" s="275"/>
      <c r="M381" s="280"/>
      <c r="N381" s="281"/>
      <c r="O381" s="282"/>
      <c r="P381" s="282"/>
      <c r="Q381" s="282"/>
      <c r="R381" s="282"/>
      <c r="S381" s="282"/>
      <c r="T381" s="282"/>
      <c r="U381" s="282"/>
      <c r="V381" s="282"/>
      <c r="W381" s="282"/>
      <c r="X381" s="283"/>
      <c r="Y381" s="13"/>
      <c r="Z381" s="13"/>
      <c r="AA381" s="13"/>
      <c r="AB381" s="13"/>
      <c r="AC381" s="13"/>
      <c r="AD381" s="13"/>
      <c r="AE381" s="13"/>
      <c r="AT381" s="284" t="s">
        <v>446</v>
      </c>
      <c r="AU381" s="284" t="s">
        <v>88</v>
      </c>
      <c r="AV381" s="13" t="s">
        <v>88</v>
      </c>
      <c r="AW381" s="13" t="s">
        <v>5</v>
      </c>
      <c r="AX381" s="13" t="s">
        <v>86</v>
      </c>
      <c r="AY381" s="284" t="s">
        <v>223</v>
      </c>
    </row>
    <row r="382" s="2" customFormat="1" ht="21.75" customHeight="1">
      <c r="A382" s="39"/>
      <c r="B382" s="40"/>
      <c r="C382" s="296" t="s">
        <v>1584</v>
      </c>
      <c r="D382" s="296" t="s">
        <v>498</v>
      </c>
      <c r="E382" s="297" t="s">
        <v>1585</v>
      </c>
      <c r="F382" s="298" t="s">
        <v>1586</v>
      </c>
      <c r="G382" s="299" t="s">
        <v>501</v>
      </c>
      <c r="H382" s="300">
        <v>21.306999999999999</v>
      </c>
      <c r="I382" s="301"/>
      <c r="J382" s="302"/>
      <c r="K382" s="303">
        <f>ROUND(P382*H382,2)</f>
        <v>0</v>
      </c>
      <c r="L382" s="298" t="s">
        <v>404</v>
      </c>
      <c r="M382" s="304"/>
      <c r="N382" s="305" t="s">
        <v>1</v>
      </c>
      <c r="O382" s="260" t="s">
        <v>41</v>
      </c>
      <c r="P382" s="261">
        <f>I382+J382</f>
        <v>0</v>
      </c>
      <c r="Q382" s="261">
        <f>ROUND(I382*H382,2)</f>
        <v>0</v>
      </c>
      <c r="R382" s="261">
        <f>ROUND(J382*H382,2)</f>
        <v>0</v>
      </c>
      <c r="S382" s="92"/>
      <c r="T382" s="262">
        <f>S382*H382</f>
        <v>0</v>
      </c>
      <c r="U382" s="262">
        <v>1</v>
      </c>
      <c r="V382" s="262">
        <f>U382*H382</f>
        <v>21.306999999999999</v>
      </c>
      <c r="W382" s="262">
        <v>0</v>
      </c>
      <c r="X382" s="263">
        <f>W382*H382</f>
        <v>0</v>
      </c>
      <c r="Y382" s="39"/>
      <c r="Z382" s="39"/>
      <c r="AA382" s="39"/>
      <c r="AB382" s="39"/>
      <c r="AC382" s="39"/>
      <c r="AD382" s="39"/>
      <c r="AE382" s="39"/>
      <c r="AR382" s="264" t="s">
        <v>430</v>
      </c>
      <c r="AT382" s="264" t="s">
        <v>498</v>
      </c>
      <c r="AU382" s="264" t="s">
        <v>88</v>
      </c>
      <c r="AY382" s="18" t="s">
        <v>223</v>
      </c>
      <c r="BE382" s="265">
        <f>IF(O382="základní",K382,0)</f>
        <v>0</v>
      </c>
      <c r="BF382" s="265">
        <f>IF(O382="snížená",K382,0)</f>
        <v>0</v>
      </c>
      <c r="BG382" s="265">
        <f>IF(O382="zákl. přenesená",K382,0)</f>
        <v>0</v>
      </c>
      <c r="BH382" s="265">
        <f>IF(O382="sníž. přenesená",K382,0)</f>
        <v>0</v>
      </c>
      <c r="BI382" s="265">
        <f>IF(O382="nulová",K382,0)</f>
        <v>0</v>
      </c>
      <c r="BJ382" s="18" t="s">
        <v>86</v>
      </c>
      <c r="BK382" s="265">
        <f>ROUND(P382*H382,2)</f>
        <v>0</v>
      </c>
      <c r="BL382" s="18" t="s">
        <v>239</v>
      </c>
      <c r="BM382" s="264" t="s">
        <v>1587</v>
      </c>
    </row>
    <row r="383" s="13" customFormat="1">
      <c r="A383" s="13"/>
      <c r="B383" s="274"/>
      <c r="C383" s="275"/>
      <c r="D383" s="266" t="s">
        <v>446</v>
      </c>
      <c r="E383" s="276" t="s">
        <v>1</v>
      </c>
      <c r="F383" s="277" t="s">
        <v>1588</v>
      </c>
      <c r="G383" s="275"/>
      <c r="H383" s="278">
        <v>7.5469999999999997</v>
      </c>
      <c r="I383" s="279"/>
      <c r="J383" s="279"/>
      <c r="K383" s="275"/>
      <c r="L383" s="275"/>
      <c r="M383" s="280"/>
      <c r="N383" s="281"/>
      <c r="O383" s="282"/>
      <c r="P383" s="282"/>
      <c r="Q383" s="282"/>
      <c r="R383" s="282"/>
      <c r="S383" s="282"/>
      <c r="T383" s="282"/>
      <c r="U383" s="282"/>
      <c r="V383" s="282"/>
      <c r="W383" s="282"/>
      <c r="X383" s="283"/>
      <c r="Y383" s="13"/>
      <c r="Z383" s="13"/>
      <c r="AA383" s="13"/>
      <c r="AB383" s="13"/>
      <c r="AC383" s="13"/>
      <c r="AD383" s="13"/>
      <c r="AE383" s="13"/>
      <c r="AT383" s="284" t="s">
        <v>446</v>
      </c>
      <c r="AU383" s="284" t="s">
        <v>88</v>
      </c>
      <c r="AV383" s="13" t="s">
        <v>88</v>
      </c>
      <c r="AW383" s="13" t="s">
        <v>5</v>
      </c>
      <c r="AX383" s="13" t="s">
        <v>78</v>
      </c>
      <c r="AY383" s="284" t="s">
        <v>223</v>
      </c>
    </row>
    <row r="384" s="13" customFormat="1">
      <c r="A384" s="13"/>
      <c r="B384" s="274"/>
      <c r="C384" s="275"/>
      <c r="D384" s="266" t="s">
        <v>446</v>
      </c>
      <c r="E384" s="276" t="s">
        <v>1</v>
      </c>
      <c r="F384" s="277" t="s">
        <v>1589</v>
      </c>
      <c r="G384" s="275"/>
      <c r="H384" s="278">
        <v>13.76</v>
      </c>
      <c r="I384" s="279"/>
      <c r="J384" s="279"/>
      <c r="K384" s="275"/>
      <c r="L384" s="275"/>
      <c r="M384" s="280"/>
      <c r="N384" s="281"/>
      <c r="O384" s="282"/>
      <c r="P384" s="282"/>
      <c r="Q384" s="282"/>
      <c r="R384" s="282"/>
      <c r="S384" s="282"/>
      <c r="T384" s="282"/>
      <c r="U384" s="282"/>
      <c r="V384" s="282"/>
      <c r="W384" s="282"/>
      <c r="X384" s="283"/>
      <c r="Y384" s="13"/>
      <c r="Z384" s="13"/>
      <c r="AA384" s="13"/>
      <c r="AB384" s="13"/>
      <c r="AC384" s="13"/>
      <c r="AD384" s="13"/>
      <c r="AE384" s="13"/>
      <c r="AT384" s="284" t="s">
        <v>446</v>
      </c>
      <c r="AU384" s="284" t="s">
        <v>88</v>
      </c>
      <c r="AV384" s="13" t="s">
        <v>88</v>
      </c>
      <c r="AW384" s="13" t="s">
        <v>5</v>
      </c>
      <c r="AX384" s="13" t="s">
        <v>78</v>
      </c>
      <c r="AY384" s="284" t="s">
        <v>223</v>
      </c>
    </row>
    <row r="385" s="14" customFormat="1">
      <c r="A385" s="14"/>
      <c r="B385" s="285"/>
      <c r="C385" s="286"/>
      <c r="D385" s="266" t="s">
        <v>446</v>
      </c>
      <c r="E385" s="287" t="s">
        <v>1</v>
      </c>
      <c r="F385" s="288" t="s">
        <v>463</v>
      </c>
      <c r="G385" s="286"/>
      <c r="H385" s="289">
        <v>21.306999999999999</v>
      </c>
      <c r="I385" s="290"/>
      <c r="J385" s="290"/>
      <c r="K385" s="286"/>
      <c r="L385" s="286"/>
      <c r="M385" s="291"/>
      <c r="N385" s="292"/>
      <c r="O385" s="293"/>
      <c r="P385" s="293"/>
      <c r="Q385" s="293"/>
      <c r="R385" s="293"/>
      <c r="S385" s="293"/>
      <c r="T385" s="293"/>
      <c r="U385" s="293"/>
      <c r="V385" s="293"/>
      <c r="W385" s="293"/>
      <c r="X385" s="294"/>
      <c r="Y385" s="14"/>
      <c r="Z385" s="14"/>
      <c r="AA385" s="14"/>
      <c r="AB385" s="14"/>
      <c r="AC385" s="14"/>
      <c r="AD385" s="14"/>
      <c r="AE385" s="14"/>
      <c r="AT385" s="295" t="s">
        <v>446</v>
      </c>
      <c r="AU385" s="295" t="s">
        <v>88</v>
      </c>
      <c r="AV385" s="14" t="s">
        <v>239</v>
      </c>
      <c r="AW385" s="14" t="s">
        <v>5</v>
      </c>
      <c r="AX385" s="14" t="s">
        <v>86</v>
      </c>
      <c r="AY385" s="295" t="s">
        <v>223</v>
      </c>
    </row>
    <row r="386" s="2" customFormat="1" ht="21.75" customHeight="1">
      <c r="A386" s="39"/>
      <c r="B386" s="40"/>
      <c r="C386" s="296" t="s">
        <v>1590</v>
      </c>
      <c r="D386" s="296" t="s">
        <v>498</v>
      </c>
      <c r="E386" s="297" t="s">
        <v>1591</v>
      </c>
      <c r="F386" s="298" t="s">
        <v>1592</v>
      </c>
      <c r="G386" s="299" t="s">
        <v>501</v>
      </c>
      <c r="H386" s="300">
        <v>2.8490000000000002</v>
      </c>
      <c r="I386" s="301"/>
      <c r="J386" s="302"/>
      <c r="K386" s="303">
        <f>ROUND(P386*H386,2)</f>
        <v>0</v>
      </c>
      <c r="L386" s="298" t="s">
        <v>404</v>
      </c>
      <c r="M386" s="304"/>
      <c r="N386" s="305" t="s">
        <v>1</v>
      </c>
      <c r="O386" s="260" t="s">
        <v>41</v>
      </c>
      <c r="P386" s="261">
        <f>I386+J386</f>
        <v>0</v>
      </c>
      <c r="Q386" s="261">
        <f>ROUND(I386*H386,2)</f>
        <v>0</v>
      </c>
      <c r="R386" s="261">
        <f>ROUND(J386*H386,2)</f>
        <v>0</v>
      </c>
      <c r="S386" s="92"/>
      <c r="T386" s="262">
        <f>S386*H386</f>
        <v>0</v>
      </c>
      <c r="U386" s="262">
        <v>1</v>
      </c>
      <c r="V386" s="262">
        <f>U386*H386</f>
        <v>2.8490000000000002</v>
      </c>
      <c r="W386" s="262">
        <v>0</v>
      </c>
      <c r="X386" s="263">
        <f>W386*H386</f>
        <v>0</v>
      </c>
      <c r="Y386" s="39"/>
      <c r="Z386" s="39"/>
      <c r="AA386" s="39"/>
      <c r="AB386" s="39"/>
      <c r="AC386" s="39"/>
      <c r="AD386" s="39"/>
      <c r="AE386" s="39"/>
      <c r="AR386" s="264" t="s">
        <v>430</v>
      </c>
      <c r="AT386" s="264" t="s">
        <v>498</v>
      </c>
      <c r="AU386" s="264" t="s">
        <v>88</v>
      </c>
      <c r="AY386" s="18" t="s">
        <v>223</v>
      </c>
      <c r="BE386" s="265">
        <f>IF(O386="základní",K386,0)</f>
        <v>0</v>
      </c>
      <c r="BF386" s="265">
        <f>IF(O386="snížená",K386,0)</f>
        <v>0</v>
      </c>
      <c r="BG386" s="265">
        <f>IF(O386="zákl. přenesená",K386,0)</f>
        <v>0</v>
      </c>
      <c r="BH386" s="265">
        <f>IF(O386="sníž. přenesená",K386,0)</f>
        <v>0</v>
      </c>
      <c r="BI386" s="265">
        <f>IF(O386="nulová",K386,0)</f>
        <v>0</v>
      </c>
      <c r="BJ386" s="18" t="s">
        <v>86</v>
      </c>
      <c r="BK386" s="265">
        <f>ROUND(P386*H386,2)</f>
        <v>0</v>
      </c>
      <c r="BL386" s="18" t="s">
        <v>239</v>
      </c>
      <c r="BM386" s="264" t="s">
        <v>1593</v>
      </c>
    </row>
    <row r="387" s="13" customFormat="1">
      <c r="A387" s="13"/>
      <c r="B387" s="274"/>
      <c r="C387" s="275"/>
      <c r="D387" s="266" t="s">
        <v>446</v>
      </c>
      <c r="E387" s="276" t="s">
        <v>1</v>
      </c>
      <c r="F387" s="277" t="s">
        <v>1594</v>
      </c>
      <c r="G387" s="275"/>
      <c r="H387" s="278">
        <v>1.4179999999999999</v>
      </c>
      <c r="I387" s="279"/>
      <c r="J387" s="279"/>
      <c r="K387" s="275"/>
      <c r="L387" s="275"/>
      <c r="M387" s="280"/>
      <c r="N387" s="281"/>
      <c r="O387" s="282"/>
      <c r="P387" s="282"/>
      <c r="Q387" s="282"/>
      <c r="R387" s="282"/>
      <c r="S387" s="282"/>
      <c r="T387" s="282"/>
      <c r="U387" s="282"/>
      <c r="V387" s="282"/>
      <c r="W387" s="282"/>
      <c r="X387" s="283"/>
      <c r="Y387" s="13"/>
      <c r="Z387" s="13"/>
      <c r="AA387" s="13"/>
      <c r="AB387" s="13"/>
      <c r="AC387" s="13"/>
      <c r="AD387" s="13"/>
      <c r="AE387" s="13"/>
      <c r="AT387" s="284" t="s">
        <v>446</v>
      </c>
      <c r="AU387" s="284" t="s">
        <v>88</v>
      </c>
      <c r="AV387" s="13" t="s">
        <v>88</v>
      </c>
      <c r="AW387" s="13" t="s">
        <v>5</v>
      </c>
      <c r="AX387" s="13" t="s">
        <v>78</v>
      </c>
      <c r="AY387" s="284" t="s">
        <v>223</v>
      </c>
    </row>
    <row r="388" s="13" customFormat="1">
      <c r="A388" s="13"/>
      <c r="B388" s="274"/>
      <c r="C388" s="275"/>
      <c r="D388" s="266" t="s">
        <v>446</v>
      </c>
      <c r="E388" s="276" t="s">
        <v>1</v>
      </c>
      <c r="F388" s="277" t="s">
        <v>1595</v>
      </c>
      <c r="G388" s="275"/>
      <c r="H388" s="278">
        <v>1.4310000000000001</v>
      </c>
      <c r="I388" s="279"/>
      <c r="J388" s="279"/>
      <c r="K388" s="275"/>
      <c r="L388" s="275"/>
      <c r="M388" s="280"/>
      <c r="N388" s="281"/>
      <c r="O388" s="282"/>
      <c r="P388" s="282"/>
      <c r="Q388" s="282"/>
      <c r="R388" s="282"/>
      <c r="S388" s="282"/>
      <c r="T388" s="282"/>
      <c r="U388" s="282"/>
      <c r="V388" s="282"/>
      <c r="W388" s="282"/>
      <c r="X388" s="283"/>
      <c r="Y388" s="13"/>
      <c r="Z388" s="13"/>
      <c r="AA388" s="13"/>
      <c r="AB388" s="13"/>
      <c r="AC388" s="13"/>
      <c r="AD388" s="13"/>
      <c r="AE388" s="13"/>
      <c r="AT388" s="284" t="s">
        <v>446</v>
      </c>
      <c r="AU388" s="284" t="s">
        <v>88</v>
      </c>
      <c r="AV388" s="13" t="s">
        <v>88</v>
      </c>
      <c r="AW388" s="13" t="s">
        <v>5</v>
      </c>
      <c r="AX388" s="13" t="s">
        <v>78</v>
      </c>
      <c r="AY388" s="284" t="s">
        <v>223</v>
      </c>
    </row>
    <row r="389" s="14" customFormat="1">
      <c r="A389" s="14"/>
      <c r="B389" s="285"/>
      <c r="C389" s="286"/>
      <c r="D389" s="266" t="s">
        <v>446</v>
      </c>
      <c r="E389" s="287" t="s">
        <v>1</v>
      </c>
      <c r="F389" s="288" t="s">
        <v>463</v>
      </c>
      <c r="G389" s="286"/>
      <c r="H389" s="289">
        <v>2.8490000000000002</v>
      </c>
      <c r="I389" s="290"/>
      <c r="J389" s="290"/>
      <c r="K389" s="286"/>
      <c r="L389" s="286"/>
      <c r="M389" s="291"/>
      <c r="N389" s="292"/>
      <c r="O389" s="293"/>
      <c r="P389" s="293"/>
      <c r="Q389" s="293"/>
      <c r="R389" s="293"/>
      <c r="S389" s="293"/>
      <c r="T389" s="293"/>
      <c r="U389" s="293"/>
      <c r="V389" s="293"/>
      <c r="W389" s="293"/>
      <c r="X389" s="294"/>
      <c r="Y389" s="14"/>
      <c r="Z389" s="14"/>
      <c r="AA389" s="14"/>
      <c r="AB389" s="14"/>
      <c r="AC389" s="14"/>
      <c r="AD389" s="14"/>
      <c r="AE389" s="14"/>
      <c r="AT389" s="295" t="s">
        <v>446</v>
      </c>
      <c r="AU389" s="295" t="s">
        <v>88</v>
      </c>
      <c r="AV389" s="14" t="s">
        <v>239</v>
      </c>
      <c r="AW389" s="14" t="s">
        <v>5</v>
      </c>
      <c r="AX389" s="14" t="s">
        <v>86</v>
      </c>
      <c r="AY389" s="295" t="s">
        <v>223</v>
      </c>
    </row>
    <row r="390" s="2" customFormat="1" ht="21.75" customHeight="1">
      <c r="A390" s="39"/>
      <c r="B390" s="40"/>
      <c r="C390" s="296" t="s">
        <v>1596</v>
      </c>
      <c r="D390" s="296" t="s">
        <v>498</v>
      </c>
      <c r="E390" s="297" t="s">
        <v>1597</v>
      </c>
      <c r="F390" s="298" t="s">
        <v>1598</v>
      </c>
      <c r="G390" s="299" t="s">
        <v>501</v>
      </c>
      <c r="H390" s="300">
        <v>1.288</v>
      </c>
      <c r="I390" s="301"/>
      <c r="J390" s="302"/>
      <c r="K390" s="303">
        <f>ROUND(P390*H390,2)</f>
        <v>0</v>
      </c>
      <c r="L390" s="298" t="s">
        <v>404</v>
      </c>
      <c r="M390" s="304"/>
      <c r="N390" s="305" t="s">
        <v>1</v>
      </c>
      <c r="O390" s="260" t="s">
        <v>41</v>
      </c>
      <c r="P390" s="261">
        <f>I390+J390</f>
        <v>0</v>
      </c>
      <c r="Q390" s="261">
        <f>ROUND(I390*H390,2)</f>
        <v>0</v>
      </c>
      <c r="R390" s="261">
        <f>ROUND(J390*H390,2)</f>
        <v>0</v>
      </c>
      <c r="S390" s="92"/>
      <c r="T390" s="262">
        <f>S390*H390</f>
        <v>0</v>
      </c>
      <c r="U390" s="262">
        <v>1</v>
      </c>
      <c r="V390" s="262">
        <f>U390*H390</f>
        <v>1.288</v>
      </c>
      <c r="W390" s="262">
        <v>0</v>
      </c>
      <c r="X390" s="263">
        <f>W390*H390</f>
        <v>0</v>
      </c>
      <c r="Y390" s="39"/>
      <c r="Z390" s="39"/>
      <c r="AA390" s="39"/>
      <c r="AB390" s="39"/>
      <c r="AC390" s="39"/>
      <c r="AD390" s="39"/>
      <c r="AE390" s="39"/>
      <c r="AR390" s="264" t="s">
        <v>430</v>
      </c>
      <c r="AT390" s="264" t="s">
        <v>498</v>
      </c>
      <c r="AU390" s="264" t="s">
        <v>88</v>
      </c>
      <c r="AY390" s="18" t="s">
        <v>223</v>
      </c>
      <c r="BE390" s="265">
        <f>IF(O390="základní",K390,0)</f>
        <v>0</v>
      </c>
      <c r="BF390" s="265">
        <f>IF(O390="snížená",K390,0)</f>
        <v>0</v>
      </c>
      <c r="BG390" s="265">
        <f>IF(O390="zákl. přenesená",K390,0)</f>
        <v>0</v>
      </c>
      <c r="BH390" s="265">
        <f>IF(O390="sníž. přenesená",K390,0)</f>
        <v>0</v>
      </c>
      <c r="BI390" s="265">
        <f>IF(O390="nulová",K390,0)</f>
        <v>0</v>
      </c>
      <c r="BJ390" s="18" t="s">
        <v>86</v>
      </c>
      <c r="BK390" s="265">
        <f>ROUND(P390*H390,2)</f>
        <v>0</v>
      </c>
      <c r="BL390" s="18" t="s">
        <v>239</v>
      </c>
      <c r="BM390" s="264" t="s">
        <v>1599</v>
      </c>
    </row>
    <row r="391" s="13" customFormat="1">
      <c r="A391" s="13"/>
      <c r="B391" s="274"/>
      <c r="C391" s="275"/>
      <c r="D391" s="266" t="s">
        <v>446</v>
      </c>
      <c r="E391" s="276" t="s">
        <v>1</v>
      </c>
      <c r="F391" s="277" t="s">
        <v>1600</v>
      </c>
      <c r="G391" s="275"/>
      <c r="H391" s="278">
        <v>0.64100000000000001</v>
      </c>
      <c r="I391" s="279"/>
      <c r="J391" s="279"/>
      <c r="K391" s="275"/>
      <c r="L391" s="275"/>
      <c r="M391" s="280"/>
      <c r="N391" s="281"/>
      <c r="O391" s="282"/>
      <c r="P391" s="282"/>
      <c r="Q391" s="282"/>
      <c r="R391" s="282"/>
      <c r="S391" s="282"/>
      <c r="T391" s="282"/>
      <c r="U391" s="282"/>
      <c r="V391" s="282"/>
      <c r="W391" s="282"/>
      <c r="X391" s="283"/>
      <c r="Y391" s="13"/>
      <c r="Z391" s="13"/>
      <c r="AA391" s="13"/>
      <c r="AB391" s="13"/>
      <c r="AC391" s="13"/>
      <c r="AD391" s="13"/>
      <c r="AE391" s="13"/>
      <c r="AT391" s="284" t="s">
        <v>446</v>
      </c>
      <c r="AU391" s="284" t="s">
        <v>88</v>
      </c>
      <c r="AV391" s="13" t="s">
        <v>88</v>
      </c>
      <c r="AW391" s="13" t="s">
        <v>5</v>
      </c>
      <c r="AX391" s="13" t="s">
        <v>78</v>
      </c>
      <c r="AY391" s="284" t="s">
        <v>223</v>
      </c>
    </row>
    <row r="392" s="13" customFormat="1">
      <c r="A392" s="13"/>
      <c r="B392" s="274"/>
      <c r="C392" s="275"/>
      <c r="D392" s="266" t="s">
        <v>446</v>
      </c>
      <c r="E392" s="276" t="s">
        <v>1</v>
      </c>
      <c r="F392" s="277" t="s">
        <v>1601</v>
      </c>
      <c r="G392" s="275"/>
      <c r="H392" s="278">
        <v>0.64700000000000002</v>
      </c>
      <c r="I392" s="279"/>
      <c r="J392" s="279"/>
      <c r="K392" s="275"/>
      <c r="L392" s="275"/>
      <c r="M392" s="280"/>
      <c r="N392" s="281"/>
      <c r="O392" s="282"/>
      <c r="P392" s="282"/>
      <c r="Q392" s="282"/>
      <c r="R392" s="282"/>
      <c r="S392" s="282"/>
      <c r="T392" s="282"/>
      <c r="U392" s="282"/>
      <c r="V392" s="282"/>
      <c r="W392" s="282"/>
      <c r="X392" s="283"/>
      <c r="Y392" s="13"/>
      <c r="Z392" s="13"/>
      <c r="AA392" s="13"/>
      <c r="AB392" s="13"/>
      <c r="AC392" s="13"/>
      <c r="AD392" s="13"/>
      <c r="AE392" s="13"/>
      <c r="AT392" s="284" t="s">
        <v>446</v>
      </c>
      <c r="AU392" s="284" t="s">
        <v>88</v>
      </c>
      <c r="AV392" s="13" t="s">
        <v>88</v>
      </c>
      <c r="AW392" s="13" t="s">
        <v>5</v>
      </c>
      <c r="AX392" s="13" t="s">
        <v>78</v>
      </c>
      <c r="AY392" s="284" t="s">
        <v>223</v>
      </c>
    </row>
    <row r="393" s="14" customFormat="1">
      <c r="A393" s="14"/>
      <c r="B393" s="285"/>
      <c r="C393" s="286"/>
      <c r="D393" s="266" t="s">
        <v>446</v>
      </c>
      <c r="E393" s="287" t="s">
        <v>1</v>
      </c>
      <c r="F393" s="288" t="s">
        <v>463</v>
      </c>
      <c r="G393" s="286"/>
      <c r="H393" s="289">
        <v>1.288</v>
      </c>
      <c r="I393" s="290"/>
      <c r="J393" s="290"/>
      <c r="K393" s="286"/>
      <c r="L393" s="286"/>
      <c r="M393" s="291"/>
      <c r="N393" s="292"/>
      <c r="O393" s="293"/>
      <c r="P393" s="293"/>
      <c r="Q393" s="293"/>
      <c r="R393" s="293"/>
      <c r="S393" s="293"/>
      <c r="T393" s="293"/>
      <c r="U393" s="293"/>
      <c r="V393" s="293"/>
      <c r="W393" s="293"/>
      <c r="X393" s="294"/>
      <c r="Y393" s="14"/>
      <c r="Z393" s="14"/>
      <c r="AA393" s="14"/>
      <c r="AB393" s="14"/>
      <c r="AC393" s="14"/>
      <c r="AD393" s="14"/>
      <c r="AE393" s="14"/>
      <c r="AT393" s="295" t="s">
        <v>446</v>
      </c>
      <c r="AU393" s="295" t="s">
        <v>88</v>
      </c>
      <c r="AV393" s="14" t="s">
        <v>239</v>
      </c>
      <c r="AW393" s="14" t="s">
        <v>5</v>
      </c>
      <c r="AX393" s="14" t="s">
        <v>86</v>
      </c>
      <c r="AY393" s="295" t="s">
        <v>223</v>
      </c>
    </row>
    <row r="394" s="2" customFormat="1" ht="16.5" customHeight="1">
      <c r="A394" s="39"/>
      <c r="B394" s="40"/>
      <c r="C394" s="252" t="s">
        <v>1602</v>
      </c>
      <c r="D394" s="252" t="s">
        <v>226</v>
      </c>
      <c r="E394" s="253" t="s">
        <v>1603</v>
      </c>
      <c r="F394" s="254" t="s">
        <v>1604</v>
      </c>
      <c r="G394" s="255" t="s">
        <v>481</v>
      </c>
      <c r="H394" s="256">
        <v>85.200000000000003</v>
      </c>
      <c r="I394" s="257"/>
      <c r="J394" s="257"/>
      <c r="K394" s="258">
        <f>ROUND(P394*H394,2)</f>
        <v>0</v>
      </c>
      <c r="L394" s="254" t="s">
        <v>1</v>
      </c>
      <c r="M394" s="45"/>
      <c r="N394" s="259" t="s">
        <v>1</v>
      </c>
      <c r="O394" s="260" t="s">
        <v>41</v>
      </c>
      <c r="P394" s="261">
        <f>I394+J394</f>
        <v>0</v>
      </c>
      <c r="Q394" s="261">
        <f>ROUND(I394*H394,2)</f>
        <v>0</v>
      </c>
      <c r="R394" s="261">
        <f>ROUND(J394*H394,2)</f>
        <v>0</v>
      </c>
      <c r="S394" s="92"/>
      <c r="T394" s="262">
        <f>S394*H394</f>
        <v>0</v>
      </c>
      <c r="U394" s="262">
        <v>0.0021199999999999999</v>
      </c>
      <c r="V394" s="262">
        <f>U394*H394</f>
        <v>0.18062400000000001</v>
      </c>
      <c r="W394" s="262">
        <v>0</v>
      </c>
      <c r="X394" s="263">
        <f>W394*H394</f>
        <v>0</v>
      </c>
      <c r="Y394" s="39"/>
      <c r="Z394" s="39"/>
      <c r="AA394" s="39"/>
      <c r="AB394" s="39"/>
      <c r="AC394" s="39"/>
      <c r="AD394" s="39"/>
      <c r="AE394" s="39"/>
      <c r="AR394" s="264" t="s">
        <v>239</v>
      </c>
      <c r="AT394" s="264" t="s">
        <v>226</v>
      </c>
      <c r="AU394" s="264" t="s">
        <v>88</v>
      </c>
      <c r="AY394" s="18" t="s">
        <v>223</v>
      </c>
      <c r="BE394" s="265">
        <f>IF(O394="základní",K394,0)</f>
        <v>0</v>
      </c>
      <c r="BF394" s="265">
        <f>IF(O394="snížená",K394,0)</f>
        <v>0</v>
      </c>
      <c r="BG394" s="265">
        <f>IF(O394="zákl. přenesená",K394,0)</f>
        <v>0</v>
      </c>
      <c r="BH394" s="265">
        <f>IF(O394="sníž. přenesená",K394,0)</f>
        <v>0</v>
      </c>
      <c r="BI394" s="265">
        <f>IF(O394="nulová",K394,0)</f>
        <v>0</v>
      </c>
      <c r="BJ394" s="18" t="s">
        <v>86</v>
      </c>
      <c r="BK394" s="265">
        <f>ROUND(P394*H394,2)</f>
        <v>0</v>
      </c>
      <c r="BL394" s="18" t="s">
        <v>239</v>
      </c>
      <c r="BM394" s="264" t="s">
        <v>1605</v>
      </c>
    </row>
    <row r="395" s="2" customFormat="1">
      <c r="A395" s="39"/>
      <c r="B395" s="40"/>
      <c r="C395" s="41"/>
      <c r="D395" s="266" t="s">
        <v>232</v>
      </c>
      <c r="E395" s="41"/>
      <c r="F395" s="267" t="s">
        <v>1606</v>
      </c>
      <c r="G395" s="41"/>
      <c r="H395" s="41"/>
      <c r="I395" s="158"/>
      <c r="J395" s="158"/>
      <c r="K395" s="41"/>
      <c r="L395" s="41"/>
      <c r="M395" s="45"/>
      <c r="N395" s="268"/>
      <c r="O395" s="269"/>
      <c r="P395" s="92"/>
      <c r="Q395" s="92"/>
      <c r="R395" s="92"/>
      <c r="S395" s="92"/>
      <c r="T395" s="92"/>
      <c r="U395" s="92"/>
      <c r="V395" s="92"/>
      <c r="W395" s="92"/>
      <c r="X395" s="93"/>
      <c r="Y395" s="39"/>
      <c r="Z395" s="39"/>
      <c r="AA395" s="39"/>
      <c r="AB395" s="39"/>
      <c r="AC395" s="39"/>
      <c r="AD395" s="39"/>
      <c r="AE395" s="39"/>
      <c r="AT395" s="18" t="s">
        <v>232</v>
      </c>
      <c r="AU395" s="18" t="s">
        <v>88</v>
      </c>
    </row>
    <row r="396" s="2" customFormat="1" ht="21.75" customHeight="1">
      <c r="A396" s="39"/>
      <c r="B396" s="40"/>
      <c r="C396" s="252" t="s">
        <v>1607</v>
      </c>
      <c r="D396" s="252" t="s">
        <v>226</v>
      </c>
      <c r="E396" s="253" t="s">
        <v>1608</v>
      </c>
      <c r="F396" s="254" t="s">
        <v>1609</v>
      </c>
      <c r="G396" s="255" t="s">
        <v>320</v>
      </c>
      <c r="H396" s="256">
        <v>65</v>
      </c>
      <c r="I396" s="257"/>
      <c r="J396" s="257"/>
      <c r="K396" s="258">
        <f>ROUND(P396*H396,2)</f>
        <v>0</v>
      </c>
      <c r="L396" s="254" t="s">
        <v>404</v>
      </c>
      <c r="M396" s="45"/>
      <c r="N396" s="259" t="s">
        <v>1</v>
      </c>
      <c r="O396" s="260" t="s">
        <v>41</v>
      </c>
      <c r="P396" s="261">
        <f>I396+J396</f>
        <v>0</v>
      </c>
      <c r="Q396" s="261">
        <f>ROUND(I396*H396,2)</f>
        <v>0</v>
      </c>
      <c r="R396" s="261">
        <f>ROUND(J396*H396,2)</f>
        <v>0</v>
      </c>
      <c r="S396" s="92"/>
      <c r="T396" s="262">
        <f>S396*H396</f>
        <v>0</v>
      </c>
      <c r="U396" s="262">
        <v>0.067019999999999996</v>
      </c>
      <c r="V396" s="262">
        <f>U396*H396</f>
        <v>4.3563000000000001</v>
      </c>
      <c r="W396" s="262">
        <v>0</v>
      </c>
      <c r="X396" s="263">
        <f>W396*H396</f>
        <v>0</v>
      </c>
      <c r="Y396" s="39"/>
      <c r="Z396" s="39"/>
      <c r="AA396" s="39"/>
      <c r="AB396" s="39"/>
      <c r="AC396" s="39"/>
      <c r="AD396" s="39"/>
      <c r="AE396" s="39"/>
      <c r="AR396" s="264" t="s">
        <v>239</v>
      </c>
      <c r="AT396" s="264" t="s">
        <v>226</v>
      </c>
      <c r="AU396" s="264" t="s">
        <v>88</v>
      </c>
      <c r="AY396" s="18" t="s">
        <v>223</v>
      </c>
      <c r="BE396" s="265">
        <f>IF(O396="základní",K396,0)</f>
        <v>0</v>
      </c>
      <c r="BF396" s="265">
        <f>IF(O396="snížená",K396,0)</f>
        <v>0</v>
      </c>
      <c r="BG396" s="265">
        <f>IF(O396="zákl. přenesená",K396,0)</f>
        <v>0</v>
      </c>
      <c r="BH396" s="265">
        <f>IF(O396="sníž. přenesená",K396,0)</f>
        <v>0</v>
      </c>
      <c r="BI396" s="265">
        <f>IF(O396="nulová",K396,0)</f>
        <v>0</v>
      </c>
      <c r="BJ396" s="18" t="s">
        <v>86</v>
      </c>
      <c r="BK396" s="265">
        <f>ROUND(P396*H396,2)</f>
        <v>0</v>
      </c>
      <c r="BL396" s="18" t="s">
        <v>239</v>
      </c>
      <c r="BM396" s="264" t="s">
        <v>1610</v>
      </c>
    </row>
    <row r="397" s="2" customFormat="1">
      <c r="A397" s="39"/>
      <c r="B397" s="40"/>
      <c r="C397" s="41"/>
      <c r="D397" s="266" t="s">
        <v>232</v>
      </c>
      <c r="E397" s="41"/>
      <c r="F397" s="267" t="s">
        <v>1611</v>
      </c>
      <c r="G397" s="41"/>
      <c r="H397" s="41"/>
      <c r="I397" s="158"/>
      <c r="J397" s="158"/>
      <c r="K397" s="41"/>
      <c r="L397" s="41"/>
      <c r="M397" s="45"/>
      <c r="N397" s="268"/>
      <c r="O397" s="269"/>
      <c r="P397" s="92"/>
      <c r="Q397" s="92"/>
      <c r="R397" s="92"/>
      <c r="S397" s="92"/>
      <c r="T397" s="92"/>
      <c r="U397" s="92"/>
      <c r="V397" s="92"/>
      <c r="W397" s="92"/>
      <c r="X397" s="93"/>
      <c r="Y397" s="39"/>
      <c r="Z397" s="39"/>
      <c r="AA397" s="39"/>
      <c r="AB397" s="39"/>
      <c r="AC397" s="39"/>
      <c r="AD397" s="39"/>
      <c r="AE397" s="39"/>
      <c r="AT397" s="18" t="s">
        <v>232</v>
      </c>
      <c r="AU397" s="18" t="s">
        <v>88</v>
      </c>
    </row>
    <row r="398" s="2" customFormat="1" ht="21.75" customHeight="1">
      <c r="A398" s="39"/>
      <c r="B398" s="40"/>
      <c r="C398" s="296" t="s">
        <v>1612</v>
      </c>
      <c r="D398" s="296" t="s">
        <v>498</v>
      </c>
      <c r="E398" s="297" t="s">
        <v>1613</v>
      </c>
      <c r="F398" s="298" t="s">
        <v>1614</v>
      </c>
      <c r="G398" s="299" t="s">
        <v>320</v>
      </c>
      <c r="H398" s="300">
        <v>65</v>
      </c>
      <c r="I398" s="301"/>
      <c r="J398" s="302"/>
      <c r="K398" s="303">
        <f>ROUND(P398*H398,2)</f>
        <v>0</v>
      </c>
      <c r="L398" s="298" t="s">
        <v>404</v>
      </c>
      <c r="M398" s="304"/>
      <c r="N398" s="305" t="s">
        <v>1</v>
      </c>
      <c r="O398" s="260" t="s">
        <v>41</v>
      </c>
      <c r="P398" s="261">
        <f>I398+J398</f>
        <v>0</v>
      </c>
      <c r="Q398" s="261">
        <f>ROUND(I398*H398,2)</f>
        <v>0</v>
      </c>
      <c r="R398" s="261">
        <f>ROUND(J398*H398,2)</f>
        <v>0</v>
      </c>
      <c r="S398" s="92"/>
      <c r="T398" s="262">
        <f>S398*H398</f>
        <v>0</v>
      </c>
      <c r="U398" s="262">
        <v>0.012</v>
      </c>
      <c r="V398" s="262">
        <f>U398*H398</f>
        <v>0.78000000000000003</v>
      </c>
      <c r="W398" s="262">
        <v>0</v>
      </c>
      <c r="X398" s="263">
        <f>W398*H398</f>
        <v>0</v>
      </c>
      <c r="Y398" s="39"/>
      <c r="Z398" s="39"/>
      <c r="AA398" s="39"/>
      <c r="AB398" s="39"/>
      <c r="AC398" s="39"/>
      <c r="AD398" s="39"/>
      <c r="AE398" s="39"/>
      <c r="AR398" s="264" t="s">
        <v>430</v>
      </c>
      <c r="AT398" s="264" t="s">
        <v>498</v>
      </c>
      <c r="AU398" s="264" t="s">
        <v>88</v>
      </c>
      <c r="AY398" s="18" t="s">
        <v>223</v>
      </c>
      <c r="BE398" s="265">
        <f>IF(O398="základní",K398,0)</f>
        <v>0</v>
      </c>
      <c r="BF398" s="265">
        <f>IF(O398="snížená",K398,0)</f>
        <v>0</v>
      </c>
      <c r="BG398" s="265">
        <f>IF(O398="zákl. přenesená",K398,0)</f>
        <v>0</v>
      </c>
      <c r="BH398" s="265">
        <f>IF(O398="sníž. přenesená",K398,0)</f>
        <v>0</v>
      </c>
      <c r="BI398" s="265">
        <f>IF(O398="nulová",K398,0)</f>
        <v>0</v>
      </c>
      <c r="BJ398" s="18" t="s">
        <v>86</v>
      </c>
      <c r="BK398" s="265">
        <f>ROUND(P398*H398,2)</f>
        <v>0</v>
      </c>
      <c r="BL398" s="18" t="s">
        <v>239</v>
      </c>
      <c r="BM398" s="264" t="s">
        <v>1615</v>
      </c>
    </row>
    <row r="399" s="2" customFormat="1">
      <c r="A399" s="39"/>
      <c r="B399" s="40"/>
      <c r="C399" s="41"/>
      <c r="D399" s="266" t="s">
        <v>232</v>
      </c>
      <c r="E399" s="41"/>
      <c r="F399" s="267" t="s">
        <v>1616</v>
      </c>
      <c r="G399" s="41"/>
      <c r="H399" s="41"/>
      <c r="I399" s="158"/>
      <c r="J399" s="158"/>
      <c r="K399" s="41"/>
      <c r="L399" s="41"/>
      <c r="M399" s="45"/>
      <c r="N399" s="268"/>
      <c r="O399" s="269"/>
      <c r="P399" s="92"/>
      <c r="Q399" s="92"/>
      <c r="R399" s="92"/>
      <c r="S399" s="92"/>
      <c r="T399" s="92"/>
      <c r="U399" s="92"/>
      <c r="V399" s="92"/>
      <c r="W399" s="92"/>
      <c r="X399" s="93"/>
      <c r="Y399" s="39"/>
      <c r="Z399" s="39"/>
      <c r="AA399" s="39"/>
      <c r="AB399" s="39"/>
      <c r="AC399" s="39"/>
      <c r="AD399" s="39"/>
      <c r="AE399" s="39"/>
      <c r="AT399" s="18" t="s">
        <v>232</v>
      </c>
      <c r="AU399" s="18" t="s">
        <v>88</v>
      </c>
    </row>
    <row r="400" s="12" customFormat="1" ht="22.8" customHeight="1">
      <c r="A400" s="12"/>
      <c r="B400" s="235"/>
      <c r="C400" s="236"/>
      <c r="D400" s="237" t="s">
        <v>77</v>
      </c>
      <c r="E400" s="250" t="s">
        <v>239</v>
      </c>
      <c r="F400" s="250" t="s">
        <v>1617</v>
      </c>
      <c r="G400" s="236"/>
      <c r="H400" s="236"/>
      <c r="I400" s="239"/>
      <c r="J400" s="239"/>
      <c r="K400" s="251">
        <f>BK400</f>
        <v>0</v>
      </c>
      <c r="L400" s="236"/>
      <c r="M400" s="241"/>
      <c r="N400" s="242"/>
      <c r="O400" s="243"/>
      <c r="P400" s="243"/>
      <c r="Q400" s="244">
        <f>SUM(Q401:Q433)</f>
        <v>0</v>
      </c>
      <c r="R400" s="244">
        <f>SUM(R401:R433)</f>
        <v>0</v>
      </c>
      <c r="S400" s="243"/>
      <c r="T400" s="245">
        <f>SUM(T401:T433)</f>
        <v>0</v>
      </c>
      <c r="U400" s="243"/>
      <c r="V400" s="245">
        <f>SUM(V401:V433)</f>
        <v>180.31646000000001</v>
      </c>
      <c r="W400" s="243"/>
      <c r="X400" s="246">
        <f>SUM(X401:X433)</f>
        <v>0</v>
      </c>
      <c r="Y400" s="12"/>
      <c r="Z400" s="12"/>
      <c r="AA400" s="12"/>
      <c r="AB400" s="12"/>
      <c r="AC400" s="12"/>
      <c r="AD400" s="12"/>
      <c r="AE400" s="12"/>
      <c r="AR400" s="247" t="s">
        <v>86</v>
      </c>
      <c r="AT400" s="248" t="s">
        <v>77</v>
      </c>
      <c r="AU400" s="248" t="s">
        <v>86</v>
      </c>
      <c r="AY400" s="247" t="s">
        <v>223</v>
      </c>
      <c r="BK400" s="249">
        <f>SUM(BK401:BK433)</f>
        <v>0</v>
      </c>
    </row>
    <row r="401" s="2" customFormat="1" ht="16.5" customHeight="1">
      <c r="A401" s="39"/>
      <c r="B401" s="40"/>
      <c r="C401" s="252" t="s">
        <v>1618</v>
      </c>
      <c r="D401" s="252" t="s">
        <v>226</v>
      </c>
      <c r="E401" s="253" t="s">
        <v>1619</v>
      </c>
      <c r="F401" s="254" t="s">
        <v>1620</v>
      </c>
      <c r="G401" s="255" t="s">
        <v>320</v>
      </c>
      <c r="H401" s="256">
        <v>644</v>
      </c>
      <c r="I401" s="257"/>
      <c r="J401" s="257"/>
      <c r="K401" s="258">
        <f>ROUND(P401*H401,2)</f>
        <v>0</v>
      </c>
      <c r="L401" s="254" t="s">
        <v>1</v>
      </c>
      <c r="M401" s="45"/>
      <c r="N401" s="259" t="s">
        <v>1</v>
      </c>
      <c r="O401" s="260" t="s">
        <v>41</v>
      </c>
      <c r="P401" s="261">
        <f>I401+J401</f>
        <v>0</v>
      </c>
      <c r="Q401" s="261">
        <f>ROUND(I401*H401,2)</f>
        <v>0</v>
      </c>
      <c r="R401" s="261">
        <f>ROUND(J401*H401,2)</f>
        <v>0</v>
      </c>
      <c r="S401" s="92"/>
      <c r="T401" s="262">
        <f>S401*H401</f>
        <v>0</v>
      </c>
      <c r="U401" s="262">
        <v>0.033349999999999998</v>
      </c>
      <c r="V401" s="262">
        <f>U401*H401</f>
        <v>21.477399999999999</v>
      </c>
      <c r="W401" s="262">
        <v>0</v>
      </c>
      <c r="X401" s="263">
        <f>W401*H401</f>
        <v>0</v>
      </c>
      <c r="Y401" s="39"/>
      <c r="Z401" s="39"/>
      <c r="AA401" s="39"/>
      <c r="AB401" s="39"/>
      <c r="AC401" s="39"/>
      <c r="AD401" s="39"/>
      <c r="AE401" s="39"/>
      <c r="AR401" s="264" t="s">
        <v>239</v>
      </c>
      <c r="AT401" s="264" t="s">
        <v>226</v>
      </c>
      <c r="AU401" s="264" t="s">
        <v>88</v>
      </c>
      <c r="AY401" s="18" t="s">
        <v>223</v>
      </c>
      <c r="BE401" s="265">
        <f>IF(O401="základní",K401,0)</f>
        <v>0</v>
      </c>
      <c r="BF401" s="265">
        <f>IF(O401="snížená",K401,0)</f>
        <v>0</v>
      </c>
      <c r="BG401" s="265">
        <f>IF(O401="zákl. přenesená",K401,0)</f>
        <v>0</v>
      </c>
      <c r="BH401" s="265">
        <f>IF(O401="sníž. přenesená",K401,0)</f>
        <v>0</v>
      </c>
      <c r="BI401" s="265">
        <f>IF(O401="nulová",K401,0)</f>
        <v>0</v>
      </c>
      <c r="BJ401" s="18" t="s">
        <v>86</v>
      </c>
      <c r="BK401" s="265">
        <f>ROUND(P401*H401,2)</f>
        <v>0</v>
      </c>
      <c r="BL401" s="18" t="s">
        <v>239</v>
      </c>
      <c r="BM401" s="264" t="s">
        <v>1621</v>
      </c>
    </row>
    <row r="402" s="2" customFormat="1">
      <c r="A402" s="39"/>
      <c r="B402" s="40"/>
      <c r="C402" s="41"/>
      <c r="D402" s="266" t="s">
        <v>232</v>
      </c>
      <c r="E402" s="41"/>
      <c r="F402" s="267" t="s">
        <v>1622</v>
      </c>
      <c r="G402" s="41"/>
      <c r="H402" s="41"/>
      <c r="I402" s="158"/>
      <c r="J402" s="158"/>
      <c r="K402" s="41"/>
      <c r="L402" s="41"/>
      <c r="M402" s="45"/>
      <c r="N402" s="268"/>
      <c r="O402" s="269"/>
      <c r="P402" s="92"/>
      <c r="Q402" s="92"/>
      <c r="R402" s="92"/>
      <c r="S402" s="92"/>
      <c r="T402" s="92"/>
      <c r="U402" s="92"/>
      <c r="V402" s="92"/>
      <c r="W402" s="92"/>
      <c r="X402" s="93"/>
      <c r="Y402" s="39"/>
      <c r="Z402" s="39"/>
      <c r="AA402" s="39"/>
      <c r="AB402" s="39"/>
      <c r="AC402" s="39"/>
      <c r="AD402" s="39"/>
      <c r="AE402" s="39"/>
      <c r="AT402" s="18" t="s">
        <v>232</v>
      </c>
      <c r="AU402" s="18" t="s">
        <v>88</v>
      </c>
    </row>
    <row r="403" s="13" customFormat="1">
      <c r="A403" s="13"/>
      <c r="B403" s="274"/>
      <c r="C403" s="275"/>
      <c r="D403" s="266" t="s">
        <v>446</v>
      </c>
      <c r="E403" s="276" t="s">
        <v>1</v>
      </c>
      <c r="F403" s="277" t="s">
        <v>1623</v>
      </c>
      <c r="G403" s="275"/>
      <c r="H403" s="278">
        <v>108</v>
      </c>
      <c r="I403" s="279"/>
      <c r="J403" s="279"/>
      <c r="K403" s="275"/>
      <c r="L403" s="275"/>
      <c r="M403" s="280"/>
      <c r="N403" s="281"/>
      <c r="O403" s="282"/>
      <c r="P403" s="282"/>
      <c r="Q403" s="282"/>
      <c r="R403" s="282"/>
      <c r="S403" s="282"/>
      <c r="T403" s="282"/>
      <c r="U403" s="282"/>
      <c r="V403" s="282"/>
      <c r="W403" s="282"/>
      <c r="X403" s="283"/>
      <c r="Y403" s="13"/>
      <c r="Z403" s="13"/>
      <c r="AA403" s="13"/>
      <c r="AB403" s="13"/>
      <c r="AC403" s="13"/>
      <c r="AD403" s="13"/>
      <c r="AE403" s="13"/>
      <c r="AT403" s="284" t="s">
        <v>446</v>
      </c>
      <c r="AU403" s="284" t="s">
        <v>88</v>
      </c>
      <c r="AV403" s="13" t="s">
        <v>88</v>
      </c>
      <c r="AW403" s="13" t="s">
        <v>5</v>
      </c>
      <c r="AX403" s="13" t="s">
        <v>78</v>
      </c>
      <c r="AY403" s="284" t="s">
        <v>223</v>
      </c>
    </row>
    <row r="404" s="13" customFormat="1">
      <c r="A404" s="13"/>
      <c r="B404" s="274"/>
      <c r="C404" s="275"/>
      <c r="D404" s="266" t="s">
        <v>446</v>
      </c>
      <c r="E404" s="276" t="s">
        <v>1</v>
      </c>
      <c r="F404" s="277" t="s">
        <v>1624</v>
      </c>
      <c r="G404" s="275"/>
      <c r="H404" s="278">
        <v>180</v>
      </c>
      <c r="I404" s="279"/>
      <c r="J404" s="279"/>
      <c r="K404" s="275"/>
      <c r="L404" s="275"/>
      <c r="M404" s="280"/>
      <c r="N404" s="281"/>
      <c r="O404" s="282"/>
      <c r="P404" s="282"/>
      <c r="Q404" s="282"/>
      <c r="R404" s="282"/>
      <c r="S404" s="282"/>
      <c r="T404" s="282"/>
      <c r="U404" s="282"/>
      <c r="V404" s="282"/>
      <c r="W404" s="282"/>
      <c r="X404" s="283"/>
      <c r="Y404" s="13"/>
      <c r="Z404" s="13"/>
      <c r="AA404" s="13"/>
      <c r="AB404" s="13"/>
      <c r="AC404" s="13"/>
      <c r="AD404" s="13"/>
      <c r="AE404" s="13"/>
      <c r="AT404" s="284" t="s">
        <v>446</v>
      </c>
      <c r="AU404" s="284" t="s">
        <v>88</v>
      </c>
      <c r="AV404" s="13" t="s">
        <v>88</v>
      </c>
      <c r="AW404" s="13" t="s">
        <v>5</v>
      </c>
      <c r="AX404" s="13" t="s">
        <v>78</v>
      </c>
      <c r="AY404" s="284" t="s">
        <v>223</v>
      </c>
    </row>
    <row r="405" s="13" customFormat="1">
      <c r="A405" s="13"/>
      <c r="B405" s="274"/>
      <c r="C405" s="275"/>
      <c r="D405" s="266" t="s">
        <v>446</v>
      </c>
      <c r="E405" s="276" t="s">
        <v>1</v>
      </c>
      <c r="F405" s="277" t="s">
        <v>1625</v>
      </c>
      <c r="G405" s="275"/>
      <c r="H405" s="278">
        <v>100</v>
      </c>
      <c r="I405" s="279"/>
      <c r="J405" s="279"/>
      <c r="K405" s="275"/>
      <c r="L405" s="275"/>
      <c r="M405" s="280"/>
      <c r="N405" s="281"/>
      <c r="O405" s="282"/>
      <c r="P405" s="282"/>
      <c r="Q405" s="282"/>
      <c r="R405" s="282"/>
      <c r="S405" s="282"/>
      <c r="T405" s="282"/>
      <c r="U405" s="282"/>
      <c r="V405" s="282"/>
      <c r="W405" s="282"/>
      <c r="X405" s="283"/>
      <c r="Y405" s="13"/>
      <c r="Z405" s="13"/>
      <c r="AA405" s="13"/>
      <c r="AB405" s="13"/>
      <c r="AC405" s="13"/>
      <c r="AD405" s="13"/>
      <c r="AE405" s="13"/>
      <c r="AT405" s="284" t="s">
        <v>446</v>
      </c>
      <c r="AU405" s="284" t="s">
        <v>88</v>
      </c>
      <c r="AV405" s="13" t="s">
        <v>88</v>
      </c>
      <c r="AW405" s="13" t="s">
        <v>5</v>
      </c>
      <c r="AX405" s="13" t="s">
        <v>78</v>
      </c>
      <c r="AY405" s="284" t="s">
        <v>223</v>
      </c>
    </row>
    <row r="406" s="13" customFormat="1">
      <c r="A406" s="13"/>
      <c r="B406" s="274"/>
      <c r="C406" s="275"/>
      <c r="D406" s="266" t="s">
        <v>446</v>
      </c>
      <c r="E406" s="276" t="s">
        <v>1</v>
      </c>
      <c r="F406" s="277" t="s">
        <v>1626</v>
      </c>
      <c r="G406" s="275"/>
      <c r="H406" s="278">
        <v>184</v>
      </c>
      <c r="I406" s="279"/>
      <c r="J406" s="279"/>
      <c r="K406" s="275"/>
      <c r="L406" s="275"/>
      <c r="M406" s="280"/>
      <c r="N406" s="281"/>
      <c r="O406" s="282"/>
      <c r="P406" s="282"/>
      <c r="Q406" s="282"/>
      <c r="R406" s="282"/>
      <c r="S406" s="282"/>
      <c r="T406" s="282"/>
      <c r="U406" s="282"/>
      <c r="V406" s="282"/>
      <c r="W406" s="282"/>
      <c r="X406" s="283"/>
      <c r="Y406" s="13"/>
      <c r="Z406" s="13"/>
      <c r="AA406" s="13"/>
      <c r="AB406" s="13"/>
      <c r="AC406" s="13"/>
      <c r="AD406" s="13"/>
      <c r="AE406" s="13"/>
      <c r="AT406" s="284" t="s">
        <v>446</v>
      </c>
      <c r="AU406" s="284" t="s">
        <v>88</v>
      </c>
      <c r="AV406" s="13" t="s">
        <v>88</v>
      </c>
      <c r="AW406" s="13" t="s">
        <v>5</v>
      </c>
      <c r="AX406" s="13" t="s">
        <v>78</v>
      </c>
      <c r="AY406" s="284" t="s">
        <v>223</v>
      </c>
    </row>
    <row r="407" s="13" customFormat="1">
      <c r="A407" s="13"/>
      <c r="B407" s="274"/>
      <c r="C407" s="275"/>
      <c r="D407" s="266" t="s">
        <v>446</v>
      </c>
      <c r="E407" s="276" t="s">
        <v>1</v>
      </c>
      <c r="F407" s="277" t="s">
        <v>1627</v>
      </c>
      <c r="G407" s="275"/>
      <c r="H407" s="278">
        <v>72</v>
      </c>
      <c r="I407" s="279"/>
      <c r="J407" s="279"/>
      <c r="K407" s="275"/>
      <c r="L407" s="275"/>
      <c r="M407" s="280"/>
      <c r="N407" s="281"/>
      <c r="O407" s="282"/>
      <c r="P407" s="282"/>
      <c r="Q407" s="282"/>
      <c r="R407" s="282"/>
      <c r="S407" s="282"/>
      <c r="T407" s="282"/>
      <c r="U407" s="282"/>
      <c r="V407" s="282"/>
      <c r="W407" s="282"/>
      <c r="X407" s="283"/>
      <c r="Y407" s="13"/>
      <c r="Z407" s="13"/>
      <c r="AA407" s="13"/>
      <c r="AB407" s="13"/>
      <c r="AC407" s="13"/>
      <c r="AD407" s="13"/>
      <c r="AE407" s="13"/>
      <c r="AT407" s="284" t="s">
        <v>446</v>
      </c>
      <c r="AU407" s="284" t="s">
        <v>88</v>
      </c>
      <c r="AV407" s="13" t="s">
        <v>88</v>
      </c>
      <c r="AW407" s="13" t="s">
        <v>5</v>
      </c>
      <c r="AX407" s="13" t="s">
        <v>78</v>
      </c>
      <c r="AY407" s="284" t="s">
        <v>223</v>
      </c>
    </row>
    <row r="408" s="14" customFormat="1">
      <c r="A408" s="14"/>
      <c r="B408" s="285"/>
      <c r="C408" s="286"/>
      <c r="D408" s="266" t="s">
        <v>446</v>
      </c>
      <c r="E408" s="287" t="s">
        <v>1</v>
      </c>
      <c r="F408" s="288" t="s">
        <v>463</v>
      </c>
      <c r="G408" s="286"/>
      <c r="H408" s="289">
        <v>644</v>
      </c>
      <c r="I408" s="290"/>
      <c r="J408" s="290"/>
      <c r="K408" s="286"/>
      <c r="L408" s="286"/>
      <c r="M408" s="291"/>
      <c r="N408" s="292"/>
      <c r="O408" s="293"/>
      <c r="P408" s="293"/>
      <c r="Q408" s="293"/>
      <c r="R408" s="293"/>
      <c r="S408" s="293"/>
      <c r="T408" s="293"/>
      <c r="U408" s="293"/>
      <c r="V408" s="293"/>
      <c r="W408" s="293"/>
      <c r="X408" s="294"/>
      <c r="Y408" s="14"/>
      <c r="Z408" s="14"/>
      <c r="AA408" s="14"/>
      <c r="AB408" s="14"/>
      <c r="AC408" s="14"/>
      <c r="AD408" s="14"/>
      <c r="AE408" s="14"/>
      <c r="AT408" s="295" t="s">
        <v>446</v>
      </c>
      <c r="AU408" s="295" t="s">
        <v>88</v>
      </c>
      <c r="AV408" s="14" t="s">
        <v>239</v>
      </c>
      <c r="AW408" s="14" t="s">
        <v>5</v>
      </c>
      <c r="AX408" s="14" t="s">
        <v>86</v>
      </c>
      <c r="AY408" s="295" t="s">
        <v>223</v>
      </c>
    </row>
    <row r="409" s="2" customFormat="1" ht="21.75" customHeight="1">
      <c r="A409" s="39"/>
      <c r="B409" s="40"/>
      <c r="C409" s="296" t="s">
        <v>1628</v>
      </c>
      <c r="D409" s="296" t="s">
        <v>498</v>
      </c>
      <c r="E409" s="297" t="s">
        <v>1629</v>
      </c>
      <c r="F409" s="298" t="s">
        <v>1630</v>
      </c>
      <c r="G409" s="299" t="s">
        <v>320</v>
      </c>
      <c r="H409" s="300">
        <v>144</v>
      </c>
      <c r="I409" s="301"/>
      <c r="J409" s="302"/>
      <c r="K409" s="303">
        <f>ROUND(P409*H409,2)</f>
        <v>0</v>
      </c>
      <c r="L409" s="298" t="s">
        <v>1</v>
      </c>
      <c r="M409" s="304"/>
      <c r="N409" s="305" t="s">
        <v>1</v>
      </c>
      <c r="O409" s="260" t="s">
        <v>41</v>
      </c>
      <c r="P409" s="261">
        <f>I409+J409</f>
        <v>0</v>
      </c>
      <c r="Q409" s="261">
        <f>ROUND(I409*H409,2)</f>
        <v>0</v>
      </c>
      <c r="R409" s="261">
        <f>ROUND(J409*H409,2)</f>
        <v>0</v>
      </c>
      <c r="S409" s="92"/>
      <c r="T409" s="262">
        <f>S409*H409</f>
        <v>0</v>
      </c>
      <c r="U409" s="262">
        <v>0.070999999999999994</v>
      </c>
      <c r="V409" s="262">
        <f>U409*H409</f>
        <v>10.223999999999998</v>
      </c>
      <c r="W409" s="262">
        <v>0</v>
      </c>
      <c r="X409" s="263">
        <f>W409*H409</f>
        <v>0</v>
      </c>
      <c r="Y409" s="39"/>
      <c r="Z409" s="39"/>
      <c r="AA409" s="39"/>
      <c r="AB409" s="39"/>
      <c r="AC409" s="39"/>
      <c r="AD409" s="39"/>
      <c r="AE409" s="39"/>
      <c r="AR409" s="264" t="s">
        <v>430</v>
      </c>
      <c r="AT409" s="264" t="s">
        <v>498</v>
      </c>
      <c r="AU409" s="264" t="s">
        <v>88</v>
      </c>
      <c r="AY409" s="18" t="s">
        <v>223</v>
      </c>
      <c r="BE409" s="265">
        <f>IF(O409="základní",K409,0)</f>
        <v>0</v>
      </c>
      <c r="BF409" s="265">
        <f>IF(O409="snížená",K409,0)</f>
        <v>0</v>
      </c>
      <c r="BG409" s="265">
        <f>IF(O409="zákl. přenesená",K409,0)</f>
        <v>0</v>
      </c>
      <c r="BH409" s="265">
        <f>IF(O409="sníž. přenesená",K409,0)</f>
        <v>0</v>
      </c>
      <c r="BI409" s="265">
        <f>IF(O409="nulová",K409,0)</f>
        <v>0</v>
      </c>
      <c r="BJ409" s="18" t="s">
        <v>86</v>
      </c>
      <c r="BK409" s="265">
        <f>ROUND(P409*H409,2)</f>
        <v>0</v>
      </c>
      <c r="BL409" s="18" t="s">
        <v>239</v>
      </c>
      <c r="BM409" s="264" t="s">
        <v>1631</v>
      </c>
    </row>
    <row r="410" s="2" customFormat="1">
      <c r="A410" s="39"/>
      <c r="B410" s="40"/>
      <c r="C410" s="41"/>
      <c r="D410" s="266" t="s">
        <v>232</v>
      </c>
      <c r="E410" s="41"/>
      <c r="F410" s="267" t="s">
        <v>1632</v>
      </c>
      <c r="G410" s="41"/>
      <c r="H410" s="41"/>
      <c r="I410" s="158"/>
      <c r="J410" s="158"/>
      <c r="K410" s="41"/>
      <c r="L410" s="41"/>
      <c r="M410" s="45"/>
      <c r="N410" s="268"/>
      <c r="O410" s="269"/>
      <c r="P410" s="92"/>
      <c r="Q410" s="92"/>
      <c r="R410" s="92"/>
      <c r="S410" s="92"/>
      <c r="T410" s="92"/>
      <c r="U410" s="92"/>
      <c r="V410" s="92"/>
      <c r="W410" s="92"/>
      <c r="X410" s="93"/>
      <c r="Y410" s="39"/>
      <c r="Z410" s="39"/>
      <c r="AA410" s="39"/>
      <c r="AB410" s="39"/>
      <c r="AC410" s="39"/>
      <c r="AD410" s="39"/>
      <c r="AE410" s="39"/>
      <c r="AT410" s="18" t="s">
        <v>232</v>
      </c>
      <c r="AU410" s="18" t="s">
        <v>88</v>
      </c>
    </row>
    <row r="411" s="13" customFormat="1">
      <c r="A411" s="13"/>
      <c r="B411" s="274"/>
      <c r="C411" s="275"/>
      <c r="D411" s="266" t="s">
        <v>446</v>
      </c>
      <c r="E411" s="276" t="s">
        <v>1</v>
      </c>
      <c r="F411" s="277" t="s">
        <v>1633</v>
      </c>
      <c r="G411" s="275"/>
      <c r="H411" s="278">
        <v>144</v>
      </c>
      <c r="I411" s="279"/>
      <c r="J411" s="279"/>
      <c r="K411" s="275"/>
      <c r="L411" s="275"/>
      <c r="M411" s="280"/>
      <c r="N411" s="281"/>
      <c r="O411" s="282"/>
      <c r="P411" s="282"/>
      <c r="Q411" s="282"/>
      <c r="R411" s="282"/>
      <c r="S411" s="282"/>
      <c r="T411" s="282"/>
      <c r="U411" s="282"/>
      <c r="V411" s="282"/>
      <c r="W411" s="282"/>
      <c r="X411" s="283"/>
      <c r="Y411" s="13"/>
      <c r="Z411" s="13"/>
      <c r="AA411" s="13"/>
      <c r="AB411" s="13"/>
      <c r="AC411" s="13"/>
      <c r="AD411" s="13"/>
      <c r="AE411" s="13"/>
      <c r="AT411" s="284" t="s">
        <v>446</v>
      </c>
      <c r="AU411" s="284" t="s">
        <v>88</v>
      </c>
      <c r="AV411" s="13" t="s">
        <v>88</v>
      </c>
      <c r="AW411" s="13" t="s">
        <v>5</v>
      </c>
      <c r="AX411" s="13" t="s">
        <v>78</v>
      </c>
      <c r="AY411" s="284" t="s">
        <v>223</v>
      </c>
    </row>
    <row r="412" s="14" customFormat="1">
      <c r="A412" s="14"/>
      <c r="B412" s="285"/>
      <c r="C412" s="286"/>
      <c r="D412" s="266" t="s">
        <v>446</v>
      </c>
      <c r="E412" s="287" t="s">
        <v>1</v>
      </c>
      <c r="F412" s="288" t="s">
        <v>463</v>
      </c>
      <c r="G412" s="286"/>
      <c r="H412" s="289">
        <v>144</v>
      </c>
      <c r="I412" s="290"/>
      <c r="J412" s="290"/>
      <c r="K412" s="286"/>
      <c r="L412" s="286"/>
      <c r="M412" s="291"/>
      <c r="N412" s="292"/>
      <c r="O412" s="293"/>
      <c r="P412" s="293"/>
      <c r="Q412" s="293"/>
      <c r="R412" s="293"/>
      <c r="S412" s="293"/>
      <c r="T412" s="293"/>
      <c r="U412" s="293"/>
      <c r="V412" s="293"/>
      <c r="W412" s="293"/>
      <c r="X412" s="294"/>
      <c r="Y412" s="14"/>
      <c r="Z412" s="14"/>
      <c r="AA412" s="14"/>
      <c r="AB412" s="14"/>
      <c r="AC412" s="14"/>
      <c r="AD412" s="14"/>
      <c r="AE412" s="14"/>
      <c r="AT412" s="295" t="s">
        <v>446</v>
      </c>
      <c r="AU412" s="295" t="s">
        <v>88</v>
      </c>
      <c r="AV412" s="14" t="s">
        <v>239</v>
      </c>
      <c r="AW412" s="14" t="s">
        <v>5</v>
      </c>
      <c r="AX412" s="14" t="s">
        <v>86</v>
      </c>
      <c r="AY412" s="295" t="s">
        <v>223</v>
      </c>
    </row>
    <row r="413" s="2" customFormat="1" ht="21.75" customHeight="1">
      <c r="A413" s="39"/>
      <c r="B413" s="40"/>
      <c r="C413" s="296" t="s">
        <v>1634</v>
      </c>
      <c r="D413" s="296" t="s">
        <v>498</v>
      </c>
      <c r="E413" s="297" t="s">
        <v>1635</v>
      </c>
      <c r="F413" s="298" t="s">
        <v>1636</v>
      </c>
      <c r="G413" s="299" t="s">
        <v>320</v>
      </c>
      <c r="H413" s="300">
        <v>40</v>
      </c>
      <c r="I413" s="301"/>
      <c r="J413" s="302"/>
      <c r="K413" s="303">
        <f>ROUND(P413*H413,2)</f>
        <v>0</v>
      </c>
      <c r="L413" s="298" t="s">
        <v>1</v>
      </c>
      <c r="M413" s="304"/>
      <c r="N413" s="305" t="s">
        <v>1</v>
      </c>
      <c r="O413" s="260" t="s">
        <v>41</v>
      </c>
      <c r="P413" s="261">
        <f>I413+J413</f>
        <v>0</v>
      </c>
      <c r="Q413" s="261">
        <f>ROUND(I413*H413,2)</f>
        <v>0</v>
      </c>
      <c r="R413" s="261">
        <f>ROUND(J413*H413,2)</f>
        <v>0</v>
      </c>
      <c r="S413" s="92"/>
      <c r="T413" s="262">
        <f>S413*H413</f>
        <v>0</v>
      </c>
      <c r="U413" s="262">
        <v>0.070999999999999994</v>
      </c>
      <c r="V413" s="262">
        <f>U413*H413</f>
        <v>2.8399999999999999</v>
      </c>
      <c r="W413" s="262">
        <v>0</v>
      </c>
      <c r="X413" s="263">
        <f>W413*H413</f>
        <v>0</v>
      </c>
      <c r="Y413" s="39"/>
      <c r="Z413" s="39"/>
      <c r="AA413" s="39"/>
      <c r="AB413" s="39"/>
      <c r="AC413" s="39"/>
      <c r="AD413" s="39"/>
      <c r="AE413" s="39"/>
      <c r="AR413" s="264" t="s">
        <v>430</v>
      </c>
      <c r="AT413" s="264" t="s">
        <v>498</v>
      </c>
      <c r="AU413" s="264" t="s">
        <v>88</v>
      </c>
      <c r="AY413" s="18" t="s">
        <v>223</v>
      </c>
      <c r="BE413" s="265">
        <f>IF(O413="základní",K413,0)</f>
        <v>0</v>
      </c>
      <c r="BF413" s="265">
        <f>IF(O413="snížená",K413,0)</f>
        <v>0</v>
      </c>
      <c r="BG413" s="265">
        <f>IF(O413="zákl. přenesená",K413,0)</f>
        <v>0</v>
      </c>
      <c r="BH413" s="265">
        <f>IF(O413="sníž. přenesená",K413,0)</f>
        <v>0</v>
      </c>
      <c r="BI413" s="265">
        <f>IF(O413="nulová",K413,0)</f>
        <v>0</v>
      </c>
      <c r="BJ413" s="18" t="s">
        <v>86</v>
      </c>
      <c r="BK413" s="265">
        <f>ROUND(P413*H413,2)</f>
        <v>0</v>
      </c>
      <c r="BL413" s="18" t="s">
        <v>239</v>
      </c>
      <c r="BM413" s="264" t="s">
        <v>1637</v>
      </c>
    </row>
    <row r="414" s="2" customFormat="1">
      <c r="A414" s="39"/>
      <c r="B414" s="40"/>
      <c r="C414" s="41"/>
      <c r="D414" s="266" t="s">
        <v>232</v>
      </c>
      <c r="E414" s="41"/>
      <c r="F414" s="267" t="s">
        <v>1632</v>
      </c>
      <c r="G414" s="41"/>
      <c r="H414" s="41"/>
      <c r="I414" s="158"/>
      <c r="J414" s="158"/>
      <c r="K414" s="41"/>
      <c r="L414" s="41"/>
      <c r="M414" s="45"/>
      <c r="N414" s="268"/>
      <c r="O414" s="269"/>
      <c r="P414" s="92"/>
      <c r="Q414" s="92"/>
      <c r="R414" s="92"/>
      <c r="S414" s="92"/>
      <c r="T414" s="92"/>
      <c r="U414" s="92"/>
      <c r="V414" s="92"/>
      <c r="W414" s="92"/>
      <c r="X414" s="93"/>
      <c r="Y414" s="39"/>
      <c r="Z414" s="39"/>
      <c r="AA414" s="39"/>
      <c r="AB414" s="39"/>
      <c r="AC414" s="39"/>
      <c r="AD414" s="39"/>
      <c r="AE414" s="39"/>
      <c r="AT414" s="18" t="s">
        <v>232</v>
      </c>
      <c r="AU414" s="18" t="s">
        <v>88</v>
      </c>
    </row>
    <row r="415" s="13" customFormat="1">
      <c r="A415" s="13"/>
      <c r="B415" s="274"/>
      <c r="C415" s="275"/>
      <c r="D415" s="266" t="s">
        <v>446</v>
      </c>
      <c r="E415" s="276" t="s">
        <v>1</v>
      </c>
      <c r="F415" s="277" t="s">
        <v>1638</v>
      </c>
      <c r="G415" s="275"/>
      <c r="H415" s="278">
        <v>40</v>
      </c>
      <c r="I415" s="279"/>
      <c r="J415" s="279"/>
      <c r="K415" s="275"/>
      <c r="L415" s="275"/>
      <c r="M415" s="280"/>
      <c r="N415" s="281"/>
      <c r="O415" s="282"/>
      <c r="P415" s="282"/>
      <c r="Q415" s="282"/>
      <c r="R415" s="282"/>
      <c r="S415" s="282"/>
      <c r="T415" s="282"/>
      <c r="U415" s="282"/>
      <c r="V415" s="282"/>
      <c r="W415" s="282"/>
      <c r="X415" s="283"/>
      <c r="Y415" s="13"/>
      <c r="Z415" s="13"/>
      <c r="AA415" s="13"/>
      <c r="AB415" s="13"/>
      <c r="AC415" s="13"/>
      <c r="AD415" s="13"/>
      <c r="AE415" s="13"/>
      <c r="AT415" s="284" t="s">
        <v>446</v>
      </c>
      <c r="AU415" s="284" t="s">
        <v>88</v>
      </c>
      <c r="AV415" s="13" t="s">
        <v>88</v>
      </c>
      <c r="AW415" s="13" t="s">
        <v>5</v>
      </c>
      <c r="AX415" s="13" t="s">
        <v>78</v>
      </c>
      <c r="AY415" s="284" t="s">
        <v>223</v>
      </c>
    </row>
    <row r="416" s="14" customFormat="1">
      <c r="A416" s="14"/>
      <c r="B416" s="285"/>
      <c r="C416" s="286"/>
      <c r="D416" s="266" t="s">
        <v>446</v>
      </c>
      <c r="E416" s="287" t="s">
        <v>1</v>
      </c>
      <c r="F416" s="288" t="s">
        <v>463</v>
      </c>
      <c r="G416" s="286"/>
      <c r="H416" s="289">
        <v>40</v>
      </c>
      <c r="I416" s="290"/>
      <c r="J416" s="290"/>
      <c r="K416" s="286"/>
      <c r="L416" s="286"/>
      <c r="M416" s="291"/>
      <c r="N416" s="292"/>
      <c r="O416" s="293"/>
      <c r="P416" s="293"/>
      <c r="Q416" s="293"/>
      <c r="R416" s="293"/>
      <c r="S416" s="293"/>
      <c r="T416" s="293"/>
      <c r="U416" s="293"/>
      <c r="V416" s="293"/>
      <c r="W416" s="293"/>
      <c r="X416" s="294"/>
      <c r="Y416" s="14"/>
      <c r="Z416" s="14"/>
      <c r="AA416" s="14"/>
      <c r="AB416" s="14"/>
      <c r="AC416" s="14"/>
      <c r="AD416" s="14"/>
      <c r="AE416" s="14"/>
      <c r="AT416" s="295" t="s">
        <v>446</v>
      </c>
      <c r="AU416" s="295" t="s">
        <v>88</v>
      </c>
      <c r="AV416" s="14" t="s">
        <v>239</v>
      </c>
      <c r="AW416" s="14" t="s">
        <v>5</v>
      </c>
      <c r="AX416" s="14" t="s">
        <v>86</v>
      </c>
      <c r="AY416" s="295" t="s">
        <v>223</v>
      </c>
    </row>
    <row r="417" s="2" customFormat="1" ht="16.5" customHeight="1">
      <c r="A417" s="39"/>
      <c r="B417" s="40"/>
      <c r="C417" s="296" t="s">
        <v>1639</v>
      </c>
      <c r="D417" s="296" t="s">
        <v>498</v>
      </c>
      <c r="E417" s="297" t="s">
        <v>1640</v>
      </c>
      <c r="F417" s="298" t="s">
        <v>1641</v>
      </c>
      <c r="G417" s="299" t="s">
        <v>320</v>
      </c>
      <c r="H417" s="300">
        <v>360</v>
      </c>
      <c r="I417" s="301"/>
      <c r="J417" s="302"/>
      <c r="K417" s="303">
        <f>ROUND(P417*H417,2)</f>
        <v>0</v>
      </c>
      <c r="L417" s="298" t="s">
        <v>1</v>
      </c>
      <c r="M417" s="304"/>
      <c r="N417" s="305" t="s">
        <v>1</v>
      </c>
      <c r="O417" s="260" t="s">
        <v>41</v>
      </c>
      <c r="P417" s="261">
        <f>I417+J417</f>
        <v>0</v>
      </c>
      <c r="Q417" s="261">
        <f>ROUND(I417*H417,2)</f>
        <v>0</v>
      </c>
      <c r="R417" s="261">
        <f>ROUND(J417*H417,2)</f>
        <v>0</v>
      </c>
      <c r="S417" s="92"/>
      <c r="T417" s="262">
        <f>S417*H417</f>
        <v>0</v>
      </c>
      <c r="U417" s="262">
        <v>0.070999999999999994</v>
      </c>
      <c r="V417" s="262">
        <f>U417*H417</f>
        <v>25.559999999999999</v>
      </c>
      <c r="W417" s="262">
        <v>0</v>
      </c>
      <c r="X417" s="263">
        <f>W417*H417</f>
        <v>0</v>
      </c>
      <c r="Y417" s="39"/>
      <c r="Z417" s="39"/>
      <c r="AA417" s="39"/>
      <c r="AB417" s="39"/>
      <c r="AC417" s="39"/>
      <c r="AD417" s="39"/>
      <c r="AE417" s="39"/>
      <c r="AR417" s="264" t="s">
        <v>430</v>
      </c>
      <c r="AT417" s="264" t="s">
        <v>498</v>
      </c>
      <c r="AU417" s="264" t="s">
        <v>88</v>
      </c>
      <c r="AY417" s="18" t="s">
        <v>223</v>
      </c>
      <c r="BE417" s="265">
        <f>IF(O417="základní",K417,0)</f>
        <v>0</v>
      </c>
      <c r="BF417" s="265">
        <f>IF(O417="snížená",K417,0)</f>
        <v>0</v>
      </c>
      <c r="BG417" s="265">
        <f>IF(O417="zákl. přenesená",K417,0)</f>
        <v>0</v>
      </c>
      <c r="BH417" s="265">
        <f>IF(O417="sníž. přenesená",K417,0)</f>
        <v>0</v>
      </c>
      <c r="BI417" s="265">
        <f>IF(O417="nulová",K417,0)</f>
        <v>0</v>
      </c>
      <c r="BJ417" s="18" t="s">
        <v>86</v>
      </c>
      <c r="BK417" s="265">
        <f>ROUND(P417*H417,2)</f>
        <v>0</v>
      </c>
      <c r="BL417" s="18" t="s">
        <v>239</v>
      </c>
      <c r="BM417" s="264" t="s">
        <v>1642</v>
      </c>
    </row>
    <row r="418" s="2" customFormat="1">
      <c r="A418" s="39"/>
      <c r="B418" s="40"/>
      <c r="C418" s="41"/>
      <c r="D418" s="266" t="s">
        <v>232</v>
      </c>
      <c r="E418" s="41"/>
      <c r="F418" s="267" t="s">
        <v>1632</v>
      </c>
      <c r="G418" s="41"/>
      <c r="H418" s="41"/>
      <c r="I418" s="158"/>
      <c r="J418" s="158"/>
      <c r="K418" s="41"/>
      <c r="L418" s="41"/>
      <c r="M418" s="45"/>
      <c r="N418" s="268"/>
      <c r="O418" s="269"/>
      <c r="P418" s="92"/>
      <c r="Q418" s="92"/>
      <c r="R418" s="92"/>
      <c r="S418" s="92"/>
      <c r="T418" s="92"/>
      <c r="U418" s="92"/>
      <c r="V418" s="92"/>
      <c r="W418" s="92"/>
      <c r="X418" s="93"/>
      <c r="Y418" s="39"/>
      <c r="Z418" s="39"/>
      <c r="AA418" s="39"/>
      <c r="AB418" s="39"/>
      <c r="AC418" s="39"/>
      <c r="AD418" s="39"/>
      <c r="AE418" s="39"/>
      <c r="AT418" s="18" t="s">
        <v>232</v>
      </c>
      <c r="AU418" s="18" t="s">
        <v>88</v>
      </c>
    </row>
    <row r="419" s="13" customFormat="1">
      <c r="A419" s="13"/>
      <c r="B419" s="274"/>
      <c r="C419" s="275"/>
      <c r="D419" s="266" t="s">
        <v>446</v>
      </c>
      <c r="E419" s="276" t="s">
        <v>1</v>
      </c>
      <c r="F419" s="277" t="s">
        <v>1623</v>
      </c>
      <c r="G419" s="275"/>
      <c r="H419" s="278">
        <v>108</v>
      </c>
      <c r="I419" s="279"/>
      <c r="J419" s="279"/>
      <c r="K419" s="275"/>
      <c r="L419" s="275"/>
      <c r="M419" s="280"/>
      <c r="N419" s="281"/>
      <c r="O419" s="282"/>
      <c r="P419" s="282"/>
      <c r="Q419" s="282"/>
      <c r="R419" s="282"/>
      <c r="S419" s="282"/>
      <c r="T419" s="282"/>
      <c r="U419" s="282"/>
      <c r="V419" s="282"/>
      <c r="W419" s="282"/>
      <c r="X419" s="283"/>
      <c r="Y419" s="13"/>
      <c r="Z419" s="13"/>
      <c r="AA419" s="13"/>
      <c r="AB419" s="13"/>
      <c r="AC419" s="13"/>
      <c r="AD419" s="13"/>
      <c r="AE419" s="13"/>
      <c r="AT419" s="284" t="s">
        <v>446</v>
      </c>
      <c r="AU419" s="284" t="s">
        <v>88</v>
      </c>
      <c r="AV419" s="13" t="s">
        <v>88</v>
      </c>
      <c r="AW419" s="13" t="s">
        <v>5</v>
      </c>
      <c r="AX419" s="13" t="s">
        <v>78</v>
      </c>
      <c r="AY419" s="284" t="s">
        <v>223</v>
      </c>
    </row>
    <row r="420" s="13" customFormat="1">
      <c r="A420" s="13"/>
      <c r="B420" s="274"/>
      <c r="C420" s="275"/>
      <c r="D420" s="266" t="s">
        <v>446</v>
      </c>
      <c r="E420" s="276" t="s">
        <v>1</v>
      </c>
      <c r="F420" s="277" t="s">
        <v>1624</v>
      </c>
      <c r="G420" s="275"/>
      <c r="H420" s="278">
        <v>180</v>
      </c>
      <c r="I420" s="279"/>
      <c r="J420" s="279"/>
      <c r="K420" s="275"/>
      <c r="L420" s="275"/>
      <c r="M420" s="280"/>
      <c r="N420" s="281"/>
      <c r="O420" s="282"/>
      <c r="P420" s="282"/>
      <c r="Q420" s="282"/>
      <c r="R420" s="282"/>
      <c r="S420" s="282"/>
      <c r="T420" s="282"/>
      <c r="U420" s="282"/>
      <c r="V420" s="282"/>
      <c r="W420" s="282"/>
      <c r="X420" s="283"/>
      <c r="Y420" s="13"/>
      <c r="Z420" s="13"/>
      <c r="AA420" s="13"/>
      <c r="AB420" s="13"/>
      <c r="AC420" s="13"/>
      <c r="AD420" s="13"/>
      <c r="AE420" s="13"/>
      <c r="AT420" s="284" t="s">
        <v>446</v>
      </c>
      <c r="AU420" s="284" t="s">
        <v>88</v>
      </c>
      <c r="AV420" s="13" t="s">
        <v>88</v>
      </c>
      <c r="AW420" s="13" t="s">
        <v>5</v>
      </c>
      <c r="AX420" s="13" t="s">
        <v>78</v>
      </c>
      <c r="AY420" s="284" t="s">
        <v>223</v>
      </c>
    </row>
    <row r="421" s="13" customFormat="1">
      <c r="A421" s="13"/>
      <c r="B421" s="274"/>
      <c r="C421" s="275"/>
      <c r="D421" s="266" t="s">
        <v>446</v>
      </c>
      <c r="E421" s="276" t="s">
        <v>1</v>
      </c>
      <c r="F421" s="277" t="s">
        <v>1627</v>
      </c>
      <c r="G421" s="275"/>
      <c r="H421" s="278">
        <v>72</v>
      </c>
      <c r="I421" s="279"/>
      <c r="J421" s="279"/>
      <c r="K421" s="275"/>
      <c r="L421" s="275"/>
      <c r="M421" s="280"/>
      <c r="N421" s="281"/>
      <c r="O421" s="282"/>
      <c r="P421" s="282"/>
      <c r="Q421" s="282"/>
      <c r="R421" s="282"/>
      <c r="S421" s="282"/>
      <c r="T421" s="282"/>
      <c r="U421" s="282"/>
      <c r="V421" s="282"/>
      <c r="W421" s="282"/>
      <c r="X421" s="283"/>
      <c r="Y421" s="13"/>
      <c r="Z421" s="13"/>
      <c r="AA421" s="13"/>
      <c r="AB421" s="13"/>
      <c r="AC421" s="13"/>
      <c r="AD421" s="13"/>
      <c r="AE421" s="13"/>
      <c r="AT421" s="284" t="s">
        <v>446</v>
      </c>
      <c r="AU421" s="284" t="s">
        <v>88</v>
      </c>
      <c r="AV421" s="13" t="s">
        <v>88</v>
      </c>
      <c r="AW421" s="13" t="s">
        <v>5</v>
      </c>
      <c r="AX421" s="13" t="s">
        <v>78</v>
      </c>
      <c r="AY421" s="284" t="s">
        <v>223</v>
      </c>
    </row>
    <row r="422" s="14" customFormat="1">
      <c r="A422" s="14"/>
      <c r="B422" s="285"/>
      <c r="C422" s="286"/>
      <c r="D422" s="266" t="s">
        <v>446</v>
      </c>
      <c r="E422" s="287" t="s">
        <v>1</v>
      </c>
      <c r="F422" s="288" t="s">
        <v>463</v>
      </c>
      <c r="G422" s="286"/>
      <c r="H422" s="289">
        <v>360</v>
      </c>
      <c r="I422" s="290"/>
      <c r="J422" s="290"/>
      <c r="K422" s="286"/>
      <c r="L422" s="286"/>
      <c r="M422" s="291"/>
      <c r="N422" s="292"/>
      <c r="O422" s="293"/>
      <c r="P422" s="293"/>
      <c r="Q422" s="293"/>
      <c r="R422" s="293"/>
      <c r="S422" s="293"/>
      <c r="T422" s="293"/>
      <c r="U422" s="293"/>
      <c r="V422" s="293"/>
      <c r="W422" s="293"/>
      <c r="X422" s="294"/>
      <c r="Y422" s="14"/>
      <c r="Z422" s="14"/>
      <c r="AA422" s="14"/>
      <c r="AB422" s="14"/>
      <c r="AC422" s="14"/>
      <c r="AD422" s="14"/>
      <c r="AE422" s="14"/>
      <c r="AT422" s="295" t="s">
        <v>446</v>
      </c>
      <c r="AU422" s="295" t="s">
        <v>88</v>
      </c>
      <c r="AV422" s="14" t="s">
        <v>239</v>
      </c>
      <c r="AW422" s="14" t="s">
        <v>5</v>
      </c>
      <c r="AX422" s="14" t="s">
        <v>86</v>
      </c>
      <c r="AY422" s="295" t="s">
        <v>223</v>
      </c>
    </row>
    <row r="423" s="2" customFormat="1" ht="16.5" customHeight="1">
      <c r="A423" s="39"/>
      <c r="B423" s="40"/>
      <c r="C423" s="296" t="s">
        <v>1643</v>
      </c>
      <c r="D423" s="296" t="s">
        <v>498</v>
      </c>
      <c r="E423" s="297" t="s">
        <v>1644</v>
      </c>
      <c r="F423" s="298" t="s">
        <v>1645</v>
      </c>
      <c r="G423" s="299" t="s">
        <v>320</v>
      </c>
      <c r="H423" s="300">
        <v>100</v>
      </c>
      <c r="I423" s="301"/>
      <c r="J423" s="302"/>
      <c r="K423" s="303">
        <f>ROUND(P423*H423,2)</f>
        <v>0</v>
      </c>
      <c r="L423" s="298" t="s">
        <v>1</v>
      </c>
      <c r="M423" s="304"/>
      <c r="N423" s="305" t="s">
        <v>1</v>
      </c>
      <c r="O423" s="260" t="s">
        <v>41</v>
      </c>
      <c r="P423" s="261">
        <f>I423+J423</f>
        <v>0</v>
      </c>
      <c r="Q423" s="261">
        <f>ROUND(I423*H423,2)</f>
        <v>0</v>
      </c>
      <c r="R423" s="261">
        <f>ROUND(J423*H423,2)</f>
        <v>0</v>
      </c>
      <c r="S423" s="92"/>
      <c r="T423" s="262">
        <f>S423*H423</f>
        <v>0</v>
      </c>
      <c r="U423" s="262">
        <v>0.75</v>
      </c>
      <c r="V423" s="262">
        <f>U423*H423</f>
        <v>75</v>
      </c>
      <c r="W423" s="262">
        <v>0</v>
      </c>
      <c r="X423" s="263">
        <f>W423*H423</f>
        <v>0</v>
      </c>
      <c r="Y423" s="39"/>
      <c r="Z423" s="39"/>
      <c r="AA423" s="39"/>
      <c r="AB423" s="39"/>
      <c r="AC423" s="39"/>
      <c r="AD423" s="39"/>
      <c r="AE423" s="39"/>
      <c r="AR423" s="264" t="s">
        <v>430</v>
      </c>
      <c r="AT423" s="264" t="s">
        <v>498</v>
      </c>
      <c r="AU423" s="264" t="s">
        <v>88</v>
      </c>
      <c r="AY423" s="18" t="s">
        <v>223</v>
      </c>
      <c r="BE423" s="265">
        <f>IF(O423="základní",K423,0)</f>
        <v>0</v>
      </c>
      <c r="BF423" s="265">
        <f>IF(O423="snížená",K423,0)</f>
        <v>0</v>
      </c>
      <c r="BG423" s="265">
        <f>IF(O423="zákl. přenesená",K423,0)</f>
        <v>0</v>
      </c>
      <c r="BH423" s="265">
        <f>IF(O423="sníž. přenesená",K423,0)</f>
        <v>0</v>
      </c>
      <c r="BI423" s="265">
        <f>IF(O423="nulová",K423,0)</f>
        <v>0</v>
      </c>
      <c r="BJ423" s="18" t="s">
        <v>86</v>
      </c>
      <c r="BK423" s="265">
        <f>ROUND(P423*H423,2)</f>
        <v>0</v>
      </c>
      <c r="BL423" s="18" t="s">
        <v>239</v>
      </c>
      <c r="BM423" s="264" t="s">
        <v>1646</v>
      </c>
    </row>
    <row r="424" s="2" customFormat="1">
      <c r="A424" s="39"/>
      <c r="B424" s="40"/>
      <c r="C424" s="41"/>
      <c r="D424" s="266" t="s">
        <v>232</v>
      </c>
      <c r="E424" s="41"/>
      <c r="F424" s="267" t="s">
        <v>1632</v>
      </c>
      <c r="G424" s="41"/>
      <c r="H424" s="41"/>
      <c r="I424" s="158"/>
      <c r="J424" s="158"/>
      <c r="K424" s="41"/>
      <c r="L424" s="41"/>
      <c r="M424" s="45"/>
      <c r="N424" s="268"/>
      <c r="O424" s="269"/>
      <c r="P424" s="92"/>
      <c r="Q424" s="92"/>
      <c r="R424" s="92"/>
      <c r="S424" s="92"/>
      <c r="T424" s="92"/>
      <c r="U424" s="92"/>
      <c r="V424" s="92"/>
      <c r="W424" s="92"/>
      <c r="X424" s="93"/>
      <c r="Y424" s="39"/>
      <c r="Z424" s="39"/>
      <c r="AA424" s="39"/>
      <c r="AB424" s="39"/>
      <c r="AC424" s="39"/>
      <c r="AD424" s="39"/>
      <c r="AE424" s="39"/>
      <c r="AT424" s="18" t="s">
        <v>232</v>
      </c>
      <c r="AU424" s="18" t="s">
        <v>88</v>
      </c>
    </row>
    <row r="425" s="13" customFormat="1">
      <c r="A425" s="13"/>
      <c r="B425" s="274"/>
      <c r="C425" s="275"/>
      <c r="D425" s="266" t="s">
        <v>446</v>
      </c>
      <c r="E425" s="276" t="s">
        <v>1</v>
      </c>
      <c r="F425" s="277" t="s">
        <v>1625</v>
      </c>
      <c r="G425" s="275"/>
      <c r="H425" s="278">
        <v>100</v>
      </c>
      <c r="I425" s="279"/>
      <c r="J425" s="279"/>
      <c r="K425" s="275"/>
      <c r="L425" s="275"/>
      <c r="M425" s="280"/>
      <c r="N425" s="281"/>
      <c r="O425" s="282"/>
      <c r="P425" s="282"/>
      <c r="Q425" s="282"/>
      <c r="R425" s="282"/>
      <c r="S425" s="282"/>
      <c r="T425" s="282"/>
      <c r="U425" s="282"/>
      <c r="V425" s="282"/>
      <c r="W425" s="282"/>
      <c r="X425" s="283"/>
      <c r="Y425" s="13"/>
      <c r="Z425" s="13"/>
      <c r="AA425" s="13"/>
      <c r="AB425" s="13"/>
      <c r="AC425" s="13"/>
      <c r="AD425" s="13"/>
      <c r="AE425" s="13"/>
      <c r="AT425" s="284" t="s">
        <v>446</v>
      </c>
      <c r="AU425" s="284" t="s">
        <v>88</v>
      </c>
      <c r="AV425" s="13" t="s">
        <v>88</v>
      </c>
      <c r="AW425" s="13" t="s">
        <v>5</v>
      </c>
      <c r="AX425" s="13" t="s">
        <v>86</v>
      </c>
      <c r="AY425" s="284" t="s">
        <v>223</v>
      </c>
    </row>
    <row r="426" s="2" customFormat="1" ht="21.75" customHeight="1">
      <c r="A426" s="39"/>
      <c r="B426" s="40"/>
      <c r="C426" s="252" t="s">
        <v>1647</v>
      </c>
      <c r="D426" s="252" t="s">
        <v>226</v>
      </c>
      <c r="E426" s="253" t="s">
        <v>1648</v>
      </c>
      <c r="F426" s="254" t="s">
        <v>1649</v>
      </c>
      <c r="G426" s="255" t="s">
        <v>403</v>
      </c>
      <c r="H426" s="256">
        <v>274</v>
      </c>
      <c r="I426" s="257"/>
      <c r="J426" s="257"/>
      <c r="K426" s="258">
        <f>ROUND(P426*H426,2)</f>
        <v>0</v>
      </c>
      <c r="L426" s="254" t="s">
        <v>404</v>
      </c>
      <c r="M426" s="45"/>
      <c r="N426" s="259" t="s">
        <v>1</v>
      </c>
      <c r="O426" s="260" t="s">
        <v>41</v>
      </c>
      <c r="P426" s="261">
        <f>I426+J426</f>
        <v>0</v>
      </c>
      <c r="Q426" s="261">
        <f>ROUND(I426*H426,2)</f>
        <v>0</v>
      </c>
      <c r="R426" s="261">
        <f>ROUND(J426*H426,2)</f>
        <v>0</v>
      </c>
      <c r="S426" s="92"/>
      <c r="T426" s="262">
        <f>S426*H426</f>
        <v>0</v>
      </c>
      <c r="U426" s="262">
        <v>0</v>
      </c>
      <c r="V426" s="262">
        <f>U426*H426</f>
        <v>0</v>
      </c>
      <c r="W426" s="262">
        <v>0</v>
      </c>
      <c r="X426" s="263">
        <f>W426*H426</f>
        <v>0</v>
      </c>
      <c r="Y426" s="39"/>
      <c r="Z426" s="39"/>
      <c r="AA426" s="39"/>
      <c r="AB426" s="39"/>
      <c r="AC426" s="39"/>
      <c r="AD426" s="39"/>
      <c r="AE426" s="39"/>
      <c r="AR426" s="264" t="s">
        <v>239</v>
      </c>
      <c r="AT426" s="264" t="s">
        <v>226</v>
      </c>
      <c r="AU426" s="264" t="s">
        <v>88</v>
      </c>
      <c r="AY426" s="18" t="s">
        <v>223</v>
      </c>
      <c r="BE426" s="265">
        <f>IF(O426="základní",K426,0)</f>
        <v>0</v>
      </c>
      <c r="BF426" s="265">
        <f>IF(O426="snížená",K426,0)</f>
        <v>0</v>
      </c>
      <c r="BG426" s="265">
        <f>IF(O426="zákl. přenesená",K426,0)</f>
        <v>0</v>
      </c>
      <c r="BH426" s="265">
        <f>IF(O426="sníž. přenesená",K426,0)</f>
        <v>0</v>
      </c>
      <c r="BI426" s="265">
        <f>IF(O426="nulová",K426,0)</f>
        <v>0</v>
      </c>
      <c r="BJ426" s="18" t="s">
        <v>86</v>
      </c>
      <c r="BK426" s="265">
        <f>ROUND(P426*H426,2)</f>
        <v>0</v>
      </c>
      <c r="BL426" s="18" t="s">
        <v>239</v>
      </c>
      <c r="BM426" s="264" t="s">
        <v>1650</v>
      </c>
    </row>
    <row r="427" s="2" customFormat="1">
      <c r="A427" s="39"/>
      <c r="B427" s="40"/>
      <c r="C427" s="41"/>
      <c r="D427" s="266" t="s">
        <v>232</v>
      </c>
      <c r="E427" s="41"/>
      <c r="F427" s="267" t="s">
        <v>1651</v>
      </c>
      <c r="G427" s="41"/>
      <c r="H427" s="41"/>
      <c r="I427" s="158"/>
      <c r="J427" s="158"/>
      <c r="K427" s="41"/>
      <c r="L427" s="41"/>
      <c r="M427" s="45"/>
      <c r="N427" s="268"/>
      <c r="O427" s="269"/>
      <c r="P427" s="92"/>
      <c r="Q427" s="92"/>
      <c r="R427" s="92"/>
      <c r="S427" s="92"/>
      <c r="T427" s="92"/>
      <c r="U427" s="92"/>
      <c r="V427" s="92"/>
      <c r="W427" s="92"/>
      <c r="X427" s="93"/>
      <c r="Y427" s="39"/>
      <c r="Z427" s="39"/>
      <c r="AA427" s="39"/>
      <c r="AB427" s="39"/>
      <c r="AC427" s="39"/>
      <c r="AD427" s="39"/>
      <c r="AE427" s="39"/>
      <c r="AT427" s="18" t="s">
        <v>232</v>
      </c>
      <c r="AU427" s="18" t="s">
        <v>88</v>
      </c>
    </row>
    <row r="428" s="13" customFormat="1">
      <c r="A428" s="13"/>
      <c r="B428" s="274"/>
      <c r="C428" s="275"/>
      <c r="D428" s="266" t="s">
        <v>446</v>
      </c>
      <c r="E428" s="276" t="s">
        <v>1</v>
      </c>
      <c r="F428" s="277" t="s">
        <v>1652</v>
      </c>
      <c r="G428" s="275"/>
      <c r="H428" s="278">
        <v>165</v>
      </c>
      <c r="I428" s="279"/>
      <c r="J428" s="279"/>
      <c r="K428" s="275"/>
      <c r="L428" s="275"/>
      <c r="M428" s="280"/>
      <c r="N428" s="281"/>
      <c r="O428" s="282"/>
      <c r="P428" s="282"/>
      <c r="Q428" s="282"/>
      <c r="R428" s="282"/>
      <c r="S428" s="282"/>
      <c r="T428" s="282"/>
      <c r="U428" s="282"/>
      <c r="V428" s="282"/>
      <c r="W428" s="282"/>
      <c r="X428" s="283"/>
      <c r="Y428" s="13"/>
      <c r="Z428" s="13"/>
      <c r="AA428" s="13"/>
      <c r="AB428" s="13"/>
      <c r="AC428" s="13"/>
      <c r="AD428" s="13"/>
      <c r="AE428" s="13"/>
      <c r="AT428" s="284" t="s">
        <v>446</v>
      </c>
      <c r="AU428" s="284" t="s">
        <v>88</v>
      </c>
      <c r="AV428" s="13" t="s">
        <v>88</v>
      </c>
      <c r="AW428" s="13" t="s">
        <v>5</v>
      </c>
      <c r="AX428" s="13" t="s">
        <v>78</v>
      </c>
      <c r="AY428" s="284" t="s">
        <v>223</v>
      </c>
    </row>
    <row r="429" s="13" customFormat="1">
      <c r="A429" s="13"/>
      <c r="B429" s="274"/>
      <c r="C429" s="275"/>
      <c r="D429" s="266" t="s">
        <v>446</v>
      </c>
      <c r="E429" s="276" t="s">
        <v>1</v>
      </c>
      <c r="F429" s="277" t="s">
        <v>1653</v>
      </c>
      <c r="G429" s="275"/>
      <c r="H429" s="278">
        <v>109</v>
      </c>
      <c r="I429" s="279"/>
      <c r="J429" s="279"/>
      <c r="K429" s="275"/>
      <c r="L429" s="275"/>
      <c r="M429" s="280"/>
      <c r="N429" s="281"/>
      <c r="O429" s="282"/>
      <c r="P429" s="282"/>
      <c r="Q429" s="282"/>
      <c r="R429" s="282"/>
      <c r="S429" s="282"/>
      <c r="T429" s="282"/>
      <c r="U429" s="282"/>
      <c r="V429" s="282"/>
      <c r="W429" s="282"/>
      <c r="X429" s="283"/>
      <c r="Y429" s="13"/>
      <c r="Z429" s="13"/>
      <c r="AA429" s="13"/>
      <c r="AB429" s="13"/>
      <c r="AC429" s="13"/>
      <c r="AD429" s="13"/>
      <c r="AE429" s="13"/>
      <c r="AT429" s="284" t="s">
        <v>446</v>
      </c>
      <c r="AU429" s="284" t="s">
        <v>88</v>
      </c>
      <c r="AV429" s="13" t="s">
        <v>88</v>
      </c>
      <c r="AW429" s="13" t="s">
        <v>5</v>
      </c>
      <c r="AX429" s="13" t="s">
        <v>78</v>
      </c>
      <c r="AY429" s="284" t="s">
        <v>223</v>
      </c>
    </row>
    <row r="430" s="14" customFormat="1">
      <c r="A430" s="14"/>
      <c r="B430" s="285"/>
      <c r="C430" s="286"/>
      <c r="D430" s="266" t="s">
        <v>446</v>
      </c>
      <c r="E430" s="287" t="s">
        <v>1</v>
      </c>
      <c r="F430" s="288" t="s">
        <v>463</v>
      </c>
      <c r="G430" s="286"/>
      <c r="H430" s="289">
        <v>274</v>
      </c>
      <c r="I430" s="290"/>
      <c r="J430" s="290"/>
      <c r="K430" s="286"/>
      <c r="L430" s="286"/>
      <c r="M430" s="291"/>
      <c r="N430" s="292"/>
      <c r="O430" s="293"/>
      <c r="P430" s="293"/>
      <c r="Q430" s="293"/>
      <c r="R430" s="293"/>
      <c r="S430" s="293"/>
      <c r="T430" s="293"/>
      <c r="U430" s="293"/>
      <c r="V430" s="293"/>
      <c r="W430" s="293"/>
      <c r="X430" s="294"/>
      <c r="Y430" s="14"/>
      <c r="Z430" s="14"/>
      <c r="AA430" s="14"/>
      <c r="AB430" s="14"/>
      <c r="AC430" s="14"/>
      <c r="AD430" s="14"/>
      <c r="AE430" s="14"/>
      <c r="AT430" s="295" t="s">
        <v>446</v>
      </c>
      <c r="AU430" s="295" t="s">
        <v>88</v>
      </c>
      <c r="AV430" s="14" t="s">
        <v>239</v>
      </c>
      <c r="AW430" s="14" t="s">
        <v>5</v>
      </c>
      <c r="AX430" s="14" t="s">
        <v>86</v>
      </c>
      <c r="AY430" s="295" t="s">
        <v>223</v>
      </c>
    </row>
    <row r="431" s="2" customFormat="1" ht="21.75" customHeight="1">
      <c r="A431" s="39"/>
      <c r="B431" s="40"/>
      <c r="C431" s="252" t="s">
        <v>1654</v>
      </c>
      <c r="D431" s="252" t="s">
        <v>226</v>
      </c>
      <c r="E431" s="253" t="s">
        <v>1655</v>
      </c>
      <c r="F431" s="254" t="s">
        <v>1656</v>
      </c>
      <c r="G431" s="255" t="s">
        <v>409</v>
      </c>
      <c r="H431" s="256">
        <v>21.634</v>
      </c>
      <c r="I431" s="257"/>
      <c r="J431" s="257"/>
      <c r="K431" s="258">
        <f>ROUND(P431*H431,2)</f>
        <v>0</v>
      </c>
      <c r="L431" s="254" t="s">
        <v>404</v>
      </c>
      <c r="M431" s="45"/>
      <c r="N431" s="259" t="s">
        <v>1</v>
      </c>
      <c r="O431" s="260" t="s">
        <v>41</v>
      </c>
      <c r="P431" s="261">
        <f>I431+J431</f>
        <v>0</v>
      </c>
      <c r="Q431" s="261">
        <f>ROUND(I431*H431,2)</f>
        <v>0</v>
      </c>
      <c r="R431" s="261">
        <f>ROUND(J431*H431,2)</f>
        <v>0</v>
      </c>
      <c r="S431" s="92"/>
      <c r="T431" s="262">
        <f>S431*H431</f>
        <v>0</v>
      </c>
      <c r="U431" s="262">
        <v>2.0899999999999999</v>
      </c>
      <c r="V431" s="262">
        <f>U431*H431</f>
        <v>45.215060000000001</v>
      </c>
      <c r="W431" s="262">
        <v>0</v>
      </c>
      <c r="X431" s="263">
        <f>W431*H431</f>
        <v>0</v>
      </c>
      <c r="Y431" s="39"/>
      <c r="Z431" s="39"/>
      <c r="AA431" s="39"/>
      <c r="AB431" s="39"/>
      <c r="AC431" s="39"/>
      <c r="AD431" s="39"/>
      <c r="AE431" s="39"/>
      <c r="AR431" s="264" t="s">
        <v>239</v>
      </c>
      <c r="AT431" s="264" t="s">
        <v>226</v>
      </c>
      <c r="AU431" s="264" t="s">
        <v>88</v>
      </c>
      <c r="AY431" s="18" t="s">
        <v>223</v>
      </c>
      <c r="BE431" s="265">
        <f>IF(O431="základní",K431,0)</f>
        <v>0</v>
      </c>
      <c r="BF431" s="265">
        <f>IF(O431="snížená",K431,0)</f>
        <v>0</v>
      </c>
      <c r="BG431" s="265">
        <f>IF(O431="zákl. přenesená",K431,0)</f>
        <v>0</v>
      </c>
      <c r="BH431" s="265">
        <f>IF(O431="sníž. přenesená",K431,0)</f>
        <v>0</v>
      </c>
      <c r="BI431" s="265">
        <f>IF(O431="nulová",K431,0)</f>
        <v>0</v>
      </c>
      <c r="BJ431" s="18" t="s">
        <v>86</v>
      </c>
      <c r="BK431" s="265">
        <f>ROUND(P431*H431,2)</f>
        <v>0</v>
      </c>
      <c r="BL431" s="18" t="s">
        <v>239</v>
      </c>
      <c r="BM431" s="264" t="s">
        <v>1657</v>
      </c>
    </row>
    <row r="432" s="2" customFormat="1">
      <c r="A432" s="39"/>
      <c r="B432" s="40"/>
      <c r="C432" s="41"/>
      <c r="D432" s="266" t="s">
        <v>232</v>
      </c>
      <c r="E432" s="41"/>
      <c r="F432" s="267" t="s">
        <v>1370</v>
      </c>
      <c r="G432" s="41"/>
      <c r="H432" s="41"/>
      <c r="I432" s="158"/>
      <c r="J432" s="158"/>
      <c r="K432" s="41"/>
      <c r="L432" s="41"/>
      <c r="M432" s="45"/>
      <c r="N432" s="268"/>
      <c r="O432" s="269"/>
      <c r="P432" s="92"/>
      <c r="Q432" s="92"/>
      <c r="R432" s="92"/>
      <c r="S432" s="92"/>
      <c r="T432" s="92"/>
      <c r="U432" s="92"/>
      <c r="V432" s="92"/>
      <c r="W432" s="92"/>
      <c r="X432" s="93"/>
      <c r="Y432" s="39"/>
      <c r="Z432" s="39"/>
      <c r="AA432" s="39"/>
      <c r="AB432" s="39"/>
      <c r="AC432" s="39"/>
      <c r="AD432" s="39"/>
      <c r="AE432" s="39"/>
      <c r="AT432" s="18" t="s">
        <v>232</v>
      </c>
      <c r="AU432" s="18" t="s">
        <v>88</v>
      </c>
    </row>
    <row r="433" s="13" customFormat="1">
      <c r="A433" s="13"/>
      <c r="B433" s="274"/>
      <c r="C433" s="275"/>
      <c r="D433" s="266" t="s">
        <v>446</v>
      </c>
      <c r="E433" s="276" t="s">
        <v>1</v>
      </c>
      <c r="F433" s="277" t="s">
        <v>1658</v>
      </c>
      <c r="G433" s="275"/>
      <c r="H433" s="278">
        <v>21.634</v>
      </c>
      <c r="I433" s="279"/>
      <c r="J433" s="279"/>
      <c r="K433" s="275"/>
      <c r="L433" s="275"/>
      <c r="M433" s="280"/>
      <c r="N433" s="281"/>
      <c r="O433" s="282"/>
      <c r="P433" s="282"/>
      <c r="Q433" s="282"/>
      <c r="R433" s="282"/>
      <c r="S433" s="282"/>
      <c r="T433" s="282"/>
      <c r="U433" s="282"/>
      <c r="V433" s="282"/>
      <c r="W433" s="282"/>
      <c r="X433" s="283"/>
      <c r="Y433" s="13"/>
      <c r="Z433" s="13"/>
      <c r="AA433" s="13"/>
      <c r="AB433" s="13"/>
      <c r="AC433" s="13"/>
      <c r="AD433" s="13"/>
      <c r="AE433" s="13"/>
      <c r="AT433" s="284" t="s">
        <v>446</v>
      </c>
      <c r="AU433" s="284" t="s">
        <v>88</v>
      </c>
      <c r="AV433" s="13" t="s">
        <v>88</v>
      </c>
      <c r="AW433" s="13" t="s">
        <v>5</v>
      </c>
      <c r="AX433" s="13" t="s">
        <v>86</v>
      </c>
      <c r="AY433" s="284" t="s">
        <v>223</v>
      </c>
    </row>
    <row r="434" s="12" customFormat="1" ht="22.8" customHeight="1">
      <c r="A434" s="12"/>
      <c r="B434" s="235"/>
      <c r="C434" s="236"/>
      <c r="D434" s="237" t="s">
        <v>77</v>
      </c>
      <c r="E434" s="250" t="s">
        <v>222</v>
      </c>
      <c r="F434" s="250" t="s">
        <v>1051</v>
      </c>
      <c r="G434" s="236"/>
      <c r="H434" s="236"/>
      <c r="I434" s="239"/>
      <c r="J434" s="239"/>
      <c r="K434" s="251">
        <f>BK434</f>
        <v>0</v>
      </c>
      <c r="L434" s="236"/>
      <c r="M434" s="241"/>
      <c r="N434" s="242"/>
      <c r="O434" s="243"/>
      <c r="P434" s="243"/>
      <c r="Q434" s="244">
        <f>SUM(Q435:Q522)</f>
        <v>0</v>
      </c>
      <c r="R434" s="244">
        <f>SUM(R435:R522)</f>
        <v>0</v>
      </c>
      <c r="S434" s="243"/>
      <c r="T434" s="245">
        <f>SUM(T435:T522)</f>
        <v>0</v>
      </c>
      <c r="U434" s="243"/>
      <c r="V434" s="245">
        <f>SUM(V435:V522)</f>
        <v>8162.1594350000005</v>
      </c>
      <c r="W434" s="243"/>
      <c r="X434" s="246">
        <f>SUM(X435:X522)</f>
        <v>0</v>
      </c>
      <c r="Y434" s="12"/>
      <c r="Z434" s="12"/>
      <c r="AA434" s="12"/>
      <c r="AB434" s="12"/>
      <c r="AC434" s="12"/>
      <c r="AD434" s="12"/>
      <c r="AE434" s="12"/>
      <c r="AR434" s="247" t="s">
        <v>86</v>
      </c>
      <c r="AT434" s="248" t="s">
        <v>77</v>
      </c>
      <c r="AU434" s="248" t="s">
        <v>86</v>
      </c>
      <c r="AY434" s="247" t="s">
        <v>223</v>
      </c>
      <c r="BK434" s="249">
        <f>SUM(BK435:BK522)</f>
        <v>0</v>
      </c>
    </row>
    <row r="435" s="2" customFormat="1" ht="21.75" customHeight="1">
      <c r="A435" s="39"/>
      <c r="B435" s="40"/>
      <c r="C435" s="252" t="s">
        <v>1659</v>
      </c>
      <c r="D435" s="252" t="s">
        <v>226</v>
      </c>
      <c r="E435" s="253" t="s">
        <v>1660</v>
      </c>
      <c r="F435" s="254" t="s">
        <v>1661</v>
      </c>
      <c r="G435" s="255" t="s">
        <v>403</v>
      </c>
      <c r="H435" s="256">
        <v>44.18</v>
      </c>
      <c r="I435" s="257"/>
      <c r="J435" s="257"/>
      <c r="K435" s="258">
        <f>ROUND(P435*H435,2)</f>
        <v>0</v>
      </c>
      <c r="L435" s="254" t="s">
        <v>404</v>
      </c>
      <c r="M435" s="45"/>
      <c r="N435" s="259" t="s">
        <v>1</v>
      </c>
      <c r="O435" s="260" t="s">
        <v>41</v>
      </c>
      <c r="P435" s="261">
        <f>I435+J435</f>
        <v>0</v>
      </c>
      <c r="Q435" s="261">
        <f>ROUND(I435*H435,2)</f>
        <v>0</v>
      </c>
      <c r="R435" s="261">
        <f>ROUND(J435*H435,2)</f>
        <v>0</v>
      </c>
      <c r="S435" s="92"/>
      <c r="T435" s="262">
        <f>S435*H435</f>
        <v>0</v>
      </c>
      <c r="U435" s="262">
        <v>0</v>
      </c>
      <c r="V435" s="262">
        <f>U435*H435</f>
        <v>0</v>
      </c>
      <c r="W435" s="262">
        <v>0</v>
      </c>
      <c r="X435" s="263">
        <f>W435*H435</f>
        <v>0</v>
      </c>
      <c r="Y435" s="39"/>
      <c r="Z435" s="39"/>
      <c r="AA435" s="39"/>
      <c r="AB435" s="39"/>
      <c r="AC435" s="39"/>
      <c r="AD435" s="39"/>
      <c r="AE435" s="39"/>
      <c r="AR435" s="264" t="s">
        <v>239</v>
      </c>
      <c r="AT435" s="264" t="s">
        <v>226</v>
      </c>
      <c r="AU435" s="264" t="s">
        <v>88</v>
      </c>
      <c r="AY435" s="18" t="s">
        <v>223</v>
      </c>
      <c r="BE435" s="265">
        <f>IF(O435="základní",K435,0)</f>
        <v>0</v>
      </c>
      <c r="BF435" s="265">
        <f>IF(O435="snížená",K435,0)</f>
        <v>0</v>
      </c>
      <c r="BG435" s="265">
        <f>IF(O435="zákl. přenesená",K435,0)</f>
        <v>0</v>
      </c>
      <c r="BH435" s="265">
        <f>IF(O435="sníž. přenesená",K435,0)</f>
        <v>0</v>
      </c>
      <c r="BI435" s="265">
        <f>IF(O435="nulová",K435,0)</f>
        <v>0</v>
      </c>
      <c r="BJ435" s="18" t="s">
        <v>86</v>
      </c>
      <c r="BK435" s="265">
        <f>ROUND(P435*H435,2)</f>
        <v>0</v>
      </c>
      <c r="BL435" s="18" t="s">
        <v>239</v>
      </c>
      <c r="BM435" s="264" t="s">
        <v>1662</v>
      </c>
    </row>
    <row r="436" s="2" customFormat="1">
      <c r="A436" s="39"/>
      <c r="B436" s="40"/>
      <c r="C436" s="41"/>
      <c r="D436" s="266" t="s">
        <v>232</v>
      </c>
      <c r="E436" s="41"/>
      <c r="F436" s="267" t="s">
        <v>1295</v>
      </c>
      <c r="G436" s="41"/>
      <c r="H436" s="41"/>
      <c r="I436" s="158"/>
      <c r="J436" s="158"/>
      <c r="K436" s="41"/>
      <c r="L436" s="41"/>
      <c r="M436" s="45"/>
      <c r="N436" s="268"/>
      <c r="O436" s="269"/>
      <c r="P436" s="92"/>
      <c r="Q436" s="92"/>
      <c r="R436" s="92"/>
      <c r="S436" s="92"/>
      <c r="T436" s="92"/>
      <c r="U436" s="92"/>
      <c r="V436" s="92"/>
      <c r="W436" s="92"/>
      <c r="X436" s="93"/>
      <c r="Y436" s="39"/>
      <c r="Z436" s="39"/>
      <c r="AA436" s="39"/>
      <c r="AB436" s="39"/>
      <c r="AC436" s="39"/>
      <c r="AD436" s="39"/>
      <c r="AE436" s="39"/>
      <c r="AT436" s="18" t="s">
        <v>232</v>
      </c>
      <c r="AU436" s="18" t="s">
        <v>88</v>
      </c>
    </row>
    <row r="437" s="13" customFormat="1">
      <c r="A437" s="13"/>
      <c r="B437" s="274"/>
      <c r="C437" s="275"/>
      <c r="D437" s="266" t="s">
        <v>446</v>
      </c>
      <c r="E437" s="276" t="s">
        <v>1</v>
      </c>
      <c r="F437" s="277" t="s">
        <v>1663</v>
      </c>
      <c r="G437" s="275"/>
      <c r="H437" s="278">
        <v>30.640000000000001</v>
      </c>
      <c r="I437" s="279"/>
      <c r="J437" s="279"/>
      <c r="K437" s="275"/>
      <c r="L437" s="275"/>
      <c r="M437" s="280"/>
      <c r="N437" s="281"/>
      <c r="O437" s="282"/>
      <c r="P437" s="282"/>
      <c r="Q437" s="282"/>
      <c r="R437" s="282"/>
      <c r="S437" s="282"/>
      <c r="T437" s="282"/>
      <c r="U437" s="282"/>
      <c r="V437" s="282"/>
      <c r="W437" s="282"/>
      <c r="X437" s="283"/>
      <c r="Y437" s="13"/>
      <c r="Z437" s="13"/>
      <c r="AA437" s="13"/>
      <c r="AB437" s="13"/>
      <c r="AC437" s="13"/>
      <c r="AD437" s="13"/>
      <c r="AE437" s="13"/>
      <c r="AT437" s="284" t="s">
        <v>446</v>
      </c>
      <c r="AU437" s="284" t="s">
        <v>88</v>
      </c>
      <c r="AV437" s="13" t="s">
        <v>88</v>
      </c>
      <c r="AW437" s="13" t="s">
        <v>5</v>
      </c>
      <c r="AX437" s="13" t="s">
        <v>78</v>
      </c>
      <c r="AY437" s="284" t="s">
        <v>223</v>
      </c>
    </row>
    <row r="438" s="13" customFormat="1">
      <c r="A438" s="13"/>
      <c r="B438" s="274"/>
      <c r="C438" s="275"/>
      <c r="D438" s="266" t="s">
        <v>446</v>
      </c>
      <c r="E438" s="276" t="s">
        <v>1</v>
      </c>
      <c r="F438" s="277" t="s">
        <v>1664</v>
      </c>
      <c r="G438" s="275"/>
      <c r="H438" s="278">
        <v>8.0199999999999996</v>
      </c>
      <c r="I438" s="279"/>
      <c r="J438" s="279"/>
      <c r="K438" s="275"/>
      <c r="L438" s="275"/>
      <c r="M438" s="280"/>
      <c r="N438" s="281"/>
      <c r="O438" s="282"/>
      <c r="P438" s="282"/>
      <c r="Q438" s="282"/>
      <c r="R438" s="282"/>
      <c r="S438" s="282"/>
      <c r="T438" s="282"/>
      <c r="U438" s="282"/>
      <c r="V438" s="282"/>
      <c r="W438" s="282"/>
      <c r="X438" s="283"/>
      <c r="Y438" s="13"/>
      <c r="Z438" s="13"/>
      <c r="AA438" s="13"/>
      <c r="AB438" s="13"/>
      <c r="AC438" s="13"/>
      <c r="AD438" s="13"/>
      <c r="AE438" s="13"/>
      <c r="AT438" s="284" t="s">
        <v>446</v>
      </c>
      <c r="AU438" s="284" t="s">
        <v>88</v>
      </c>
      <c r="AV438" s="13" t="s">
        <v>88</v>
      </c>
      <c r="AW438" s="13" t="s">
        <v>5</v>
      </c>
      <c r="AX438" s="13" t="s">
        <v>78</v>
      </c>
      <c r="AY438" s="284" t="s">
        <v>223</v>
      </c>
    </row>
    <row r="439" s="13" customFormat="1">
      <c r="A439" s="13"/>
      <c r="B439" s="274"/>
      <c r="C439" s="275"/>
      <c r="D439" s="266" t="s">
        <v>446</v>
      </c>
      <c r="E439" s="276" t="s">
        <v>1</v>
      </c>
      <c r="F439" s="277" t="s">
        <v>1665</v>
      </c>
      <c r="G439" s="275"/>
      <c r="H439" s="278">
        <v>5.5199999999999996</v>
      </c>
      <c r="I439" s="279"/>
      <c r="J439" s="279"/>
      <c r="K439" s="275"/>
      <c r="L439" s="275"/>
      <c r="M439" s="280"/>
      <c r="N439" s="281"/>
      <c r="O439" s="282"/>
      <c r="P439" s="282"/>
      <c r="Q439" s="282"/>
      <c r="R439" s="282"/>
      <c r="S439" s="282"/>
      <c r="T439" s="282"/>
      <c r="U439" s="282"/>
      <c r="V439" s="282"/>
      <c r="W439" s="282"/>
      <c r="X439" s="283"/>
      <c r="Y439" s="13"/>
      <c r="Z439" s="13"/>
      <c r="AA439" s="13"/>
      <c r="AB439" s="13"/>
      <c r="AC439" s="13"/>
      <c r="AD439" s="13"/>
      <c r="AE439" s="13"/>
      <c r="AT439" s="284" t="s">
        <v>446</v>
      </c>
      <c r="AU439" s="284" t="s">
        <v>88</v>
      </c>
      <c r="AV439" s="13" t="s">
        <v>88</v>
      </c>
      <c r="AW439" s="13" t="s">
        <v>5</v>
      </c>
      <c r="AX439" s="13" t="s">
        <v>78</v>
      </c>
      <c r="AY439" s="284" t="s">
        <v>223</v>
      </c>
    </row>
    <row r="440" s="14" customFormat="1">
      <c r="A440" s="14"/>
      <c r="B440" s="285"/>
      <c r="C440" s="286"/>
      <c r="D440" s="266" t="s">
        <v>446</v>
      </c>
      <c r="E440" s="287" t="s">
        <v>1</v>
      </c>
      <c r="F440" s="288" t="s">
        <v>463</v>
      </c>
      <c r="G440" s="286"/>
      <c r="H440" s="289">
        <v>44.18</v>
      </c>
      <c r="I440" s="290"/>
      <c r="J440" s="290"/>
      <c r="K440" s="286"/>
      <c r="L440" s="286"/>
      <c r="M440" s="291"/>
      <c r="N440" s="292"/>
      <c r="O440" s="293"/>
      <c r="P440" s="293"/>
      <c r="Q440" s="293"/>
      <c r="R440" s="293"/>
      <c r="S440" s="293"/>
      <c r="T440" s="293"/>
      <c r="U440" s="293"/>
      <c r="V440" s="293"/>
      <c r="W440" s="293"/>
      <c r="X440" s="294"/>
      <c r="Y440" s="14"/>
      <c r="Z440" s="14"/>
      <c r="AA440" s="14"/>
      <c r="AB440" s="14"/>
      <c r="AC440" s="14"/>
      <c r="AD440" s="14"/>
      <c r="AE440" s="14"/>
      <c r="AT440" s="295" t="s">
        <v>446</v>
      </c>
      <c r="AU440" s="295" t="s">
        <v>88</v>
      </c>
      <c r="AV440" s="14" t="s">
        <v>239</v>
      </c>
      <c r="AW440" s="14" t="s">
        <v>5</v>
      </c>
      <c r="AX440" s="14" t="s">
        <v>86</v>
      </c>
      <c r="AY440" s="295" t="s">
        <v>223</v>
      </c>
    </row>
    <row r="441" s="2" customFormat="1" ht="21.75" customHeight="1">
      <c r="A441" s="39"/>
      <c r="B441" s="40"/>
      <c r="C441" s="252" t="s">
        <v>1666</v>
      </c>
      <c r="D441" s="252" t="s">
        <v>226</v>
      </c>
      <c r="E441" s="253" t="s">
        <v>1667</v>
      </c>
      <c r="F441" s="254" t="s">
        <v>1668</v>
      </c>
      <c r="G441" s="255" t="s">
        <v>403</v>
      </c>
      <c r="H441" s="256">
        <v>329.30000000000001</v>
      </c>
      <c r="I441" s="257"/>
      <c r="J441" s="257"/>
      <c r="K441" s="258">
        <f>ROUND(P441*H441,2)</f>
        <v>0</v>
      </c>
      <c r="L441" s="254" t="s">
        <v>404</v>
      </c>
      <c r="M441" s="45"/>
      <c r="N441" s="259" t="s">
        <v>1</v>
      </c>
      <c r="O441" s="260" t="s">
        <v>41</v>
      </c>
      <c r="P441" s="261">
        <f>I441+J441</f>
        <v>0</v>
      </c>
      <c r="Q441" s="261">
        <f>ROUND(I441*H441,2)</f>
        <v>0</v>
      </c>
      <c r="R441" s="261">
        <f>ROUND(J441*H441,2)</f>
        <v>0</v>
      </c>
      <c r="S441" s="92"/>
      <c r="T441" s="262">
        <f>S441*H441</f>
        <v>0</v>
      </c>
      <c r="U441" s="262">
        <v>0</v>
      </c>
      <c r="V441" s="262">
        <f>U441*H441</f>
        <v>0</v>
      </c>
      <c r="W441" s="262">
        <v>0</v>
      </c>
      <c r="X441" s="263">
        <f>W441*H441</f>
        <v>0</v>
      </c>
      <c r="Y441" s="39"/>
      <c r="Z441" s="39"/>
      <c r="AA441" s="39"/>
      <c r="AB441" s="39"/>
      <c r="AC441" s="39"/>
      <c r="AD441" s="39"/>
      <c r="AE441" s="39"/>
      <c r="AR441" s="264" t="s">
        <v>239</v>
      </c>
      <c r="AT441" s="264" t="s">
        <v>226</v>
      </c>
      <c r="AU441" s="264" t="s">
        <v>88</v>
      </c>
      <c r="AY441" s="18" t="s">
        <v>223</v>
      </c>
      <c r="BE441" s="265">
        <f>IF(O441="základní",K441,0)</f>
        <v>0</v>
      </c>
      <c r="BF441" s="265">
        <f>IF(O441="snížená",K441,0)</f>
        <v>0</v>
      </c>
      <c r="BG441" s="265">
        <f>IF(O441="zákl. přenesená",K441,0)</f>
        <v>0</v>
      </c>
      <c r="BH441" s="265">
        <f>IF(O441="sníž. přenesená",K441,0)</f>
        <v>0</v>
      </c>
      <c r="BI441" s="265">
        <f>IF(O441="nulová",K441,0)</f>
        <v>0</v>
      </c>
      <c r="BJ441" s="18" t="s">
        <v>86</v>
      </c>
      <c r="BK441" s="265">
        <f>ROUND(P441*H441,2)</f>
        <v>0</v>
      </c>
      <c r="BL441" s="18" t="s">
        <v>239</v>
      </c>
      <c r="BM441" s="264" t="s">
        <v>1669</v>
      </c>
    </row>
    <row r="442" s="2" customFormat="1">
      <c r="A442" s="39"/>
      <c r="B442" s="40"/>
      <c r="C442" s="41"/>
      <c r="D442" s="266" t="s">
        <v>232</v>
      </c>
      <c r="E442" s="41"/>
      <c r="F442" s="267" t="s">
        <v>1295</v>
      </c>
      <c r="G442" s="41"/>
      <c r="H442" s="41"/>
      <c r="I442" s="158"/>
      <c r="J442" s="158"/>
      <c r="K442" s="41"/>
      <c r="L442" s="41"/>
      <c r="M442" s="45"/>
      <c r="N442" s="268"/>
      <c r="O442" s="269"/>
      <c r="P442" s="92"/>
      <c r="Q442" s="92"/>
      <c r="R442" s="92"/>
      <c r="S442" s="92"/>
      <c r="T442" s="92"/>
      <c r="U442" s="92"/>
      <c r="V442" s="92"/>
      <c r="W442" s="92"/>
      <c r="X442" s="93"/>
      <c r="Y442" s="39"/>
      <c r="Z442" s="39"/>
      <c r="AA442" s="39"/>
      <c r="AB442" s="39"/>
      <c r="AC442" s="39"/>
      <c r="AD442" s="39"/>
      <c r="AE442" s="39"/>
      <c r="AT442" s="18" t="s">
        <v>232</v>
      </c>
      <c r="AU442" s="18" t="s">
        <v>88</v>
      </c>
    </row>
    <row r="443" s="13" customFormat="1">
      <c r="A443" s="13"/>
      <c r="B443" s="274"/>
      <c r="C443" s="275"/>
      <c r="D443" s="266" t="s">
        <v>446</v>
      </c>
      <c r="E443" s="276" t="s">
        <v>1</v>
      </c>
      <c r="F443" s="277" t="s">
        <v>1670</v>
      </c>
      <c r="G443" s="275"/>
      <c r="H443" s="278">
        <v>47.5</v>
      </c>
      <c r="I443" s="279"/>
      <c r="J443" s="279"/>
      <c r="K443" s="275"/>
      <c r="L443" s="275"/>
      <c r="M443" s="280"/>
      <c r="N443" s="281"/>
      <c r="O443" s="282"/>
      <c r="P443" s="282"/>
      <c r="Q443" s="282"/>
      <c r="R443" s="282"/>
      <c r="S443" s="282"/>
      <c r="T443" s="282"/>
      <c r="U443" s="282"/>
      <c r="V443" s="282"/>
      <c r="W443" s="282"/>
      <c r="X443" s="283"/>
      <c r="Y443" s="13"/>
      <c r="Z443" s="13"/>
      <c r="AA443" s="13"/>
      <c r="AB443" s="13"/>
      <c r="AC443" s="13"/>
      <c r="AD443" s="13"/>
      <c r="AE443" s="13"/>
      <c r="AT443" s="284" t="s">
        <v>446</v>
      </c>
      <c r="AU443" s="284" t="s">
        <v>88</v>
      </c>
      <c r="AV443" s="13" t="s">
        <v>88</v>
      </c>
      <c r="AW443" s="13" t="s">
        <v>5</v>
      </c>
      <c r="AX443" s="13" t="s">
        <v>78</v>
      </c>
      <c r="AY443" s="284" t="s">
        <v>223</v>
      </c>
    </row>
    <row r="444" s="13" customFormat="1">
      <c r="A444" s="13"/>
      <c r="B444" s="274"/>
      <c r="C444" s="275"/>
      <c r="D444" s="266" t="s">
        <v>446</v>
      </c>
      <c r="E444" s="276" t="s">
        <v>1</v>
      </c>
      <c r="F444" s="277" t="s">
        <v>1671</v>
      </c>
      <c r="G444" s="275"/>
      <c r="H444" s="278">
        <v>107.8</v>
      </c>
      <c r="I444" s="279"/>
      <c r="J444" s="279"/>
      <c r="K444" s="275"/>
      <c r="L444" s="275"/>
      <c r="M444" s="280"/>
      <c r="N444" s="281"/>
      <c r="O444" s="282"/>
      <c r="P444" s="282"/>
      <c r="Q444" s="282"/>
      <c r="R444" s="282"/>
      <c r="S444" s="282"/>
      <c r="T444" s="282"/>
      <c r="U444" s="282"/>
      <c r="V444" s="282"/>
      <c r="W444" s="282"/>
      <c r="X444" s="283"/>
      <c r="Y444" s="13"/>
      <c r="Z444" s="13"/>
      <c r="AA444" s="13"/>
      <c r="AB444" s="13"/>
      <c r="AC444" s="13"/>
      <c r="AD444" s="13"/>
      <c r="AE444" s="13"/>
      <c r="AT444" s="284" t="s">
        <v>446</v>
      </c>
      <c r="AU444" s="284" t="s">
        <v>88</v>
      </c>
      <c r="AV444" s="13" t="s">
        <v>88</v>
      </c>
      <c r="AW444" s="13" t="s">
        <v>5</v>
      </c>
      <c r="AX444" s="13" t="s">
        <v>78</v>
      </c>
      <c r="AY444" s="284" t="s">
        <v>223</v>
      </c>
    </row>
    <row r="445" s="13" customFormat="1">
      <c r="A445" s="13"/>
      <c r="B445" s="274"/>
      <c r="C445" s="275"/>
      <c r="D445" s="266" t="s">
        <v>446</v>
      </c>
      <c r="E445" s="276" t="s">
        <v>1</v>
      </c>
      <c r="F445" s="277" t="s">
        <v>1672</v>
      </c>
      <c r="G445" s="275"/>
      <c r="H445" s="278">
        <v>174</v>
      </c>
      <c r="I445" s="279"/>
      <c r="J445" s="279"/>
      <c r="K445" s="275"/>
      <c r="L445" s="275"/>
      <c r="M445" s="280"/>
      <c r="N445" s="281"/>
      <c r="O445" s="282"/>
      <c r="P445" s="282"/>
      <c r="Q445" s="282"/>
      <c r="R445" s="282"/>
      <c r="S445" s="282"/>
      <c r="T445" s="282"/>
      <c r="U445" s="282"/>
      <c r="V445" s="282"/>
      <c r="W445" s="282"/>
      <c r="X445" s="283"/>
      <c r="Y445" s="13"/>
      <c r="Z445" s="13"/>
      <c r="AA445" s="13"/>
      <c r="AB445" s="13"/>
      <c r="AC445" s="13"/>
      <c r="AD445" s="13"/>
      <c r="AE445" s="13"/>
      <c r="AT445" s="284" t="s">
        <v>446</v>
      </c>
      <c r="AU445" s="284" t="s">
        <v>88</v>
      </c>
      <c r="AV445" s="13" t="s">
        <v>88</v>
      </c>
      <c r="AW445" s="13" t="s">
        <v>5</v>
      </c>
      <c r="AX445" s="13" t="s">
        <v>78</v>
      </c>
      <c r="AY445" s="284" t="s">
        <v>223</v>
      </c>
    </row>
    <row r="446" s="14" customFormat="1">
      <c r="A446" s="14"/>
      <c r="B446" s="285"/>
      <c r="C446" s="286"/>
      <c r="D446" s="266" t="s">
        <v>446</v>
      </c>
      <c r="E446" s="287" t="s">
        <v>1</v>
      </c>
      <c r="F446" s="288" t="s">
        <v>463</v>
      </c>
      <c r="G446" s="286"/>
      <c r="H446" s="289">
        <v>329.30000000000001</v>
      </c>
      <c r="I446" s="290"/>
      <c r="J446" s="290"/>
      <c r="K446" s="286"/>
      <c r="L446" s="286"/>
      <c r="M446" s="291"/>
      <c r="N446" s="292"/>
      <c r="O446" s="293"/>
      <c r="P446" s="293"/>
      <c r="Q446" s="293"/>
      <c r="R446" s="293"/>
      <c r="S446" s="293"/>
      <c r="T446" s="293"/>
      <c r="U446" s="293"/>
      <c r="V446" s="293"/>
      <c r="W446" s="293"/>
      <c r="X446" s="294"/>
      <c r="Y446" s="14"/>
      <c r="Z446" s="14"/>
      <c r="AA446" s="14"/>
      <c r="AB446" s="14"/>
      <c r="AC446" s="14"/>
      <c r="AD446" s="14"/>
      <c r="AE446" s="14"/>
      <c r="AT446" s="295" t="s">
        <v>446</v>
      </c>
      <c r="AU446" s="295" t="s">
        <v>88</v>
      </c>
      <c r="AV446" s="14" t="s">
        <v>239</v>
      </c>
      <c r="AW446" s="14" t="s">
        <v>5</v>
      </c>
      <c r="AX446" s="14" t="s">
        <v>86</v>
      </c>
      <c r="AY446" s="295" t="s">
        <v>223</v>
      </c>
    </row>
    <row r="447" s="2" customFormat="1" ht="21.75" customHeight="1">
      <c r="A447" s="39"/>
      <c r="B447" s="40"/>
      <c r="C447" s="252" t="s">
        <v>1673</v>
      </c>
      <c r="D447" s="252" t="s">
        <v>226</v>
      </c>
      <c r="E447" s="253" t="s">
        <v>1674</v>
      </c>
      <c r="F447" s="254" t="s">
        <v>1675</v>
      </c>
      <c r="G447" s="255" t="s">
        <v>403</v>
      </c>
      <c r="H447" s="256">
        <v>193</v>
      </c>
      <c r="I447" s="257"/>
      <c r="J447" s="257"/>
      <c r="K447" s="258">
        <f>ROUND(P447*H447,2)</f>
        <v>0</v>
      </c>
      <c r="L447" s="254" t="s">
        <v>404</v>
      </c>
      <c r="M447" s="45"/>
      <c r="N447" s="259" t="s">
        <v>1</v>
      </c>
      <c r="O447" s="260" t="s">
        <v>41</v>
      </c>
      <c r="P447" s="261">
        <f>I447+J447</f>
        <v>0</v>
      </c>
      <c r="Q447" s="261">
        <f>ROUND(I447*H447,2)</f>
        <v>0</v>
      </c>
      <c r="R447" s="261">
        <f>ROUND(J447*H447,2)</f>
        <v>0</v>
      </c>
      <c r="S447" s="92"/>
      <c r="T447" s="262">
        <f>S447*H447</f>
        <v>0</v>
      </c>
      <c r="U447" s="262">
        <v>0</v>
      </c>
      <c r="V447" s="262">
        <f>U447*H447</f>
        <v>0</v>
      </c>
      <c r="W447" s="262">
        <v>0</v>
      </c>
      <c r="X447" s="263">
        <f>W447*H447</f>
        <v>0</v>
      </c>
      <c r="Y447" s="39"/>
      <c r="Z447" s="39"/>
      <c r="AA447" s="39"/>
      <c r="AB447" s="39"/>
      <c r="AC447" s="39"/>
      <c r="AD447" s="39"/>
      <c r="AE447" s="39"/>
      <c r="AR447" s="264" t="s">
        <v>239</v>
      </c>
      <c r="AT447" s="264" t="s">
        <v>226</v>
      </c>
      <c r="AU447" s="264" t="s">
        <v>88</v>
      </c>
      <c r="AY447" s="18" t="s">
        <v>223</v>
      </c>
      <c r="BE447" s="265">
        <f>IF(O447="základní",K447,0)</f>
        <v>0</v>
      </c>
      <c r="BF447" s="265">
        <f>IF(O447="snížená",K447,0)</f>
        <v>0</v>
      </c>
      <c r="BG447" s="265">
        <f>IF(O447="zákl. přenesená",K447,0)</f>
        <v>0</v>
      </c>
      <c r="BH447" s="265">
        <f>IF(O447="sníž. přenesená",K447,0)</f>
        <v>0</v>
      </c>
      <c r="BI447" s="265">
        <f>IF(O447="nulová",K447,0)</f>
        <v>0</v>
      </c>
      <c r="BJ447" s="18" t="s">
        <v>86</v>
      </c>
      <c r="BK447" s="265">
        <f>ROUND(P447*H447,2)</f>
        <v>0</v>
      </c>
      <c r="BL447" s="18" t="s">
        <v>239</v>
      </c>
      <c r="BM447" s="264" t="s">
        <v>1676</v>
      </c>
    </row>
    <row r="448" s="2" customFormat="1">
      <c r="A448" s="39"/>
      <c r="B448" s="40"/>
      <c r="C448" s="41"/>
      <c r="D448" s="266" t="s">
        <v>232</v>
      </c>
      <c r="E448" s="41"/>
      <c r="F448" s="267" t="s">
        <v>1677</v>
      </c>
      <c r="G448" s="41"/>
      <c r="H448" s="41"/>
      <c r="I448" s="158"/>
      <c r="J448" s="158"/>
      <c r="K448" s="41"/>
      <c r="L448" s="41"/>
      <c r="M448" s="45"/>
      <c r="N448" s="268"/>
      <c r="O448" s="269"/>
      <c r="P448" s="92"/>
      <c r="Q448" s="92"/>
      <c r="R448" s="92"/>
      <c r="S448" s="92"/>
      <c r="T448" s="92"/>
      <c r="U448" s="92"/>
      <c r="V448" s="92"/>
      <c r="W448" s="92"/>
      <c r="X448" s="93"/>
      <c r="Y448" s="39"/>
      <c r="Z448" s="39"/>
      <c r="AA448" s="39"/>
      <c r="AB448" s="39"/>
      <c r="AC448" s="39"/>
      <c r="AD448" s="39"/>
      <c r="AE448" s="39"/>
      <c r="AT448" s="18" t="s">
        <v>232</v>
      </c>
      <c r="AU448" s="18" t="s">
        <v>88</v>
      </c>
    </row>
    <row r="449" s="13" customFormat="1">
      <c r="A449" s="13"/>
      <c r="B449" s="274"/>
      <c r="C449" s="275"/>
      <c r="D449" s="266" t="s">
        <v>446</v>
      </c>
      <c r="E449" s="276" t="s">
        <v>1</v>
      </c>
      <c r="F449" s="277" t="s">
        <v>1678</v>
      </c>
      <c r="G449" s="275"/>
      <c r="H449" s="278">
        <v>120</v>
      </c>
      <c r="I449" s="279"/>
      <c r="J449" s="279"/>
      <c r="K449" s="275"/>
      <c r="L449" s="275"/>
      <c r="M449" s="280"/>
      <c r="N449" s="281"/>
      <c r="O449" s="282"/>
      <c r="P449" s="282"/>
      <c r="Q449" s="282"/>
      <c r="R449" s="282"/>
      <c r="S449" s="282"/>
      <c r="T449" s="282"/>
      <c r="U449" s="282"/>
      <c r="V449" s="282"/>
      <c r="W449" s="282"/>
      <c r="X449" s="283"/>
      <c r="Y449" s="13"/>
      <c r="Z449" s="13"/>
      <c r="AA449" s="13"/>
      <c r="AB449" s="13"/>
      <c r="AC449" s="13"/>
      <c r="AD449" s="13"/>
      <c r="AE449" s="13"/>
      <c r="AT449" s="284" t="s">
        <v>446</v>
      </c>
      <c r="AU449" s="284" t="s">
        <v>88</v>
      </c>
      <c r="AV449" s="13" t="s">
        <v>88</v>
      </c>
      <c r="AW449" s="13" t="s">
        <v>5</v>
      </c>
      <c r="AX449" s="13" t="s">
        <v>78</v>
      </c>
      <c r="AY449" s="284" t="s">
        <v>223</v>
      </c>
    </row>
    <row r="450" s="13" customFormat="1">
      <c r="A450" s="13"/>
      <c r="B450" s="274"/>
      <c r="C450" s="275"/>
      <c r="D450" s="266" t="s">
        <v>446</v>
      </c>
      <c r="E450" s="276" t="s">
        <v>1</v>
      </c>
      <c r="F450" s="277" t="s">
        <v>1679</v>
      </c>
      <c r="G450" s="275"/>
      <c r="H450" s="278">
        <v>73</v>
      </c>
      <c r="I450" s="279"/>
      <c r="J450" s="279"/>
      <c r="K450" s="275"/>
      <c r="L450" s="275"/>
      <c r="M450" s="280"/>
      <c r="N450" s="281"/>
      <c r="O450" s="282"/>
      <c r="P450" s="282"/>
      <c r="Q450" s="282"/>
      <c r="R450" s="282"/>
      <c r="S450" s="282"/>
      <c r="T450" s="282"/>
      <c r="U450" s="282"/>
      <c r="V450" s="282"/>
      <c r="W450" s="282"/>
      <c r="X450" s="283"/>
      <c r="Y450" s="13"/>
      <c r="Z450" s="13"/>
      <c r="AA450" s="13"/>
      <c r="AB450" s="13"/>
      <c r="AC450" s="13"/>
      <c r="AD450" s="13"/>
      <c r="AE450" s="13"/>
      <c r="AT450" s="284" t="s">
        <v>446</v>
      </c>
      <c r="AU450" s="284" t="s">
        <v>88</v>
      </c>
      <c r="AV450" s="13" t="s">
        <v>88</v>
      </c>
      <c r="AW450" s="13" t="s">
        <v>5</v>
      </c>
      <c r="AX450" s="13" t="s">
        <v>78</v>
      </c>
      <c r="AY450" s="284" t="s">
        <v>223</v>
      </c>
    </row>
    <row r="451" s="14" customFormat="1">
      <c r="A451" s="14"/>
      <c r="B451" s="285"/>
      <c r="C451" s="286"/>
      <c r="D451" s="266" t="s">
        <v>446</v>
      </c>
      <c r="E451" s="287" t="s">
        <v>1</v>
      </c>
      <c r="F451" s="288" t="s">
        <v>463</v>
      </c>
      <c r="G451" s="286"/>
      <c r="H451" s="289">
        <v>193</v>
      </c>
      <c r="I451" s="290"/>
      <c r="J451" s="290"/>
      <c r="K451" s="286"/>
      <c r="L451" s="286"/>
      <c r="M451" s="291"/>
      <c r="N451" s="292"/>
      <c r="O451" s="293"/>
      <c r="P451" s="293"/>
      <c r="Q451" s="293"/>
      <c r="R451" s="293"/>
      <c r="S451" s="293"/>
      <c r="T451" s="293"/>
      <c r="U451" s="293"/>
      <c r="V451" s="293"/>
      <c r="W451" s="293"/>
      <c r="X451" s="294"/>
      <c r="Y451" s="14"/>
      <c r="Z451" s="14"/>
      <c r="AA451" s="14"/>
      <c r="AB451" s="14"/>
      <c r="AC451" s="14"/>
      <c r="AD451" s="14"/>
      <c r="AE451" s="14"/>
      <c r="AT451" s="295" t="s">
        <v>446</v>
      </c>
      <c r="AU451" s="295" t="s">
        <v>88</v>
      </c>
      <c r="AV451" s="14" t="s">
        <v>239</v>
      </c>
      <c r="AW451" s="14" t="s">
        <v>5</v>
      </c>
      <c r="AX451" s="14" t="s">
        <v>86</v>
      </c>
      <c r="AY451" s="295" t="s">
        <v>223</v>
      </c>
    </row>
    <row r="452" s="2" customFormat="1" ht="21.75" customHeight="1">
      <c r="A452" s="39"/>
      <c r="B452" s="40"/>
      <c r="C452" s="252" t="s">
        <v>1680</v>
      </c>
      <c r="D452" s="252" t="s">
        <v>226</v>
      </c>
      <c r="E452" s="253" t="s">
        <v>1052</v>
      </c>
      <c r="F452" s="254" t="s">
        <v>1053</v>
      </c>
      <c r="G452" s="255" t="s">
        <v>403</v>
      </c>
      <c r="H452" s="256">
        <v>924</v>
      </c>
      <c r="I452" s="257"/>
      <c r="J452" s="257"/>
      <c r="K452" s="258">
        <f>ROUND(P452*H452,2)</f>
        <v>0</v>
      </c>
      <c r="L452" s="254" t="s">
        <v>404</v>
      </c>
      <c r="M452" s="45"/>
      <c r="N452" s="259" t="s">
        <v>1</v>
      </c>
      <c r="O452" s="260" t="s">
        <v>41</v>
      </c>
      <c r="P452" s="261">
        <f>I452+J452</f>
        <v>0</v>
      </c>
      <c r="Q452" s="261">
        <f>ROUND(I452*H452,2)</f>
        <v>0</v>
      </c>
      <c r="R452" s="261">
        <f>ROUND(J452*H452,2)</f>
        <v>0</v>
      </c>
      <c r="S452" s="92"/>
      <c r="T452" s="262">
        <f>S452*H452</f>
        <v>0</v>
      </c>
      <c r="U452" s="262">
        <v>0</v>
      </c>
      <c r="V452" s="262">
        <f>U452*H452</f>
        <v>0</v>
      </c>
      <c r="W452" s="262">
        <v>0</v>
      </c>
      <c r="X452" s="263">
        <f>W452*H452</f>
        <v>0</v>
      </c>
      <c r="Y452" s="39"/>
      <c r="Z452" s="39"/>
      <c r="AA452" s="39"/>
      <c r="AB452" s="39"/>
      <c r="AC452" s="39"/>
      <c r="AD452" s="39"/>
      <c r="AE452" s="39"/>
      <c r="AR452" s="264" t="s">
        <v>239</v>
      </c>
      <c r="AT452" s="264" t="s">
        <v>226</v>
      </c>
      <c r="AU452" s="264" t="s">
        <v>88</v>
      </c>
      <c r="AY452" s="18" t="s">
        <v>223</v>
      </c>
      <c r="BE452" s="265">
        <f>IF(O452="základní",K452,0)</f>
        <v>0</v>
      </c>
      <c r="BF452" s="265">
        <f>IF(O452="snížená",K452,0)</f>
        <v>0</v>
      </c>
      <c r="BG452" s="265">
        <f>IF(O452="zákl. přenesená",K452,0)</f>
        <v>0</v>
      </c>
      <c r="BH452" s="265">
        <f>IF(O452="sníž. přenesená",K452,0)</f>
        <v>0</v>
      </c>
      <c r="BI452" s="265">
        <f>IF(O452="nulová",K452,0)</f>
        <v>0</v>
      </c>
      <c r="BJ452" s="18" t="s">
        <v>86</v>
      </c>
      <c r="BK452" s="265">
        <f>ROUND(P452*H452,2)</f>
        <v>0</v>
      </c>
      <c r="BL452" s="18" t="s">
        <v>239</v>
      </c>
      <c r="BM452" s="264" t="s">
        <v>1681</v>
      </c>
    </row>
    <row r="453" s="2" customFormat="1">
      <c r="A453" s="39"/>
      <c r="B453" s="40"/>
      <c r="C453" s="41"/>
      <c r="D453" s="266" t="s">
        <v>232</v>
      </c>
      <c r="E453" s="41"/>
      <c r="F453" s="267" t="s">
        <v>1682</v>
      </c>
      <c r="G453" s="41"/>
      <c r="H453" s="41"/>
      <c r="I453" s="158"/>
      <c r="J453" s="158"/>
      <c r="K453" s="41"/>
      <c r="L453" s="41"/>
      <c r="M453" s="45"/>
      <c r="N453" s="268"/>
      <c r="O453" s="269"/>
      <c r="P453" s="92"/>
      <c r="Q453" s="92"/>
      <c r="R453" s="92"/>
      <c r="S453" s="92"/>
      <c r="T453" s="92"/>
      <c r="U453" s="92"/>
      <c r="V453" s="92"/>
      <c r="W453" s="92"/>
      <c r="X453" s="93"/>
      <c r="Y453" s="39"/>
      <c r="Z453" s="39"/>
      <c r="AA453" s="39"/>
      <c r="AB453" s="39"/>
      <c r="AC453" s="39"/>
      <c r="AD453" s="39"/>
      <c r="AE453" s="39"/>
      <c r="AT453" s="18" t="s">
        <v>232</v>
      </c>
      <c r="AU453" s="18" t="s">
        <v>88</v>
      </c>
    </row>
    <row r="454" s="13" customFormat="1">
      <c r="A454" s="13"/>
      <c r="B454" s="274"/>
      <c r="C454" s="275"/>
      <c r="D454" s="266" t="s">
        <v>446</v>
      </c>
      <c r="E454" s="276" t="s">
        <v>1</v>
      </c>
      <c r="F454" s="277" t="s">
        <v>1683</v>
      </c>
      <c r="G454" s="275"/>
      <c r="H454" s="278">
        <v>340</v>
      </c>
      <c r="I454" s="279"/>
      <c r="J454" s="279"/>
      <c r="K454" s="275"/>
      <c r="L454" s="275"/>
      <c r="M454" s="280"/>
      <c r="N454" s="281"/>
      <c r="O454" s="282"/>
      <c r="P454" s="282"/>
      <c r="Q454" s="282"/>
      <c r="R454" s="282"/>
      <c r="S454" s="282"/>
      <c r="T454" s="282"/>
      <c r="U454" s="282"/>
      <c r="V454" s="282"/>
      <c r="W454" s="282"/>
      <c r="X454" s="283"/>
      <c r="Y454" s="13"/>
      <c r="Z454" s="13"/>
      <c r="AA454" s="13"/>
      <c r="AB454" s="13"/>
      <c r="AC454" s="13"/>
      <c r="AD454" s="13"/>
      <c r="AE454" s="13"/>
      <c r="AT454" s="284" t="s">
        <v>446</v>
      </c>
      <c r="AU454" s="284" t="s">
        <v>88</v>
      </c>
      <c r="AV454" s="13" t="s">
        <v>88</v>
      </c>
      <c r="AW454" s="13" t="s">
        <v>5</v>
      </c>
      <c r="AX454" s="13" t="s">
        <v>78</v>
      </c>
      <c r="AY454" s="284" t="s">
        <v>223</v>
      </c>
    </row>
    <row r="455" s="13" customFormat="1">
      <c r="A455" s="13"/>
      <c r="B455" s="274"/>
      <c r="C455" s="275"/>
      <c r="D455" s="266" t="s">
        <v>446</v>
      </c>
      <c r="E455" s="276" t="s">
        <v>1</v>
      </c>
      <c r="F455" s="277" t="s">
        <v>1684</v>
      </c>
      <c r="G455" s="275"/>
      <c r="H455" s="278">
        <v>310</v>
      </c>
      <c r="I455" s="279"/>
      <c r="J455" s="279"/>
      <c r="K455" s="275"/>
      <c r="L455" s="275"/>
      <c r="M455" s="280"/>
      <c r="N455" s="281"/>
      <c r="O455" s="282"/>
      <c r="P455" s="282"/>
      <c r="Q455" s="282"/>
      <c r="R455" s="282"/>
      <c r="S455" s="282"/>
      <c r="T455" s="282"/>
      <c r="U455" s="282"/>
      <c r="V455" s="282"/>
      <c r="W455" s="282"/>
      <c r="X455" s="283"/>
      <c r="Y455" s="13"/>
      <c r="Z455" s="13"/>
      <c r="AA455" s="13"/>
      <c r="AB455" s="13"/>
      <c r="AC455" s="13"/>
      <c r="AD455" s="13"/>
      <c r="AE455" s="13"/>
      <c r="AT455" s="284" t="s">
        <v>446</v>
      </c>
      <c r="AU455" s="284" t="s">
        <v>88</v>
      </c>
      <c r="AV455" s="13" t="s">
        <v>88</v>
      </c>
      <c r="AW455" s="13" t="s">
        <v>5</v>
      </c>
      <c r="AX455" s="13" t="s">
        <v>78</v>
      </c>
      <c r="AY455" s="284" t="s">
        <v>223</v>
      </c>
    </row>
    <row r="456" s="13" customFormat="1">
      <c r="A456" s="13"/>
      <c r="B456" s="274"/>
      <c r="C456" s="275"/>
      <c r="D456" s="266" t="s">
        <v>446</v>
      </c>
      <c r="E456" s="276" t="s">
        <v>1</v>
      </c>
      <c r="F456" s="277" t="s">
        <v>1652</v>
      </c>
      <c r="G456" s="275"/>
      <c r="H456" s="278">
        <v>165</v>
      </c>
      <c r="I456" s="279"/>
      <c r="J456" s="279"/>
      <c r="K456" s="275"/>
      <c r="L456" s="275"/>
      <c r="M456" s="280"/>
      <c r="N456" s="281"/>
      <c r="O456" s="282"/>
      <c r="P456" s="282"/>
      <c r="Q456" s="282"/>
      <c r="R456" s="282"/>
      <c r="S456" s="282"/>
      <c r="T456" s="282"/>
      <c r="U456" s="282"/>
      <c r="V456" s="282"/>
      <c r="W456" s="282"/>
      <c r="X456" s="283"/>
      <c r="Y456" s="13"/>
      <c r="Z456" s="13"/>
      <c r="AA456" s="13"/>
      <c r="AB456" s="13"/>
      <c r="AC456" s="13"/>
      <c r="AD456" s="13"/>
      <c r="AE456" s="13"/>
      <c r="AT456" s="284" t="s">
        <v>446</v>
      </c>
      <c r="AU456" s="284" t="s">
        <v>88</v>
      </c>
      <c r="AV456" s="13" t="s">
        <v>88</v>
      </c>
      <c r="AW456" s="13" t="s">
        <v>5</v>
      </c>
      <c r="AX456" s="13" t="s">
        <v>78</v>
      </c>
      <c r="AY456" s="284" t="s">
        <v>223</v>
      </c>
    </row>
    <row r="457" s="13" customFormat="1">
      <c r="A457" s="13"/>
      <c r="B457" s="274"/>
      <c r="C457" s="275"/>
      <c r="D457" s="266" t="s">
        <v>446</v>
      </c>
      <c r="E457" s="276" t="s">
        <v>1</v>
      </c>
      <c r="F457" s="277" t="s">
        <v>1653</v>
      </c>
      <c r="G457" s="275"/>
      <c r="H457" s="278">
        <v>109</v>
      </c>
      <c r="I457" s="279"/>
      <c r="J457" s="279"/>
      <c r="K457" s="275"/>
      <c r="L457" s="275"/>
      <c r="M457" s="280"/>
      <c r="N457" s="281"/>
      <c r="O457" s="282"/>
      <c r="P457" s="282"/>
      <c r="Q457" s="282"/>
      <c r="R457" s="282"/>
      <c r="S457" s="282"/>
      <c r="T457" s="282"/>
      <c r="U457" s="282"/>
      <c r="V457" s="282"/>
      <c r="W457" s="282"/>
      <c r="X457" s="283"/>
      <c r="Y457" s="13"/>
      <c r="Z457" s="13"/>
      <c r="AA457" s="13"/>
      <c r="AB457" s="13"/>
      <c r="AC457" s="13"/>
      <c r="AD457" s="13"/>
      <c r="AE457" s="13"/>
      <c r="AT457" s="284" t="s">
        <v>446</v>
      </c>
      <c r="AU457" s="284" t="s">
        <v>88</v>
      </c>
      <c r="AV457" s="13" t="s">
        <v>88</v>
      </c>
      <c r="AW457" s="13" t="s">
        <v>5</v>
      </c>
      <c r="AX457" s="13" t="s">
        <v>78</v>
      </c>
      <c r="AY457" s="284" t="s">
        <v>223</v>
      </c>
    </row>
    <row r="458" s="14" customFormat="1">
      <c r="A458" s="14"/>
      <c r="B458" s="285"/>
      <c r="C458" s="286"/>
      <c r="D458" s="266" t="s">
        <v>446</v>
      </c>
      <c r="E458" s="287" t="s">
        <v>1</v>
      </c>
      <c r="F458" s="288" t="s">
        <v>463</v>
      </c>
      <c r="G458" s="286"/>
      <c r="H458" s="289">
        <v>924</v>
      </c>
      <c r="I458" s="290"/>
      <c r="J458" s="290"/>
      <c r="K458" s="286"/>
      <c r="L458" s="286"/>
      <c r="M458" s="291"/>
      <c r="N458" s="292"/>
      <c r="O458" s="293"/>
      <c r="P458" s="293"/>
      <c r="Q458" s="293"/>
      <c r="R458" s="293"/>
      <c r="S458" s="293"/>
      <c r="T458" s="293"/>
      <c r="U458" s="293"/>
      <c r="V458" s="293"/>
      <c r="W458" s="293"/>
      <c r="X458" s="294"/>
      <c r="Y458" s="14"/>
      <c r="Z458" s="14"/>
      <c r="AA458" s="14"/>
      <c r="AB458" s="14"/>
      <c r="AC458" s="14"/>
      <c r="AD458" s="14"/>
      <c r="AE458" s="14"/>
      <c r="AT458" s="295" t="s">
        <v>446</v>
      </c>
      <c r="AU458" s="295" t="s">
        <v>88</v>
      </c>
      <c r="AV458" s="14" t="s">
        <v>239</v>
      </c>
      <c r="AW458" s="14" t="s">
        <v>5</v>
      </c>
      <c r="AX458" s="14" t="s">
        <v>86</v>
      </c>
      <c r="AY458" s="295" t="s">
        <v>223</v>
      </c>
    </row>
    <row r="459" s="2" customFormat="1" ht="21.75" customHeight="1">
      <c r="A459" s="39"/>
      <c r="B459" s="40"/>
      <c r="C459" s="252" t="s">
        <v>1685</v>
      </c>
      <c r="D459" s="252" t="s">
        <v>226</v>
      </c>
      <c r="E459" s="253" t="s">
        <v>1060</v>
      </c>
      <c r="F459" s="254" t="s">
        <v>1061</v>
      </c>
      <c r="G459" s="255" t="s">
        <v>403</v>
      </c>
      <c r="H459" s="256">
        <v>15512</v>
      </c>
      <c r="I459" s="257"/>
      <c r="J459" s="257"/>
      <c r="K459" s="258">
        <f>ROUND(P459*H459,2)</f>
        <v>0</v>
      </c>
      <c r="L459" s="254" t="s">
        <v>404</v>
      </c>
      <c r="M459" s="45"/>
      <c r="N459" s="259" t="s">
        <v>1</v>
      </c>
      <c r="O459" s="260" t="s">
        <v>41</v>
      </c>
      <c r="P459" s="261">
        <f>I459+J459</f>
        <v>0</v>
      </c>
      <c r="Q459" s="261">
        <f>ROUND(I459*H459,2)</f>
        <v>0</v>
      </c>
      <c r="R459" s="261">
        <f>ROUND(J459*H459,2)</f>
        <v>0</v>
      </c>
      <c r="S459" s="92"/>
      <c r="T459" s="262">
        <f>S459*H459</f>
        <v>0</v>
      </c>
      <c r="U459" s="262">
        <v>0</v>
      </c>
      <c r="V459" s="262">
        <f>U459*H459</f>
        <v>0</v>
      </c>
      <c r="W459" s="262">
        <v>0</v>
      </c>
      <c r="X459" s="263">
        <f>W459*H459</f>
        <v>0</v>
      </c>
      <c r="Y459" s="39"/>
      <c r="Z459" s="39"/>
      <c r="AA459" s="39"/>
      <c r="AB459" s="39"/>
      <c r="AC459" s="39"/>
      <c r="AD459" s="39"/>
      <c r="AE459" s="39"/>
      <c r="AR459" s="264" t="s">
        <v>239</v>
      </c>
      <c r="AT459" s="264" t="s">
        <v>226</v>
      </c>
      <c r="AU459" s="264" t="s">
        <v>88</v>
      </c>
      <c r="AY459" s="18" t="s">
        <v>223</v>
      </c>
      <c r="BE459" s="265">
        <f>IF(O459="základní",K459,0)</f>
        <v>0</v>
      </c>
      <c r="BF459" s="265">
        <f>IF(O459="snížená",K459,0)</f>
        <v>0</v>
      </c>
      <c r="BG459" s="265">
        <f>IF(O459="zákl. přenesená",K459,0)</f>
        <v>0</v>
      </c>
      <c r="BH459" s="265">
        <f>IF(O459="sníž. přenesená",K459,0)</f>
        <v>0</v>
      </c>
      <c r="BI459" s="265">
        <f>IF(O459="nulová",K459,0)</f>
        <v>0</v>
      </c>
      <c r="BJ459" s="18" t="s">
        <v>86</v>
      </c>
      <c r="BK459" s="265">
        <f>ROUND(P459*H459,2)</f>
        <v>0</v>
      </c>
      <c r="BL459" s="18" t="s">
        <v>239</v>
      </c>
      <c r="BM459" s="264" t="s">
        <v>1686</v>
      </c>
    </row>
    <row r="460" s="2" customFormat="1">
      <c r="A460" s="39"/>
      <c r="B460" s="40"/>
      <c r="C460" s="41"/>
      <c r="D460" s="266" t="s">
        <v>232</v>
      </c>
      <c r="E460" s="41"/>
      <c r="F460" s="267" t="s">
        <v>1682</v>
      </c>
      <c r="G460" s="41"/>
      <c r="H460" s="41"/>
      <c r="I460" s="158"/>
      <c r="J460" s="158"/>
      <c r="K460" s="41"/>
      <c r="L460" s="41"/>
      <c r="M460" s="45"/>
      <c r="N460" s="268"/>
      <c r="O460" s="269"/>
      <c r="P460" s="92"/>
      <c r="Q460" s="92"/>
      <c r="R460" s="92"/>
      <c r="S460" s="92"/>
      <c r="T460" s="92"/>
      <c r="U460" s="92"/>
      <c r="V460" s="92"/>
      <c r="W460" s="92"/>
      <c r="X460" s="93"/>
      <c r="Y460" s="39"/>
      <c r="Z460" s="39"/>
      <c r="AA460" s="39"/>
      <c r="AB460" s="39"/>
      <c r="AC460" s="39"/>
      <c r="AD460" s="39"/>
      <c r="AE460" s="39"/>
      <c r="AT460" s="18" t="s">
        <v>232</v>
      </c>
      <c r="AU460" s="18" t="s">
        <v>88</v>
      </c>
    </row>
    <row r="461" s="13" customFormat="1">
      <c r="A461" s="13"/>
      <c r="B461" s="274"/>
      <c r="C461" s="275"/>
      <c r="D461" s="266" t="s">
        <v>446</v>
      </c>
      <c r="E461" s="276" t="s">
        <v>1</v>
      </c>
      <c r="F461" s="277" t="s">
        <v>1687</v>
      </c>
      <c r="G461" s="275"/>
      <c r="H461" s="278">
        <v>11450</v>
      </c>
      <c r="I461" s="279"/>
      <c r="J461" s="279"/>
      <c r="K461" s="275"/>
      <c r="L461" s="275"/>
      <c r="M461" s="280"/>
      <c r="N461" s="281"/>
      <c r="O461" s="282"/>
      <c r="P461" s="282"/>
      <c r="Q461" s="282"/>
      <c r="R461" s="282"/>
      <c r="S461" s="282"/>
      <c r="T461" s="282"/>
      <c r="U461" s="282"/>
      <c r="V461" s="282"/>
      <c r="W461" s="282"/>
      <c r="X461" s="283"/>
      <c r="Y461" s="13"/>
      <c r="Z461" s="13"/>
      <c r="AA461" s="13"/>
      <c r="AB461" s="13"/>
      <c r="AC461" s="13"/>
      <c r="AD461" s="13"/>
      <c r="AE461" s="13"/>
      <c r="AT461" s="284" t="s">
        <v>446</v>
      </c>
      <c r="AU461" s="284" t="s">
        <v>88</v>
      </c>
      <c r="AV461" s="13" t="s">
        <v>88</v>
      </c>
      <c r="AW461" s="13" t="s">
        <v>5</v>
      </c>
      <c r="AX461" s="13" t="s">
        <v>78</v>
      </c>
      <c r="AY461" s="284" t="s">
        <v>223</v>
      </c>
    </row>
    <row r="462" s="13" customFormat="1">
      <c r="A462" s="13"/>
      <c r="B462" s="274"/>
      <c r="C462" s="275"/>
      <c r="D462" s="266" t="s">
        <v>446</v>
      </c>
      <c r="E462" s="276" t="s">
        <v>1</v>
      </c>
      <c r="F462" s="277" t="s">
        <v>1688</v>
      </c>
      <c r="G462" s="275"/>
      <c r="H462" s="278">
        <v>2630</v>
      </c>
      <c r="I462" s="279"/>
      <c r="J462" s="279"/>
      <c r="K462" s="275"/>
      <c r="L462" s="275"/>
      <c r="M462" s="280"/>
      <c r="N462" s="281"/>
      <c r="O462" s="282"/>
      <c r="P462" s="282"/>
      <c r="Q462" s="282"/>
      <c r="R462" s="282"/>
      <c r="S462" s="282"/>
      <c r="T462" s="282"/>
      <c r="U462" s="282"/>
      <c r="V462" s="282"/>
      <c r="W462" s="282"/>
      <c r="X462" s="283"/>
      <c r="Y462" s="13"/>
      <c r="Z462" s="13"/>
      <c r="AA462" s="13"/>
      <c r="AB462" s="13"/>
      <c r="AC462" s="13"/>
      <c r="AD462" s="13"/>
      <c r="AE462" s="13"/>
      <c r="AT462" s="284" t="s">
        <v>446</v>
      </c>
      <c r="AU462" s="284" t="s">
        <v>88</v>
      </c>
      <c r="AV462" s="13" t="s">
        <v>88</v>
      </c>
      <c r="AW462" s="13" t="s">
        <v>5</v>
      </c>
      <c r="AX462" s="13" t="s">
        <v>78</v>
      </c>
      <c r="AY462" s="284" t="s">
        <v>223</v>
      </c>
    </row>
    <row r="463" s="13" customFormat="1">
      <c r="A463" s="13"/>
      <c r="B463" s="274"/>
      <c r="C463" s="275"/>
      <c r="D463" s="266" t="s">
        <v>446</v>
      </c>
      <c r="E463" s="276" t="s">
        <v>1</v>
      </c>
      <c r="F463" s="277" t="s">
        <v>1689</v>
      </c>
      <c r="G463" s="275"/>
      <c r="H463" s="278">
        <v>1158</v>
      </c>
      <c r="I463" s="279"/>
      <c r="J463" s="279"/>
      <c r="K463" s="275"/>
      <c r="L463" s="275"/>
      <c r="M463" s="280"/>
      <c r="N463" s="281"/>
      <c r="O463" s="282"/>
      <c r="P463" s="282"/>
      <c r="Q463" s="282"/>
      <c r="R463" s="282"/>
      <c r="S463" s="282"/>
      <c r="T463" s="282"/>
      <c r="U463" s="282"/>
      <c r="V463" s="282"/>
      <c r="W463" s="282"/>
      <c r="X463" s="283"/>
      <c r="Y463" s="13"/>
      <c r="Z463" s="13"/>
      <c r="AA463" s="13"/>
      <c r="AB463" s="13"/>
      <c r="AC463" s="13"/>
      <c r="AD463" s="13"/>
      <c r="AE463" s="13"/>
      <c r="AT463" s="284" t="s">
        <v>446</v>
      </c>
      <c r="AU463" s="284" t="s">
        <v>88</v>
      </c>
      <c r="AV463" s="13" t="s">
        <v>88</v>
      </c>
      <c r="AW463" s="13" t="s">
        <v>5</v>
      </c>
      <c r="AX463" s="13" t="s">
        <v>78</v>
      </c>
      <c r="AY463" s="284" t="s">
        <v>223</v>
      </c>
    </row>
    <row r="464" s="13" customFormat="1">
      <c r="A464" s="13"/>
      <c r="B464" s="274"/>
      <c r="C464" s="275"/>
      <c r="D464" s="266" t="s">
        <v>446</v>
      </c>
      <c r="E464" s="276" t="s">
        <v>1</v>
      </c>
      <c r="F464" s="277" t="s">
        <v>1652</v>
      </c>
      <c r="G464" s="275"/>
      <c r="H464" s="278">
        <v>165</v>
      </c>
      <c r="I464" s="279"/>
      <c r="J464" s="279"/>
      <c r="K464" s="275"/>
      <c r="L464" s="275"/>
      <c r="M464" s="280"/>
      <c r="N464" s="281"/>
      <c r="O464" s="282"/>
      <c r="P464" s="282"/>
      <c r="Q464" s="282"/>
      <c r="R464" s="282"/>
      <c r="S464" s="282"/>
      <c r="T464" s="282"/>
      <c r="U464" s="282"/>
      <c r="V464" s="282"/>
      <c r="W464" s="282"/>
      <c r="X464" s="283"/>
      <c r="Y464" s="13"/>
      <c r="Z464" s="13"/>
      <c r="AA464" s="13"/>
      <c r="AB464" s="13"/>
      <c r="AC464" s="13"/>
      <c r="AD464" s="13"/>
      <c r="AE464" s="13"/>
      <c r="AT464" s="284" t="s">
        <v>446</v>
      </c>
      <c r="AU464" s="284" t="s">
        <v>88</v>
      </c>
      <c r="AV464" s="13" t="s">
        <v>88</v>
      </c>
      <c r="AW464" s="13" t="s">
        <v>5</v>
      </c>
      <c r="AX464" s="13" t="s">
        <v>78</v>
      </c>
      <c r="AY464" s="284" t="s">
        <v>223</v>
      </c>
    </row>
    <row r="465" s="13" customFormat="1">
      <c r="A465" s="13"/>
      <c r="B465" s="274"/>
      <c r="C465" s="275"/>
      <c r="D465" s="266" t="s">
        <v>446</v>
      </c>
      <c r="E465" s="276" t="s">
        <v>1</v>
      </c>
      <c r="F465" s="277" t="s">
        <v>1653</v>
      </c>
      <c r="G465" s="275"/>
      <c r="H465" s="278">
        <v>109</v>
      </c>
      <c r="I465" s="279"/>
      <c r="J465" s="279"/>
      <c r="K465" s="275"/>
      <c r="L465" s="275"/>
      <c r="M465" s="280"/>
      <c r="N465" s="281"/>
      <c r="O465" s="282"/>
      <c r="P465" s="282"/>
      <c r="Q465" s="282"/>
      <c r="R465" s="282"/>
      <c r="S465" s="282"/>
      <c r="T465" s="282"/>
      <c r="U465" s="282"/>
      <c r="V465" s="282"/>
      <c r="W465" s="282"/>
      <c r="X465" s="283"/>
      <c r="Y465" s="13"/>
      <c r="Z465" s="13"/>
      <c r="AA465" s="13"/>
      <c r="AB465" s="13"/>
      <c r="AC465" s="13"/>
      <c r="AD465" s="13"/>
      <c r="AE465" s="13"/>
      <c r="AT465" s="284" t="s">
        <v>446</v>
      </c>
      <c r="AU465" s="284" t="s">
        <v>88</v>
      </c>
      <c r="AV465" s="13" t="s">
        <v>88</v>
      </c>
      <c r="AW465" s="13" t="s">
        <v>5</v>
      </c>
      <c r="AX465" s="13" t="s">
        <v>78</v>
      </c>
      <c r="AY465" s="284" t="s">
        <v>223</v>
      </c>
    </row>
    <row r="466" s="14" customFormat="1">
      <c r="A466" s="14"/>
      <c r="B466" s="285"/>
      <c r="C466" s="286"/>
      <c r="D466" s="266" t="s">
        <v>446</v>
      </c>
      <c r="E466" s="287" t="s">
        <v>1</v>
      </c>
      <c r="F466" s="288" t="s">
        <v>463</v>
      </c>
      <c r="G466" s="286"/>
      <c r="H466" s="289">
        <v>15512</v>
      </c>
      <c r="I466" s="290"/>
      <c r="J466" s="290"/>
      <c r="K466" s="286"/>
      <c r="L466" s="286"/>
      <c r="M466" s="291"/>
      <c r="N466" s="292"/>
      <c r="O466" s="293"/>
      <c r="P466" s="293"/>
      <c r="Q466" s="293"/>
      <c r="R466" s="293"/>
      <c r="S466" s="293"/>
      <c r="T466" s="293"/>
      <c r="U466" s="293"/>
      <c r="V466" s="293"/>
      <c r="W466" s="293"/>
      <c r="X466" s="294"/>
      <c r="Y466" s="14"/>
      <c r="Z466" s="14"/>
      <c r="AA466" s="14"/>
      <c r="AB466" s="14"/>
      <c r="AC466" s="14"/>
      <c r="AD466" s="14"/>
      <c r="AE466" s="14"/>
      <c r="AT466" s="295" t="s">
        <v>446</v>
      </c>
      <c r="AU466" s="295" t="s">
        <v>88</v>
      </c>
      <c r="AV466" s="14" t="s">
        <v>239</v>
      </c>
      <c r="AW466" s="14" t="s">
        <v>5</v>
      </c>
      <c r="AX466" s="14" t="s">
        <v>86</v>
      </c>
      <c r="AY466" s="295" t="s">
        <v>223</v>
      </c>
    </row>
    <row r="467" s="2" customFormat="1" ht="21.75" customHeight="1">
      <c r="A467" s="39"/>
      <c r="B467" s="40"/>
      <c r="C467" s="252" t="s">
        <v>1690</v>
      </c>
      <c r="D467" s="252" t="s">
        <v>226</v>
      </c>
      <c r="E467" s="253" t="s">
        <v>1691</v>
      </c>
      <c r="F467" s="254" t="s">
        <v>1692</v>
      </c>
      <c r="G467" s="255" t="s">
        <v>403</v>
      </c>
      <c r="H467" s="256">
        <v>198</v>
      </c>
      <c r="I467" s="257"/>
      <c r="J467" s="257"/>
      <c r="K467" s="258">
        <f>ROUND(P467*H467,2)</f>
        <v>0</v>
      </c>
      <c r="L467" s="254" t="s">
        <v>404</v>
      </c>
      <c r="M467" s="45"/>
      <c r="N467" s="259" t="s">
        <v>1</v>
      </c>
      <c r="O467" s="260" t="s">
        <v>41</v>
      </c>
      <c r="P467" s="261">
        <f>I467+J467</f>
        <v>0</v>
      </c>
      <c r="Q467" s="261">
        <f>ROUND(I467*H467,2)</f>
        <v>0</v>
      </c>
      <c r="R467" s="261">
        <f>ROUND(J467*H467,2)</f>
        <v>0</v>
      </c>
      <c r="S467" s="92"/>
      <c r="T467" s="262">
        <f>S467*H467</f>
        <v>0</v>
      </c>
      <c r="U467" s="262">
        <v>0</v>
      </c>
      <c r="V467" s="262">
        <f>U467*H467</f>
        <v>0</v>
      </c>
      <c r="W467" s="262">
        <v>0</v>
      </c>
      <c r="X467" s="263">
        <f>W467*H467</f>
        <v>0</v>
      </c>
      <c r="Y467" s="39"/>
      <c r="Z467" s="39"/>
      <c r="AA467" s="39"/>
      <c r="AB467" s="39"/>
      <c r="AC467" s="39"/>
      <c r="AD467" s="39"/>
      <c r="AE467" s="39"/>
      <c r="AR467" s="264" t="s">
        <v>239</v>
      </c>
      <c r="AT467" s="264" t="s">
        <v>226</v>
      </c>
      <c r="AU467" s="264" t="s">
        <v>88</v>
      </c>
      <c r="AY467" s="18" t="s">
        <v>223</v>
      </c>
      <c r="BE467" s="265">
        <f>IF(O467="základní",K467,0)</f>
        <v>0</v>
      </c>
      <c r="BF467" s="265">
        <f>IF(O467="snížená",K467,0)</f>
        <v>0</v>
      </c>
      <c r="BG467" s="265">
        <f>IF(O467="zákl. přenesená",K467,0)</f>
        <v>0</v>
      </c>
      <c r="BH467" s="265">
        <f>IF(O467="sníž. přenesená",K467,0)</f>
        <v>0</v>
      </c>
      <c r="BI467" s="265">
        <f>IF(O467="nulová",K467,0)</f>
        <v>0</v>
      </c>
      <c r="BJ467" s="18" t="s">
        <v>86</v>
      </c>
      <c r="BK467" s="265">
        <f>ROUND(P467*H467,2)</f>
        <v>0</v>
      </c>
      <c r="BL467" s="18" t="s">
        <v>239</v>
      </c>
      <c r="BM467" s="264" t="s">
        <v>1693</v>
      </c>
    </row>
    <row r="468" s="2" customFormat="1">
      <c r="A468" s="39"/>
      <c r="B468" s="40"/>
      <c r="C468" s="41"/>
      <c r="D468" s="266" t="s">
        <v>232</v>
      </c>
      <c r="E468" s="41"/>
      <c r="F468" s="267" t="s">
        <v>1682</v>
      </c>
      <c r="G468" s="41"/>
      <c r="H468" s="41"/>
      <c r="I468" s="158"/>
      <c r="J468" s="158"/>
      <c r="K468" s="41"/>
      <c r="L468" s="41"/>
      <c r="M468" s="45"/>
      <c r="N468" s="268"/>
      <c r="O468" s="269"/>
      <c r="P468" s="92"/>
      <c r="Q468" s="92"/>
      <c r="R468" s="92"/>
      <c r="S468" s="92"/>
      <c r="T468" s="92"/>
      <c r="U468" s="92"/>
      <c r="V468" s="92"/>
      <c r="W468" s="92"/>
      <c r="X468" s="93"/>
      <c r="Y468" s="39"/>
      <c r="Z468" s="39"/>
      <c r="AA468" s="39"/>
      <c r="AB468" s="39"/>
      <c r="AC468" s="39"/>
      <c r="AD468" s="39"/>
      <c r="AE468" s="39"/>
      <c r="AT468" s="18" t="s">
        <v>232</v>
      </c>
      <c r="AU468" s="18" t="s">
        <v>88</v>
      </c>
    </row>
    <row r="469" s="13" customFormat="1">
      <c r="A469" s="13"/>
      <c r="B469" s="274"/>
      <c r="C469" s="275"/>
      <c r="D469" s="266" t="s">
        <v>446</v>
      </c>
      <c r="E469" s="276" t="s">
        <v>1</v>
      </c>
      <c r="F469" s="277" t="s">
        <v>1694</v>
      </c>
      <c r="G469" s="275"/>
      <c r="H469" s="278">
        <v>198</v>
      </c>
      <c r="I469" s="279"/>
      <c r="J469" s="279"/>
      <c r="K469" s="275"/>
      <c r="L469" s="275"/>
      <c r="M469" s="280"/>
      <c r="N469" s="281"/>
      <c r="O469" s="282"/>
      <c r="P469" s="282"/>
      <c r="Q469" s="282"/>
      <c r="R469" s="282"/>
      <c r="S469" s="282"/>
      <c r="T469" s="282"/>
      <c r="U469" s="282"/>
      <c r="V469" s="282"/>
      <c r="W469" s="282"/>
      <c r="X469" s="283"/>
      <c r="Y469" s="13"/>
      <c r="Z469" s="13"/>
      <c r="AA469" s="13"/>
      <c r="AB469" s="13"/>
      <c r="AC469" s="13"/>
      <c r="AD469" s="13"/>
      <c r="AE469" s="13"/>
      <c r="AT469" s="284" t="s">
        <v>446</v>
      </c>
      <c r="AU469" s="284" t="s">
        <v>88</v>
      </c>
      <c r="AV469" s="13" t="s">
        <v>88</v>
      </c>
      <c r="AW469" s="13" t="s">
        <v>5</v>
      </c>
      <c r="AX469" s="13" t="s">
        <v>86</v>
      </c>
      <c r="AY469" s="284" t="s">
        <v>223</v>
      </c>
    </row>
    <row r="470" s="2" customFormat="1" ht="16.5" customHeight="1">
      <c r="A470" s="39"/>
      <c r="B470" s="40"/>
      <c r="C470" s="252" t="s">
        <v>1695</v>
      </c>
      <c r="D470" s="252" t="s">
        <v>226</v>
      </c>
      <c r="E470" s="253" t="s">
        <v>1696</v>
      </c>
      <c r="F470" s="254" t="s">
        <v>1697</v>
      </c>
      <c r="G470" s="255" t="s">
        <v>403</v>
      </c>
      <c r="H470" s="256">
        <v>310</v>
      </c>
      <c r="I470" s="257"/>
      <c r="J470" s="257"/>
      <c r="K470" s="258">
        <f>ROUND(P470*H470,2)</f>
        <v>0</v>
      </c>
      <c r="L470" s="254" t="s">
        <v>1</v>
      </c>
      <c r="M470" s="45"/>
      <c r="N470" s="259" t="s">
        <v>1</v>
      </c>
      <c r="O470" s="260" t="s">
        <v>41</v>
      </c>
      <c r="P470" s="261">
        <f>I470+J470</f>
        <v>0</v>
      </c>
      <c r="Q470" s="261">
        <f>ROUND(I470*H470,2)</f>
        <v>0</v>
      </c>
      <c r="R470" s="261">
        <f>ROUND(J470*H470,2)</f>
        <v>0</v>
      </c>
      <c r="S470" s="92"/>
      <c r="T470" s="262">
        <f>S470*H470</f>
        <v>0</v>
      </c>
      <c r="U470" s="262">
        <v>0.40799999999999997</v>
      </c>
      <c r="V470" s="262">
        <f>U470*H470</f>
        <v>126.47999999999999</v>
      </c>
      <c r="W470" s="262">
        <v>0</v>
      </c>
      <c r="X470" s="263">
        <f>W470*H470</f>
        <v>0</v>
      </c>
      <c r="Y470" s="39"/>
      <c r="Z470" s="39"/>
      <c r="AA470" s="39"/>
      <c r="AB470" s="39"/>
      <c r="AC470" s="39"/>
      <c r="AD470" s="39"/>
      <c r="AE470" s="39"/>
      <c r="AR470" s="264" t="s">
        <v>239</v>
      </c>
      <c r="AT470" s="264" t="s">
        <v>226</v>
      </c>
      <c r="AU470" s="264" t="s">
        <v>88</v>
      </c>
      <c r="AY470" s="18" t="s">
        <v>223</v>
      </c>
      <c r="BE470" s="265">
        <f>IF(O470="základní",K470,0)</f>
        <v>0</v>
      </c>
      <c r="BF470" s="265">
        <f>IF(O470="snížená",K470,0)</f>
        <v>0</v>
      </c>
      <c r="BG470" s="265">
        <f>IF(O470="zákl. přenesená",K470,0)</f>
        <v>0</v>
      </c>
      <c r="BH470" s="265">
        <f>IF(O470="sníž. přenesená",K470,0)</f>
        <v>0</v>
      </c>
      <c r="BI470" s="265">
        <f>IF(O470="nulová",K470,0)</f>
        <v>0</v>
      </c>
      <c r="BJ470" s="18" t="s">
        <v>86</v>
      </c>
      <c r="BK470" s="265">
        <f>ROUND(P470*H470,2)</f>
        <v>0</v>
      </c>
      <c r="BL470" s="18" t="s">
        <v>239</v>
      </c>
      <c r="BM470" s="264" t="s">
        <v>1698</v>
      </c>
    </row>
    <row r="471" s="2" customFormat="1">
      <c r="A471" s="39"/>
      <c r="B471" s="40"/>
      <c r="C471" s="41"/>
      <c r="D471" s="266" t="s">
        <v>232</v>
      </c>
      <c r="E471" s="41"/>
      <c r="F471" s="267" t="s">
        <v>1699</v>
      </c>
      <c r="G471" s="41"/>
      <c r="H471" s="41"/>
      <c r="I471" s="158"/>
      <c r="J471" s="158"/>
      <c r="K471" s="41"/>
      <c r="L471" s="41"/>
      <c r="M471" s="45"/>
      <c r="N471" s="268"/>
      <c r="O471" s="269"/>
      <c r="P471" s="92"/>
      <c r="Q471" s="92"/>
      <c r="R471" s="92"/>
      <c r="S471" s="92"/>
      <c r="T471" s="92"/>
      <c r="U471" s="92"/>
      <c r="V471" s="92"/>
      <c r="W471" s="92"/>
      <c r="X471" s="93"/>
      <c r="Y471" s="39"/>
      <c r="Z471" s="39"/>
      <c r="AA471" s="39"/>
      <c r="AB471" s="39"/>
      <c r="AC471" s="39"/>
      <c r="AD471" s="39"/>
      <c r="AE471" s="39"/>
      <c r="AT471" s="18" t="s">
        <v>232</v>
      </c>
      <c r="AU471" s="18" t="s">
        <v>88</v>
      </c>
    </row>
    <row r="472" s="2" customFormat="1" ht="21.75" customHeight="1">
      <c r="A472" s="39"/>
      <c r="B472" s="40"/>
      <c r="C472" s="252" t="s">
        <v>1700</v>
      </c>
      <c r="D472" s="252" t="s">
        <v>226</v>
      </c>
      <c r="E472" s="253" t="s">
        <v>1701</v>
      </c>
      <c r="F472" s="254" t="s">
        <v>1702</v>
      </c>
      <c r="G472" s="255" t="s">
        <v>403</v>
      </c>
      <c r="H472" s="256">
        <v>1315</v>
      </c>
      <c r="I472" s="257"/>
      <c r="J472" s="257"/>
      <c r="K472" s="258">
        <f>ROUND(P472*H472,2)</f>
        <v>0</v>
      </c>
      <c r="L472" s="254" t="s">
        <v>404</v>
      </c>
      <c r="M472" s="45"/>
      <c r="N472" s="259" t="s">
        <v>1</v>
      </c>
      <c r="O472" s="260" t="s">
        <v>41</v>
      </c>
      <c r="P472" s="261">
        <f>I472+J472</f>
        <v>0</v>
      </c>
      <c r="Q472" s="261">
        <f>ROUND(I472*H472,2)</f>
        <v>0</v>
      </c>
      <c r="R472" s="261">
        <f>ROUND(J472*H472,2)</f>
        <v>0</v>
      </c>
      <c r="S472" s="92"/>
      <c r="T472" s="262">
        <f>S472*H472</f>
        <v>0</v>
      </c>
      <c r="U472" s="262">
        <v>0.0050099999999999997</v>
      </c>
      <c r="V472" s="262">
        <f>U472*H472</f>
        <v>6.5881499999999997</v>
      </c>
      <c r="W472" s="262">
        <v>0</v>
      </c>
      <c r="X472" s="263">
        <f>W472*H472</f>
        <v>0</v>
      </c>
      <c r="Y472" s="39"/>
      <c r="Z472" s="39"/>
      <c r="AA472" s="39"/>
      <c r="AB472" s="39"/>
      <c r="AC472" s="39"/>
      <c r="AD472" s="39"/>
      <c r="AE472" s="39"/>
      <c r="AR472" s="264" t="s">
        <v>239</v>
      </c>
      <c r="AT472" s="264" t="s">
        <v>226</v>
      </c>
      <c r="AU472" s="264" t="s">
        <v>88</v>
      </c>
      <c r="AY472" s="18" t="s">
        <v>223</v>
      </c>
      <c r="BE472" s="265">
        <f>IF(O472="základní",K472,0)</f>
        <v>0</v>
      </c>
      <c r="BF472" s="265">
        <f>IF(O472="snížená",K472,0)</f>
        <v>0</v>
      </c>
      <c r="BG472" s="265">
        <f>IF(O472="zákl. přenesená",K472,0)</f>
        <v>0</v>
      </c>
      <c r="BH472" s="265">
        <f>IF(O472="sníž. přenesená",K472,0)</f>
        <v>0</v>
      </c>
      <c r="BI472" s="265">
        <f>IF(O472="nulová",K472,0)</f>
        <v>0</v>
      </c>
      <c r="BJ472" s="18" t="s">
        <v>86</v>
      </c>
      <c r="BK472" s="265">
        <f>ROUND(P472*H472,2)</f>
        <v>0</v>
      </c>
      <c r="BL472" s="18" t="s">
        <v>239</v>
      </c>
      <c r="BM472" s="264" t="s">
        <v>1703</v>
      </c>
    </row>
    <row r="473" s="2" customFormat="1">
      <c r="A473" s="39"/>
      <c r="B473" s="40"/>
      <c r="C473" s="41"/>
      <c r="D473" s="266" t="s">
        <v>232</v>
      </c>
      <c r="E473" s="41"/>
      <c r="F473" s="267" t="s">
        <v>1704</v>
      </c>
      <c r="G473" s="41"/>
      <c r="H473" s="41"/>
      <c r="I473" s="158"/>
      <c r="J473" s="158"/>
      <c r="K473" s="41"/>
      <c r="L473" s="41"/>
      <c r="M473" s="45"/>
      <c r="N473" s="268"/>
      <c r="O473" s="269"/>
      <c r="P473" s="92"/>
      <c r="Q473" s="92"/>
      <c r="R473" s="92"/>
      <c r="S473" s="92"/>
      <c r="T473" s="92"/>
      <c r="U473" s="92"/>
      <c r="V473" s="92"/>
      <c r="W473" s="92"/>
      <c r="X473" s="93"/>
      <c r="Y473" s="39"/>
      <c r="Z473" s="39"/>
      <c r="AA473" s="39"/>
      <c r="AB473" s="39"/>
      <c r="AC473" s="39"/>
      <c r="AD473" s="39"/>
      <c r="AE473" s="39"/>
      <c r="AT473" s="18" t="s">
        <v>232</v>
      </c>
      <c r="AU473" s="18" t="s">
        <v>88</v>
      </c>
    </row>
    <row r="474" s="2" customFormat="1" ht="21.75" customHeight="1">
      <c r="A474" s="39"/>
      <c r="B474" s="40"/>
      <c r="C474" s="252" t="s">
        <v>1705</v>
      </c>
      <c r="D474" s="252" t="s">
        <v>226</v>
      </c>
      <c r="E474" s="253" t="s">
        <v>1080</v>
      </c>
      <c r="F474" s="254" t="s">
        <v>1081</v>
      </c>
      <c r="G474" s="255" t="s">
        <v>403</v>
      </c>
      <c r="H474" s="256">
        <v>1315</v>
      </c>
      <c r="I474" s="257"/>
      <c r="J474" s="257"/>
      <c r="K474" s="258">
        <f>ROUND(P474*H474,2)</f>
        <v>0</v>
      </c>
      <c r="L474" s="254" t="s">
        <v>404</v>
      </c>
      <c r="M474" s="45"/>
      <c r="N474" s="259" t="s">
        <v>1</v>
      </c>
      <c r="O474" s="260" t="s">
        <v>41</v>
      </c>
      <c r="P474" s="261">
        <f>I474+J474</f>
        <v>0</v>
      </c>
      <c r="Q474" s="261">
        <f>ROUND(I474*H474,2)</f>
        <v>0</v>
      </c>
      <c r="R474" s="261">
        <f>ROUND(J474*H474,2)</f>
        <v>0</v>
      </c>
      <c r="S474" s="92"/>
      <c r="T474" s="262">
        <f>S474*H474</f>
        <v>0</v>
      </c>
      <c r="U474" s="262">
        <v>0</v>
      </c>
      <c r="V474" s="262">
        <f>U474*H474</f>
        <v>0</v>
      </c>
      <c r="W474" s="262">
        <v>0</v>
      </c>
      <c r="X474" s="263">
        <f>W474*H474</f>
        <v>0</v>
      </c>
      <c r="Y474" s="39"/>
      <c r="Z474" s="39"/>
      <c r="AA474" s="39"/>
      <c r="AB474" s="39"/>
      <c r="AC474" s="39"/>
      <c r="AD474" s="39"/>
      <c r="AE474" s="39"/>
      <c r="AR474" s="264" t="s">
        <v>239</v>
      </c>
      <c r="AT474" s="264" t="s">
        <v>226</v>
      </c>
      <c r="AU474" s="264" t="s">
        <v>88</v>
      </c>
      <c r="AY474" s="18" t="s">
        <v>223</v>
      </c>
      <c r="BE474" s="265">
        <f>IF(O474="základní",K474,0)</f>
        <v>0</v>
      </c>
      <c r="BF474" s="265">
        <f>IF(O474="snížená",K474,0)</f>
        <v>0</v>
      </c>
      <c r="BG474" s="265">
        <f>IF(O474="zákl. přenesená",K474,0)</f>
        <v>0</v>
      </c>
      <c r="BH474" s="265">
        <f>IF(O474="sníž. přenesená",K474,0)</f>
        <v>0</v>
      </c>
      <c r="BI474" s="265">
        <f>IF(O474="nulová",K474,0)</f>
        <v>0</v>
      </c>
      <c r="BJ474" s="18" t="s">
        <v>86</v>
      </c>
      <c r="BK474" s="265">
        <f>ROUND(P474*H474,2)</f>
        <v>0</v>
      </c>
      <c r="BL474" s="18" t="s">
        <v>239</v>
      </c>
      <c r="BM474" s="264" t="s">
        <v>1706</v>
      </c>
    </row>
    <row r="475" s="2" customFormat="1">
      <c r="A475" s="39"/>
      <c r="B475" s="40"/>
      <c r="C475" s="41"/>
      <c r="D475" s="266" t="s">
        <v>232</v>
      </c>
      <c r="E475" s="41"/>
      <c r="F475" s="267" t="s">
        <v>1707</v>
      </c>
      <c r="G475" s="41"/>
      <c r="H475" s="41"/>
      <c r="I475" s="158"/>
      <c r="J475" s="158"/>
      <c r="K475" s="41"/>
      <c r="L475" s="41"/>
      <c r="M475" s="45"/>
      <c r="N475" s="268"/>
      <c r="O475" s="269"/>
      <c r="P475" s="92"/>
      <c r="Q475" s="92"/>
      <c r="R475" s="92"/>
      <c r="S475" s="92"/>
      <c r="T475" s="92"/>
      <c r="U475" s="92"/>
      <c r="V475" s="92"/>
      <c r="W475" s="92"/>
      <c r="X475" s="93"/>
      <c r="Y475" s="39"/>
      <c r="Z475" s="39"/>
      <c r="AA475" s="39"/>
      <c r="AB475" s="39"/>
      <c r="AC475" s="39"/>
      <c r="AD475" s="39"/>
      <c r="AE475" s="39"/>
      <c r="AT475" s="18" t="s">
        <v>232</v>
      </c>
      <c r="AU475" s="18" t="s">
        <v>88</v>
      </c>
    </row>
    <row r="476" s="2" customFormat="1" ht="21.75" customHeight="1">
      <c r="A476" s="39"/>
      <c r="B476" s="40"/>
      <c r="C476" s="252" t="s">
        <v>1708</v>
      </c>
      <c r="D476" s="252" t="s">
        <v>226</v>
      </c>
      <c r="E476" s="253" t="s">
        <v>1709</v>
      </c>
      <c r="F476" s="254" t="s">
        <v>1710</v>
      </c>
      <c r="G476" s="255" t="s">
        <v>403</v>
      </c>
      <c r="H476" s="256">
        <v>1315</v>
      </c>
      <c r="I476" s="257"/>
      <c r="J476" s="257"/>
      <c r="K476" s="258">
        <f>ROUND(P476*H476,2)</f>
        <v>0</v>
      </c>
      <c r="L476" s="254" t="s">
        <v>404</v>
      </c>
      <c r="M476" s="45"/>
      <c r="N476" s="259" t="s">
        <v>1</v>
      </c>
      <c r="O476" s="260" t="s">
        <v>41</v>
      </c>
      <c r="P476" s="261">
        <f>I476+J476</f>
        <v>0</v>
      </c>
      <c r="Q476" s="261">
        <f>ROUND(I476*H476,2)</f>
        <v>0</v>
      </c>
      <c r="R476" s="261">
        <f>ROUND(J476*H476,2)</f>
        <v>0</v>
      </c>
      <c r="S476" s="92"/>
      <c r="T476" s="262">
        <f>S476*H476</f>
        <v>0</v>
      </c>
      <c r="U476" s="262">
        <v>0</v>
      </c>
      <c r="V476" s="262">
        <f>U476*H476</f>
        <v>0</v>
      </c>
      <c r="W476" s="262">
        <v>0</v>
      </c>
      <c r="X476" s="263">
        <f>W476*H476</f>
        <v>0</v>
      </c>
      <c r="Y476" s="39"/>
      <c r="Z476" s="39"/>
      <c r="AA476" s="39"/>
      <c r="AB476" s="39"/>
      <c r="AC476" s="39"/>
      <c r="AD476" s="39"/>
      <c r="AE476" s="39"/>
      <c r="AR476" s="264" t="s">
        <v>239</v>
      </c>
      <c r="AT476" s="264" t="s">
        <v>226</v>
      </c>
      <c r="AU476" s="264" t="s">
        <v>88</v>
      </c>
      <c r="AY476" s="18" t="s">
        <v>223</v>
      </c>
      <c r="BE476" s="265">
        <f>IF(O476="základní",K476,0)</f>
        <v>0</v>
      </c>
      <c r="BF476" s="265">
        <f>IF(O476="snížená",K476,0)</f>
        <v>0</v>
      </c>
      <c r="BG476" s="265">
        <f>IF(O476="zákl. přenesená",K476,0)</f>
        <v>0</v>
      </c>
      <c r="BH476" s="265">
        <f>IF(O476="sníž. přenesená",K476,0)</f>
        <v>0</v>
      </c>
      <c r="BI476" s="265">
        <f>IF(O476="nulová",K476,0)</f>
        <v>0</v>
      </c>
      <c r="BJ476" s="18" t="s">
        <v>86</v>
      </c>
      <c r="BK476" s="265">
        <f>ROUND(P476*H476,2)</f>
        <v>0</v>
      </c>
      <c r="BL476" s="18" t="s">
        <v>239</v>
      </c>
      <c r="BM476" s="264" t="s">
        <v>1711</v>
      </c>
    </row>
    <row r="477" s="2" customFormat="1">
      <c r="A477" s="39"/>
      <c r="B477" s="40"/>
      <c r="C477" s="41"/>
      <c r="D477" s="266" t="s">
        <v>232</v>
      </c>
      <c r="E477" s="41"/>
      <c r="F477" s="267" t="s">
        <v>1712</v>
      </c>
      <c r="G477" s="41"/>
      <c r="H477" s="41"/>
      <c r="I477" s="158"/>
      <c r="J477" s="158"/>
      <c r="K477" s="41"/>
      <c r="L477" s="41"/>
      <c r="M477" s="45"/>
      <c r="N477" s="268"/>
      <c r="O477" s="269"/>
      <c r="P477" s="92"/>
      <c r="Q477" s="92"/>
      <c r="R477" s="92"/>
      <c r="S477" s="92"/>
      <c r="T477" s="92"/>
      <c r="U477" s="92"/>
      <c r="V477" s="92"/>
      <c r="W477" s="92"/>
      <c r="X477" s="93"/>
      <c r="Y477" s="39"/>
      <c r="Z477" s="39"/>
      <c r="AA477" s="39"/>
      <c r="AB477" s="39"/>
      <c r="AC477" s="39"/>
      <c r="AD477" s="39"/>
      <c r="AE477" s="39"/>
      <c r="AT477" s="18" t="s">
        <v>232</v>
      </c>
      <c r="AU477" s="18" t="s">
        <v>88</v>
      </c>
    </row>
    <row r="478" s="2" customFormat="1" ht="21.75" customHeight="1">
      <c r="A478" s="39"/>
      <c r="B478" s="40"/>
      <c r="C478" s="252" t="s">
        <v>1713</v>
      </c>
      <c r="D478" s="252" t="s">
        <v>226</v>
      </c>
      <c r="E478" s="253" t="s">
        <v>1714</v>
      </c>
      <c r="F478" s="254" t="s">
        <v>1715</v>
      </c>
      <c r="G478" s="255" t="s">
        <v>403</v>
      </c>
      <c r="H478" s="256">
        <v>61.200000000000003</v>
      </c>
      <c r="I478" s="257"/>
      <c r="J478" s="257"/>
      <c r="K478" s="258">
        <f>ROUND(P478*H478,2)</f>
        <v>0</v>
      </c>
      <c r="L478" s="254" t="s">
        <v>404</v>
      </c>
      <c r="M478" s="45"/>
      <c r="N478" s="259" t="s">
        <v>1</v>
      </c>
      <c r="O478" s="260" t="s">
        <v>41</v>
      </c>
      <c r="P478" s="261">
        <f>I478+J478</f>
        <v>0</v>
      </c>
      <c r="Q478" s="261">
        <f>ROUND(I478*H478,2)</f>
        <v>0</v>
      </c>
      <c r="R478" s="261">
        <f>ROUND(J478*H478,2)</f>
        <v>0</v>
      </c>
      <c r="S478" s="92"/>
      <c r="T478" s="262">
        <f>S478*H478</f>
        <v>0</v>
      </c>
      <c r="U478" s="262">
        <v>0</v>
      </c>
      <c r="V478" s="262">
        <f>U478*H478</f>
        <v>0</v>
      </c>
      <c r="W478" s="262">
        <v>0</v>
      </c>
      <c r="X478" s="263">
        <f>W478*H478</f>
        <v>0</v>
      </c>
      <c r="Y478" s="39"/>
      <c r="Z478" s="39"/>
      <c r="AA478" s="39"/>
      <c r="AB478" s="39"/>
      <c r="AC478" s="39"/>
      <c r="AD478" s="39"/>
      <c r="AE478" s="39"/>
      <c r="AR478" s="264" t="s">
        <v>239</v>
      </c>
      <c r="AT478" s="264" t="s">
        <v>226</v>
      </c>
      <c r="AU478" s="264" t="s">
        <v>88</v>
      </c>
      <c r="AY478" s="18" t="s">
        <v>223</v>
      </c>
      <c r="BE478" s="265">
        <f>IF(O478="základní",K478,0)</f>
        <v>0</v>
      </c>
      <c r="BF478" s="265">
        <f>IF(O478="snížená",K478,0)</f>
        <v>0</v>
      </c>
      <c r="BG478" s="265">
        <f>IF(O478="zákl. přenesená",K478,0)</f>
        <v>0</v>
      </c>
      <c r="BH478" s="265">
        <f>IF(O478="sníž. přenesená",K478,0)</f>
        <v>0</v>
      </c>
      <c r="BI478" s="265">
        <f>IF(O478="nulová",K478,0)</f>
        <v>0</v>
      </c>
      <c r="BJ478" s="18" t="s">
        <v>86</v>
      </c>
      <c r="BK478" s="265">
        <f>ROUND(P478*H478,2)</f>
        <v>0</v>
      </c>
      <c r="BL478" s="18" t="s">
        <v>239</v>
      </c>
      <c r="BM478" s="264" t="s">
        <v>1716</v>
      </c>
    </row>
    <row r="479" s="2" customFormat="1">
      <c r="A479" s="39"/>
      <c r="B479" s="40"/>
      <c r="C479" s="41"/>
      <c r="D479" s="266" t="s">
        <v>232</v>
      </c>
      <c r="E479" s="41"/>
      <c r="F479" s="267" t="s">
        <v>1717</v>
      </c>
      <c r="G479" s="41"/>
      <c r="H479" s="41"/>
      <c r="I479" s="158"/>
      <c r="J479" s="158"/>
      <c r="K479" s="41"/>
      <c r="L479" s="41"/>
      <c r="M479" s="45"/>
      <c r="N479" s="268"/>
      <c r="O479" s="269"/>
      <c r="P479" s="92"/>
      <c r="Q479" s="92"/>
      <c r="R479" s="92"/>
      <c r="S479" s="92"/>
      <c r="T479" s="92"/>
      <c r="U479" s="92"/>
      <c r="V479" s="92"/>
      <c r="W479" s="92"/>
      <c r="X479" s="93"/>
      <c r="Y479" s="39"/>
      <c r="Z479" s="39"/>
      <c r="AA479" s="39"/>
      <c r="AB479" s="39"/>
      <c r="AC479" s="39"/>
      <c r="AD479" s="39"/>
      <c r="AE479" s="39"/>
      <c r="AT479" s="18" t="s">
        <v>232</v>
      </c>
      <c r="AU479" s="18" t="s">
        <v>88</v>
      </c>
    </row>
    <row r="480" s="13" customFormat="1">
      <c r="A480" s="13"/>
      <c r="B480" s="274"/>
      <c r="C480" s="275"/>
      <c r="D480" s="266" t="s">
        <v>446</v>
      </c>
      <c r="E480" s="276" t="s">
        <v>1</v>
      </c>
      <c r="F480" s="277" t="s">
        <v>1718</v>
      </c>
      <c r="G480" s="275"/>
      <c r="H480" s="278">
        <v>16.800000000000001</v>
      </c>
      <c r="I480" s="279"/>
      <c r="J480" s="279"/>
      <c r="K480" s="275"/>
      <c r="L480" s="275"/>
      <c r="M480" s="280"/>
      <c r="N480" s="281"/>
      <c r="O480" s="282"/>
      <c r="P480" s="282"/>
      <c r="Q480" s="282"/>
      <c r="R480" s="282"/>
      <c r="S480" s="282"/>
      <c r="T480" s="282"/>
      <c r="U480" s="282"/>
      <c r="V480" s="282"/>
      <c r="W480" s="282"/>
      <c r="X480" s="283"/>
      <c r="Y480" s="13"/>
      <c r="Z480" s="13"/>
      <c r="AA480" s="13"/>
      <c r="AB480" s="13"/>
      <c r="AC480" s="13"/>
      <c r="AD480" s="13"/>
      <c r="AE480" s="13"/>
      <c r="AT480" s="284" t="s">
        <v>446</v>
      </c>
      <c r="AU480" s="284" t="s">
        <v>88</v>
      </c>
      <c r="AV480" s="13" t="s">
        <v>88</v>
      </c>
      <c r="AW480" s="13" t="s">
        <v>5</v>
      </c>
      <c r="AX480" s="13" t="s">
        <v>78</v>
      </c>
      <c r="AY480" s="284" t="s">
        <v>223</v>
      </c>
    </row>
    <row r="481" s="13" customFormat="1">
      <c r="A481" s="13"/>
      <c r="B481" s="274"/>
      <c r="C481" s="275"/>
      <c r="D481" s="266" t="s">
        <v>446</v>
      </c>
      <c r="E481" s="276" t="s">
        <v>1</v>
      </c>
      <c r="F481" s="277" t="s">
        <v>1719</v>
      </c>
      <c r="G481" s="275"/>
      <c r="H481" s="278">
        <v>44.399999999999999</v>
      </c>
      <c r="I481" s="279"/>
      <c r="J481" s="279"/>
      <c r="K481" s="275"/>
      <c r="L481" s="275"/>
      <c r="M481" s="280"/>
      <c r="N481" s="281"/>
      <c r="O481" s="282"/>
      <c r="P481" s="282"/>
      <c r="Q481" s="282"/>
      <c r="R481" s="282"/>
      <c r="S481" s="282"/>
      <c r="T481" s="282"/>
      <c r="U481" s="282"/>
      <c r="V481" s="282"/>
      <c r="W481" s="282"/>
      <c r="X481" s="283"/>
      <c r="Y481" s="13"/>
      <c r="Z481" s="13"/>
      <c r="AA481" s="13"/>
      <c r="AB481" s="13"/>
      <c r="AC481" s="13"/>
      <c r="AD481" s="13"/>
      <c r="AE481" s="13"/>
      <c r="AT481" s="284" t="s">
        <v>446</v>
      </c>
      <c r="AU481" s="284" t="s">
        <v>88</v>
      </c>
      <c r="AV481" s="13" t="s">
        <v>88</v>
      </c>
      <c r="AW481" s="13" t="s">
        <v>5</v>
      </c>
      <c r="AX481" s="13" t="s">
        <v>78</v>
      </c>
      <c r="AY481" s="284" t="s">
        <v>223</v>
      </c>
    </row>
    <row r="482" s="14" customFormat="1">
      <c r="A482" s="14"/>
      <c r="B482" s="285"/>
      <c r="C482" s="286"/>
      <c r="D482" s="266" t="s">
        <v>446</v>
      </c>
      <c r="E482" s="287" t="s">
        <v>1</v>
      </c>
      <c r="F482" s="288" t="s">
        <v>463</v>
      </c>
      <c r="G482" s="286"/>
      <c r="H482" s="289">
        <v>61.200000000000003</v>
      </c>
      <c r="I482" s="290"/>
      <c r="J482" s="290"/>
      <c r="K482" s="286"/>
      <c r="L482" s="286"/>
      <c r="M482" s="291"/>
      <c r="N482" s="292"/>
      <c r="O482" s="293"/>
      <c r="P482" s="293"/>
      <c r="Q482" s="293"/>
      <c r="R482" s="293"/>
      <c r="S482" s="293"/>
      <c r="T482" s="293"/>
      <c r="U482" s="293"/>
      <c r="V482" s="293"/>
      <c r="W482" s="293"/>
      <c r="X482" s="294"/>
      <c r="Y482" s="14"/>
      <c r="Z482" s="14"/>
      <c r="AA482" s="14"/>
      <c r="AB482" s="14"/>
      <c r="AC482" s="14"/>
      <c r="AD482" s="14"/>
      <c r="AE482" s="14"/>
      <c r="AT482" s="295" t="s">
        <v>446</v>
      </c>
      <c r="AU482" s="295" t="s">
        <v>88</v>
      </c>
      <c r="AV482" s="14" t="s">
        <v>239</v>
      </c>
      <c r="AW482" s="14" t="s">
        <v>5</v>
      </c>
      <c r="AX482" s="14" t="s">
        <v>86</v>
      </c>
      <c r="AY482" s="295" t="s">
        <v>223</v>
      </c>
    </row>
    <row r="483" s="2" customFormat="1" ht="21.75" customHeight="1">
      <c r="A483" s="39"/>
      <c r="B483" s="40"/>
      <c r="C483" s="252" t="s">
        <v>1720</v>
      </c>
      <c r="D483" s="252" t="s">
        <v>226</v>
      </c>
      <c r="E483" s="253" t="s">
        <v>1721</v>
      </c>
      <c r="F483" s="254" t="s">
        <v>1722</v>
      </c>
      <c r="G483" s="255" t="s">
        <v>403</v>
      </c>
      <c r="H483" s="256">
        <v>5725</v>
      </c>
      <c r="I483" s="257"/>
      <c r="J483" s="257"/>
      <c r="K483" s="258">
        <f>ROUND(P483*H483,2)</f>
        <v>0</v>
      </c>
      <c r="L483" s="254" t="s">
        <v>1</v>
      </c>
      <c r="M483" s="45"/>
      <c r="N483" s="259" t="s">
        <v>1</v>
      </c>
      <c r="O483" s="260" t="s">
        <v>41</v>
      </c>
      <c r="P483" s="261">
        <f>I483+J483</f>
        <v>0</v>
      </c>
      <c r="Q483" s="261">
        <f>ROUND(I483*H483,2)</f>
        <v>0</v>
      </c>
      <c r="R483" s="261">
        <f>ROUND(J483*H483,2)</f>
        <v>0</v>
      </c>
      <c r="S483" s="92"/>
      <c r="T483" s="262">
        <f>S483*H483</f>
        <v>0</v>
      </c>
      <c r="U483" s="262">
        <v>0.10023</v>
      </c>
      <c r="V483" s="262">
        <f>U483*H483</f>
        <v>573.81674999999996</v>
      </c>
      <c r="W483" s="262">
        <v>0</v>
      </c>
      <c r="X483" s="263">
        <f>W483*H483</f>
        <v>0</v>
      </c>
      <c r="Y483" s="39"/>
      <c r="Z483" s="39"/>
      <c r="AA483" s="39"/>
      <c r="AB483" s="39"/>
      <c r="AC483" s="39"/>
      <c r="AD483" s="39"/>
      <c r="AE483" s="39"/>
      <c r="AR483" s="264" t="s">
        <v>239</v>
      </c>
      <c r="AT483" s="264" t="s">
        <v>226</v>
      </c>
      <c r="AU483" s="264" t="s">
        <v>88</v>
      </c>
      <c r="AY483" s="18" t="s">
        <v>223</v>
      </c>
      <c r="BE483" s="265">
        <f>IF(O483="základní",K483,0)</f>
        <v>0</v>
      </c>
      <c r="BF483" s="265">
        <f>IF(O483="snížená",K483,0)</f>
        <v>0</v>
      </c>
      <c r="BG483" s="265">
        <f>IF(O483="zákl. přenesená",K483,0)</f>
        <v>0</v>
      </c>
      <c r="BH483" s="265">
        <f>IF(O483="sníž. přenesená",K483,0)</f>
        <v>0</v>
      </c>
      <c r="BI483" s="265">
        <f>IF(O483="nulová",K483,0)</f>
        <v>0</v>
      </c>
      <c r="BJ483" s="18" t="s">
        <v>86</v>
      </c>
      <c r="BK483" s="265">
        <f>ROUND(P483*H483,2)</f>
        <v>0</v>
      </c>
      <c r="BL483" s="18" t="s">
        <v>239</v>
      </c>
      <c r="BM483" s="264" t="s">
        <v>1723</v>
      </c>
    </row>
    <row r="484" s="2" customFormat="1">
      <c r="A484" s="39"/>
      <c r="B484" s="40"/>
      <c r="C484" s="41"/>
      <c r="D484" s="266" t="s">
        <v>232</v>
      </c>
      <c r="E484" s="41"/>
      <c r="F484" s="267" t="s">
        <v>1724</v>
      </c>
      <c r="G484" s="41"/>
      <c r="H484" s="41"/>
      <c r="I484" s="158"/>
      <c r="J484" s="158"/>
      <c r="K484" s="41"/>
      <c r="L484" s="41"/>
      <c r="M484" s="45"/>
      <c r="N484" s="268"/>
      <c r="O484" s="269"/>
      <c r="P484" s="92"/>
      <c r="Q484" s="92"/>
      <c r="R484" s="92"/>
      <c r="S484" s="92"/>
      <c r="T484" s="92"/>
      <c r="U484" s="92"/>
      <c r="V484" s="92"/>
      <c r="W484" s="92"/>
      <c r="X484" s="93"/>
      <c r="Y484" s="39"/>
      <c r="Z484" s="39"/>
      <c r="AA484" s="39"/>
      <c r="AB484" s="39"/>
      <c r="AC484" s="39"/>
      <c r="AD484" s="39"/>
      <c r="AE484" s="39"/>
      <c r="AT484" s="18" t="s">
        <v>232</v>
      </c>
      <c r="AU484" s="18" t="s">
        <v>88</v>
      </c>
    </row>
    <row r="485" s="13" customFormat="1">
      <c r="A485" s="13"/>
      <c r="B485" s="274"/>
      <c r="C485" s="275"/>
      <c r="D485" s="266" t="s">
        <v>446</v>
      </c>
      <c r="E485" s="276" t="s">
        <v>1</v>
      </c>
      <c r="F485" s="277" t="s">
        <v>1725</v>
      </c>
      <c r="G485" s="275"/>
      <c r="H485" s="278">
        <v>5725</v>
      </c>
      <c r="I485" s="279"/>
      <c r="J485" s="279"/>
      <c r="K485" s="275"/>
      <c r="L485" s="275"/>
      <c r="M485" s="280"/>
      <c r="N485" s="281"/>
      <c r="O485" s="282"/>
      <c r="P485" s="282"/>
      <c r="Q485" s="282"/>
      <c r="R485" s="282"/>
      <c r="S485" s="282"/>
      <c r="T485" s="282"/>
      <c r="U485" s="282"/>
      <c r="V485" s="282"/>
      <c r="W485" s="282"/>
      <c r="X485" s="283"/>
      <c r="Y485" s="13"/>
      <c r="Z485" s="13"/>
      <c r="AA485" s="13"/>
      <c r="AB485" s="13"/>
      <c r="AC485" s="13"/>
      <c r="AD485" s="13"/>
      <c r="AE485" s="13"/>
      <c r="AT485" s="284" t="s">
        <v>446</v>
      </c>
      <c r="AU485" s="284" t="s">
        <v>88</v>
      </c>
      <c r="AV485" s="13" t="s">
        <v>88</v>
      </c>
      <c r="AW485" s="13" t="s">
        <v>5</v>
      </c>
      <c r="AX485" s="13" t="s">
        <v>86</v>
      </c>
      <c r="AY485" s="284" t="s">
        <v>223</v>
      </c>
    </row>
    <row r="486" s="2" customFormat="1" ht="16.5" customHeight="1">
      <c r="A486" s="39"/>
      <c r="B486" s="40"/>
      <c r="C486" s="296" t="s">
        <v>1726</v>
      </c>
      <c r="D486" s="296" t="s">
        <v>498</v>
      </c>
      <c r="E486" s="297" t="s">
        <v>1727</v>
      </c>
      <c r="F486" s="298" t="s">
        <v>1728</v>
      </c>
      <c r="G486" s="299" t="s">
        <v>320</v>
      </c>
      <c r="H486" s="300">
        <v>4370.4960000000001</v>
      </c>
      <c r="I486" s="301"/>
      <c r="J486" s="302"/>
      <c r="K486" s="303">
        <f>ROUND(P486*H486,2)</f>
        <v>0</v>
      </c>
      <c r="L486" s="298" t="s">
        <v>1</v>
      </c>
      <c r="M486" s="304"/>
      <c r="N486" s="305" t="s">
        <v>1</v>
      </c>
      <c r="O486" s="260" t="s">
        <v>41</v>
      </c>
      <c r="P486" s="261">
        <f>I486+J486</f>
        <v>0</v>
      </c>
      <c r="Q486" s="261">
        <f>ROUND(I486*H486,2)</f>
        <v>0</v>
      </c>
      <c r="R486" s="261">
        <f>ROUND(J486*H486,2)</f>
        <v>0</v>
      </c>
      <c r="S486" s="92"/>
      <c r="T486" s="262">
        <f>S486*H486</f>
        <v>0</v>
      </c>
      <c r="U486" s="262">
        <v>0.75</v>
      </c>
      <c r="V486" s="262">
        <f>U486*H486</f>
        <v>3277.8720000000003</v>
      </c>
      <c r="W486" s="262">
        <v>0</v>
      </c>
      <c r="X486" s="263">
        <f>W486*H486</f>
        <v>0</v>
      </c>
      <c r="Y486" s="39"/>
      <c r="Z486" s="39"/>
      <c r="AA486" s="39"/>
      <c r="AB486" s="39"/>
      <c r="AC486" s="39"/>
      <c r="AD486" s="39"/>
      <c r="AE486" s="39"/>
      <c r="AR486" s="264" t="s">
        <v>430</v>
      </c>
      <c r="AT486" s="264" t="s">
        <v>498</v>
      </c>
      <c r="AU486" s="264" t="s">
        <v>88</v>
      </c>
      <c r="AY486" s="18" t="s">
        <v>223</v>
      </c>
      <c r="BE486" s="265">
        <f>IF(O486="základní",K486,0)</f>
        <v>0</v>
      </c>
      <c r="BF486" s="265">
        <f>IF(O486="snížená",K486,0)</f>
        <v>0</v>
      </c>
      <c r="BG486" s="265">
        <f>IF(O486="zákl. přenesená",K486,0)</f>
        <v>0</v>
      </c>
      <c r="BH486" s="265">
        <f>IF(O486="sníž. přenesená",K486,0)</f>
        <v>0</v>
      </c>
      <c r="BI486" s="265">
        <f>IF(O486="nulová",K486,0)</f>
        <v>0</v>
      </c>
      <c r="BJ486" s="18" t="s">
        <v>86</v>
      </c>
      <c r="BK486" s="265">
        <f>ROUND(P486*H486,2)</f>
        <v>0</v>
      </c>
      <c r="BL486" s="18" t="s">
        <v>239</v>
      </c>
      <c r="BM486" s="264" t="s">
        <v>1729</v>
      </c>
    </row>
    <row r="487" s="2" customFormat="1">
      <c r="A487" s="39"/>
      <c r="B487" s="40"/>
      <c r="C487" s="41"/>
      <c r="D487" s="266" t="s">
        <v>232</v>
      </c>
      <c r="E487" s="41"/>
      <c r="F487" s="267" t="s">
        <v>1730</v>
      </c>
      <c r="G487" s="41"/>
      <c r="H487" s="41"/>
      <c r="I487" s="158"/>
      <c r="J487" s="158"/>
      <c r="K487" s="41"/>
      <c r="L487" s="41"/>
      <c r="M487" s="45"/>
      <c r="N487" s="268"/>
      <c r="O487" s="269"/>
      <c r="P487" s="92"/>
      <c r="Q487" s="92"/>
      <c r="R487" s="92"/>
      <c r="S487" s="92"/>
      <c r="T487" s="92"/>
      <c r="U487" s="92"/>
      <c r="V487" s="92"/>
      <c r="W487" s="92"/>
      <c r="X487" s="93"/>
      <c r="Y487" s="39"/>
      <c r="Z487" s="39"/>
      <c r="AA487" s="39"/>
      <c r="AB487" s="39"/>
      <c r="AC487" s="39"/>
      <c r="AD487" s="39"/>
      <c r="AE487" s="39"/>
      <c r="AT487" s="18" t="s">
        <v>232</v>
      </c>
      <c r="AU487" s="18" t="s">
        <v>88</v>
      </c>
    </row>
    <row r="488" s="13" customFormat="1">
      <c r="A488" s="13"/>
      <c r="B488" s="274"/>
      <c r="C488" s="275"/>
      <c r="D488" s="266" t="s">
        <v>446</v>
      </c>
      <c r="E488" s="276" t="s">
        <v>1</v>
      </c>
      <c r="F488" s="277" t="s">
        <v>1731</v>
      </c>
      <c r="G488" s="275"/>
      <c r="H488" s="278">
        <v>4243.1999999999998</v>
      </c>
      <c r="I488" s="279"/>
      <c r="J488" s="279"/>
      <c r="K488" s="275"/>
      <c r="L488" s="275"/>
      <c r="M488" s="280"/>
      <c r="N488" s="281"/>
      <c r="O488" s="282"/>
      <c r="P488" s="282"/>
      <c r="Q488" s="282"/>
      <c r="R488" s="282"/>
      <c r="S488" s="282"/>
      <c r="T488" s="282"/>
      <c r="U488" s="282"/>
      <c r="V488" s="282"/>
      <c r="W488" s="282"/>
      <c r="X488" s="283"/>
      <c r="Y488" s="13"/>
      <c r="Z488" s="13"/>
      <c r="AA488" s="13"/>
      <c r="AB488" s="13"/>
      <c r="AC488" s="13"/>
      <c r="AD488" s="13"/>
      <c r="AE488" s="13"/>
      <c r="AT488" s="284" t="s">
        <v>446</v>
      </c>
      <c r="AU488" s="284" t="s">
        <v>88</v>
      </c>
      <c r="AV488" s="13" t="s">
        <v>88</v>
      </c>
      <c r="AW488" s="13" t="s">
        <v>5</v>
      </c>
      <c r="AX488" s="13" t="s">
        <v>86</v>
      </c>
      <c r="AY488" s="284" t="s">
        <v>223</v>
      </c>
    </row>
    <row r="489" s="13" customFormat="1">
      <c r="A489" s="13"/>
      <c r="B489" s="274"/>
      <c r="C489" s="275"/>
      <c r="D489" s="266" t="s">
        <v>446</v>
      </c>
      <c r="E489" s="275"/>
      <c r="F489" s="277" t="s">
        <v>1732</v>
      </c>
      <c r="G489" s="275"/>
      <c r="H489" s="278">
        <v>4370.4960000000001</v>
      </c>
      <c r="I489" s="279"/>
      <c r="J489" s="279"/>
      <c r="K489" s="275"/>
      <c r="L489" s="275"/>
      <c r="M489" s="280"/>
      <c r="N489" s="281"/>
      <c r="O489" s="282"/>
      <c r="P489" s="282"/>
      <c r="Q489" s="282"/>
      <c r="R489" s="282"/>
      <c r="S489" s="282"/>
      <c r="T489" s="282"/>
      <c r="U489" s="282"/>
      <c r="V489" s="282"/>
      <c r="W489" s="282"/>
      <c r="X489" s="283"/>
      <c r="Y489" s="13"/>
      <c r="Z489" s="13"/>
      <c r="AA489" s="13"/>
      <c r="AB489" s="13"/>
      <c r="AC489" s="13"/>
      <c r="AD489" s="13"/>
      <c r="AE489" s="13"/>
      <c r="AT489" s="284" t="s">
        <v>446</v>
      </c>
      <c r="AU489" s="284" t="s">
        <v>88</v>
      </c>
      <c r="AV489" s="13" t="s">
        <v>88</v>
      </c>
      <c r="AW489" s="13" t="s">
        <v>4</v>
      </c>
      <c r="AX489" s="13" t="s">
        <v>86</v>
      </c>
      <c r="AY489" s="284" t="s">
        <v>223</v>
      </c>
    </row>
    <row r="490" s="2" customFormat="1" ht="16.5" customHeight="1">
      <c r="A490" s="39"/>
      <c r="B490" s="40"/>
      <c r="C490" s="296" t="s">
        <v>1733</v>
      </c>
      <c r="D490" s="296" t="s">
        <v>498</v>
      </c>
      <c r="E490" s="297" t="s">
        <v>1734</v>
      </c>
      <c r="F490" s="298" t="s">
        <v>1735</v>
      </c>
      <c r="G490" s="299" t="s">
        <v>320</v>
      </c>
      <c r="H490" s="300">
        <v>4828.4340000000002</v>
      </c>
      <c r="I490" s="301"/>
      <c r="J490" s="302"/>
      <c r="K490" s="303">
        <f>ROUND(P490*H490,2)</f>
        <v>0</v>
      </c>
      <c r="L490" s="298" t="s">
        <v>1</v>
      </c>
      <c r="M490" s="304"/>
      <c r="N490" s="305" t="s">
        <v>1</v>
      </c>
      <c r="O490" s="260" t="s">
        <v>41</v>
      </c>
      <c r="P490" s="261">
        <f>I490+J490</f>
        <v>0</v>
      </c>
      <c r="Q490" s="261">
        <f>ROUND(I490*H490,2)</f>
        <v>0</v>
      </c>
      <c r="R490" s="261">
        <f>ROUND(J490*H490,2)</f>
        <v>0</v>
      </c>
      <c r="S490" s="92"/>
      <c r="T490" s="262">
        <f>S490*H490</f>
        <v>0</v>
      </c>
      <c r="U490" s="262">
        <v>0.75</v>
      </c>
      <c r="V490" s="262">
        <f>U490*H490</f>
        <v>3621.3254999999999</v>
      </c>
      <c r="W490" s="262">
        <v>0</v>
      </c>
      <c r="X490" s="263">
        <f>W490*H490</f>
        <v>0</v>
      </c>
      <c r="Y490" s="39"/>
      <c r="Z490" s="39"/>
      <c r="AA490" s="39"/>
      <c r="AB490" s="39"/>
      <c r="AC490" s="39"/>
      <c r="AD490" s="39"/>
      <c r="AE490" s="39"/>
      <c r="AR490" s="264" t="s">
        <v>430</v>
      </c>
      <c r="AT490" s="264" t="s">
        <v>498</v>
      </c>
      <c r="AU490" s="264" t="s">
        <v>88</v>
      </c>
      <c r="AY490" s="18" t="s">
        <v>223</v>
      </c>
      <c r="BE490" s="265">
        <f>IF(O490="základní",K490,0)</f>
        <v>0</v>
      </c>
      <c r="BF490" s="265">
        <f>IF(O490="snížená",K490,0)</f>
        <v>0</v>
      </c>
      <c r="BG490" s="265">
        <f>IF(O490="zákl. přenesená",K490,0)</f>
        <v>0</v>
      </c>
      <c r="BH490" s="265">
        <f>IF(O490="sníž. přenesená",K490,0)</f>
        <v>0</v>
      </c>
      <c r="BI490" s="265">
        <f>IF(O490="nulová",K490,0)</f>
        <v>0</v>
      </c>
      <c r="BJ490" s="18" t="s">
        <v>86</v>
      </c>
      <c r="BK490" s="265">
        <f>ROUND(P490*H490,2)</f>
        <v>0</v>
      </c>
      <c r="BL490" s="18" t="s">
        <v>239</v>
      </c>
      <c r="BM490" s="264" t="s">
        <v>1736</v>
      </c>
    </row>
    <row r="491" s="2" customFormat="1">
      <c r="A491" s="39"/>
      <c r="B491" s="40"/>
      <c r="C491" s="41"/>
      <c r="D491" s="266" t="s">
        <v>232</v>
      </c>
      <c r="E491" s="41"/>
      <c r="F491" s="267" t="s">
        <v>1730</v>
      </c>
      <c r="G491" s="41"/>
      <c r="H491" s="41"/>
      <c r="I491" s="158"/>
      <c r="J491" s="158"/>
      <c r="K491" s="41"/>
      <c r="L491" s="41"/>
      <c r="M491" s="45"/>
      <c r="N491" s="268"/>
      <c r="O491" s="269"/>
      <c r="P491" s="92"/>
      <c r="Q491" s="92"/>
      <c r="R491" s="92"/>
      <c r="S491" s="92"/>
      <c r="T491" s="92"/>
      <c r="U491" s="92"/>
      <c r="V491" s="92"/>
      <c r="W491" s="92"/>
      <c r="X491" s="93"/>
      <c r="Y491" s="39"/>
      <c r="Z491" s="39"/>
      <c r="AA491" s="39"/>
      <c r="AB491" s="39"/>
      <c r="AC491" s="39"/>
      <c r="AD491" s="39"/>
      <c r="AE491" s="39"/>
      <c r="AT491" s="18" t="s">
        <v>232</v>
      </c>
      <c r="AU491" s="18" t="s">
        <v>88</v>
      </c>
    </row>
    <row r="492" s="13" customFormat="1">
      <c r="A492" s="13"/>
      <c r="B492" s="274"/>
      <c r="C492" s="275"/>
      <c r="D492" s="266" t="s">
        <v>446</v>
      </c>
      <c r="E492" s="276" t="s">
        <v>1</v>
      </c>
      <c r="F492" s="277" t="s">
        <v>1737</v>
      </c>
      <c r="G492" s="275"/>
      <c r="H492" s="278">
        <v>4687.8000000000002</v>
      </c>
      <c r="I492" s="279"/>
      <c r="J492" s="279"/>
      <c r="K492" s="275"/>
      <c r="L492" s="275"/>
      <c r="M492" s="280"/>
      <c r="N492" s="281"/>
      <c r="O492" s="282"/>
      <c r="P492" s="282"/>
      <c r="Q492" s="282"/>
      <c r="R492" s="282"/>
      <c r="S492" s="282"/>
      <c r="T492" s="282"/>
      <c r="U492" s="282"/>
      <c r="V492" s="282"/>
      <c r="W492" s="282"/>
      <c r="X492" s="283"/>
      <c r="Y492" s="13"/>
      <c r="Z492" s="13"/>
      <c r="AA492" s="13"/>
      <c r="AB492" s="13"/>
      <c r="AC492" s="13"/>
      <c r="AD492" s="13"/>
      <c r="AE492" s="13"/>
      <c r="AT492" s="284" t="s">
        <v>446</v>
      </c>
      <c r="AU492" s="284" t="s">
        <v>88</v>
      </c>
      <c r="AV492" s="13" t="s">
        <v>88</v>
      </c>
      <c r="AW492" s="13" t="s">
        <v>5</v>
      </c>
      <c r="AX492" s="13" t="s">
        <v>86</v>
      </c>
      <c r="AY492" s="284" t="s">
        <v>223</v>
      </c>
    </row>
    <row r="493" s="13" customFormat="1">
      <c r="A493" s="13"/>
      <c r="B493" s="274"/>
      <c r="C493" s="275"/>
      <c r="D493" s="266" t="s">
        <v>446</v>
      </c>
      <c r="E493" s="275"/>
      <c r="F493" s="277" t="s">
        <v>1738</v>
      </c>
      <c r="G493" s="275"/>
      <c r="H493" s="278">
        <v>4828.4340000000002</v>
      </c>
      <c r="I493" s="279"/>
      <c r="J493" s="279"/>
      <c r="K493" s="275"/>
      <c r="L493" s="275"/>
      <c r="M493" s="280"/>
      <c r="N493" s="281"/>
      <c r="O493" s="282"/>
      <c r="P493" s="282"/>
      <c r="Q493" s="282"/>
      <c r="R493" s="282"/>
      <c r="S493" s="282"/>
      <c r="T493" s="282"/>
      <c r="U493" s="282"/>
      <c r="V493" s="282"/>
      <c r="W493" s="282"/>
      <c r="X493" s="283"/>
      <c r="Y493" s="13"/>
      <c r="Z493" s="13"/>
      <c r="AA493" s="13"/>
      <c r="AB493" s="13"/>
      <c r="AC493" s="13"/>
      <c r="AD493" s="13"/>
      <c r="AE493" s="13"/>
      <c r="AT493" s="284" t="s">
        <v>446</v>
      </c>
      <c r="AU493" s="284" t="s">
        <v>88</v>
      </c>
      <c r="AV493" s="13" t="s">
        <v>88</v>
      </c>
      <c r="AW493" s="13" t="s">
        <v>4</v>
      </c>
      <c r="AX493" s="13" t="s">
        <v>86</v>
      </c>
      <c r="AY493" s="284" t="s">
        <v>223</v>
      </c>
    </row>
    <row r="494" s="2" customFormat="1" ht="21.75" customHeight="1">
      <c r="A494" s="39"/>
      <c r="B494" s="40"/>
      <c r="C494" s="252" t="s">
        <v>1739</v>
      </c>
      <c r="D494" s="252" t="s">
        <v>226</v>
      </c>
      <c r="E494" s="253" t="s">
        <v>1740</v>
      </c>
      <c r="F494" s="254" t="s">
        <v>1741</v>
      </c>
      <c r="G494" s="255" t="s">
        <v>403</v>
      </c>
      <c r="H494" s="256">
        <v>68</v>
      </c>
      <c r="I494" s="257"/>
      <c r="J494" s="257"/>
      <c r="K494" s="258">
        <f>ROUND(P494*H494,2)</f>
        <v>0</v>
      </c>
      <c r="L494" s="254" t="s">
        <v>404</v>
      </c>
      <c r="M494" s="45"/>
      <c r="N494" s="259" t="s">
        <v>1</v>
      </c>
      <c r="O494" s="260" t="s">
        <v>41</v>
      </c>
      <c r="P494" s="261">
        <f>I494+J494</f>
        <v>0</v>
      </c>
      <c r="Q494" s="261">
        <f>ROUND(I494*H494,2)</f>
        <v>0</v>
      </c>
      <c r="R494" s="261">
        <f>ROUND(J494*H494,2)</f>
        <v>0</v>
      </c>
      <c r="S494" s="92"/>
      <c r="T494" s="262">
        <f>S494*H494</f>
        <v>0</v>
      </c>
      <c r="U494" s="262">
        <v>0.1837</v>
      </c>
      <c r="V494" s="262">
        <f>U494*H494</f>
        <v>12.4916</v>
      </c>
      <c r="W494" s="262">
        <v>0</v>
      </c>
      <c r="X494" s="263">
        <f>W494*H494</f>
        <v>0</v>
      </c>
      <c r="Y494" s="39"/>
      <c r="Z494" s="39"/>
      <c r="AA494" s="39"/>
      <c r="AB494" s="39"/>
      <c r="AC494" s="39"/>
      <c r="AD494" s="39"/>
      <c r="AE494" s="39"/>
      <c r="AR494" s="264" t="s">
        <v>239</v>
      </c>
      <c r="AT494" s="264" t="s">
        <v>226</v>
      </c>
      <c r="AU494" s="264" t="s">
        <v>88</v>
      </c>
      <c r="AY494" s="18" t="s">
        <v>223</v>
      </c>
      <c r="BE494" s="265">
        <f>IF(O494="základní",K494,0)</f>
        <v>0</v>
      </c>
      <c r="BF494" s="265">
        <f>IF(O494="snížená",K494,0)</f>
        <v>0</v>
      </c>
      <c r="BG494" s="265">
        <f>IF(O494="zákl. přenesená",K494,0)</f>
        <v>0</v>
      </c>
      <c r="BH494" s="265">
        <f>IF(O494="sníž. přenesená",K494,0)</f>
        <v>0</v>
      </c>
      <c r="BI494" s="265">
        <f>IF(O494="nulová",K494,0)</f>
        <v>0</v>
      </c>
      <c r="BJ494" s="18" t="s">
        <v>86</v>
      </c>
      <c r="BK494" s="265">
        <f>ROUND(P494*H494,2)</f>
        <v>0</v>
      </c>
      <c r="BL494" s="18" t="s">
        <v>239</v>
      </c>
      <c r="BM494" s="264" t="s">
        <v>1742</v>
      </c>
    </row>
    <row r="495" s="2" customFormat="1">
      <c r="A495" s="39"/>
      <c r="B495" s="40"/>
      <c r="C495" s="41"/>
      <c r="D495" s="266" t="s">
        <v>232</v>
      </c>
      <c r="E495" s="41"/>
      <c r="F495" s="267" t="s">
        <v>1743</v>
      </c>
      <c r="G495" s="41"/>
      <c r="H495" s="41"/>
      <c r="I495" s="158"/>
      <c r="J495" s="158"/>
      <c r="K495" s="41"/>
      <c r="L495" s="41"/>
      <c r="M495" s="45"/>
      <c r="N495" s="268"/>
      <c r="O495" s="269"/>
      <c r="P495" s="92"/>
      <c r="Q495" s="92"/>
      <c r="R495" s="92"/>
      <c r="S495" s="92"/>
      <c r="T495" s="92"/>
      <c r="U495" s="92"/>
      <c r="V495" s="92"/>
      <c r="W495" s="92"/>
      <c r="X495" s="93"/>
      <c r="Y495" s="39"/>
      <c r="Z495" s="39"/>
      <c r="AA495" s="39"/>
      <c r="AB495" s="39"/>
      <c r="AC495" s="39"/>
      <c r="AD495" s="39"/>
      <c r="AE495" s="39"/>
      <c r="AT495" s="18" t="s">
        <v>232</v>
      </c>
      <c r="AU495" s="18" t="s">
        <v>88</v>
      </c>
    </row>
    <row r="496" s="2" customFormat="1" ht="21.75" customHeight="1">
      <c r="A496" s="39"/>
      <c r="B496" s="40"/>
      <c r="C496" s="296" t="s">
        <v>1744</v>
      </c>
      <c r="D496" s="296" t="s">
        <v>498</v>
      </c>
      <c r="E496" s="297" t="s">
        <v>1745</v>
      </c>
      <c r="F496" s="298" t="s">
        <v>1746</v>
      </c>
      <c r="G496" s="299" t="s">
        <v>403</v>
      </c>
      <c r="H496" s="300">
        <v>68</v>
      </c>
      <c r="I496" s="301"/>
      <c r="J496" s="302"/>
      <c r="K496" s="303">
        <f>ROUND(P496*H496,2)</f>
        <v>0</v>
      </c>
      <c r="L496" s="298" t="s">
        <v>404</v>
      </c>
      <c r="M496" s="304"/>
      <c r="N496" s="305" t="s">
        <v>1</v>
      </c>
      <c r="O496" s="260" t="s">
        <v>41</v>
      </c>
      <c r="P496" s="261">
        <f>I496+J496</f>
        <v>0</v>
      </c>
      <c r="Q496" s="261">
        <f>ROUND(I496*H496,2)</f>
        <v>0</v>
      </c>
      <c r="R496" s="261">
        <f>ROUND(J496*H496,2)</f>
        <v>0</v>
      </c>
      <c r="S496" s="92"/>
      <c r="T496" s="262">
        <f>S496*H496</f>
        <v>0</v>
      </c>
      <c r="U496" s="262">
        <v>0.41699999999999998</v>
      </c>
      <c r="V496" s="262">
        <f>U496*H496</f>
        <v>28.355999999999998</v>
      </c>
      <c r="W496" s="262">
        <v>0</v>
      </c>
      <c r="X496" s="263">
        <f>W496*H496</f>
        <v>0</v>
      </c>
      <c r="Y496" s="39"/>
      <c r="Z496" s="39"/>
      <c r="AA496" s="39"/>
      <c r="AB496" s="39"/>
      <c r="AC496" s="39"/>
      <c r="AD496" s="39"/>
      <c r="AE496" s="39"/>
      <c r="AR496" s="264" t="s">
        <v>430</v>
      </c>
      <c r="AT496" s="264" t="s">
        <v>498</v>
      </c>
      <c r="AU496" s="264" t="s">
        <v>88</v>
      </c>
      <c r="AY496" s="18" t="s">
        <v>223</v>
      </c>
      <c r="BE496" s="265">
        <f>IF(O496="základní",K496,0)</f>
        <v>0</v>
      </c>
      <c r="BF496" s="265">
        <f>IF(O496="snížená",K496,0)</f>
        <v>0</v>
      </c>
      <c r="BG496" s="265">
        <f>IF(O496="zákl. přenesená",K496,0)</f>
        <v>0</v>
      </c>
      <c r="BH496" s="265">
        <f>IF(O496="sníž. přenesená",K496,0)</f>
        <v>0</v>
      </c>
      <c r="BI496" s="265">
        <f>IF(O496="nulová",K496,0)</f>
        <v>0</v>
      </c>
      <c r="BJ496" s="18" t="s">
        <v>86</v>
      </c>
      <c r="BK496" s="265">
        <f>ROUND(P496*H496,2)</f>
        <v>0</v>
      </c>
      <c r="BL496" s="18" t="s">
        <v>239</v>
      </c>
      <c r="BM496" s="264" t="s">
        <v>1747</v>
      </c>
    </row>
    <row r="497" s="2" customFormat="1" ht="21.75" customHeight="1">
      <c r="A497" s="39"/>
      <c r="B497" s="40"/>
      <c r="C497" s="252" t="s">
        <v>1748</v>
      </c>
      <c r="D497" s="252" t="s">
        <v>226</v>
      </c>
      <c r="E497" s="253" t="s">
        <v>1098</v>
      </c>
      <c r="F497" s="254" t="s">
        <v>1099</v>
      </c>
      <c r="G497" s="255" t="s">
        <v>403</v>
      </c>
      <c r="H497" s="256">
        <v>1090</v>
      </c>
      <c r="I497" s="257"/>
      <c r="J497" s="257"/>
      <c r="K497" s="258">
        <f>ROUND(P497*H497,2)</f>
        <v>0</v>
      </c>
      <c r="L497" s="254" t="s">
        <v>404</v>
      </c>
      <c r="M497" s="45"/>
      <c r="N497" s="259" t="s">
        <v>1</v>
      </c>
      <c r="O497" s="260" t="s">
        <v>41</v>
      </c>
      <c r="P497" s="261">
        <f>I497+J497</f>
        <v>0</v>
      </c>
      <c r="Q497" s="261">
        <f>ROUND(I497*H497,2)</f>
        <v>0</v>
      </c>
      <c r="R497" s="261">
        <f>ROUND(J497*H497,2)</f>
        <v>0</v>
      </c>
      <c r="S497" s="92"/>
      <c r="T497" s="262">
        <f>S497*H497</f>
        <v>0</v>
      </c>
      <c r="U497" s="262">
        <v>0.1837</v>
      </c>
      <c r="V497" s="262">
        <f>U497*H497</f>
        <v>200.233</v>
      </c>
      <c r="W497" s="262">
        <v>0</v>
      </c>
      <c r="X497" s="263">
        <f>W497*H497</f>
        <v>0</v>
      </c>
      <c r="Y497" s="39"/>
      <c r="Z497" s="39"/>
      <c r="AA497" s="39"/>
      <c r="AB497" s="39"/>
      <c r="AC497" s="39"/>
      <c r="AD497" s="39"/>
      <c r="AE497" s="39"/>
      <c r="AR497" s="264" t="s">
        <v>239</v>
      </c>
      <c r="AT497" s="264" t="s">
        <v>226</v>
      </c>
      <c r="AU497" s="264" t="s">
        <v>88</v>
      </c>
      <c r="AY497" s="18" t="s">
        <v>223</v>
      </c>
      <c r="BE497" s="265">
        <f>IF(O497="základní",K497,0)</f>
        <v>0</v>
      </c>
      <c r="BF497" s="265">
        <f>IF(O497="snížená",K497,0)</f>
        <v>0</v>
      </c>
      <c r="BG497" s="265">
        <f>IF(O497="zákl. přenesená",K497,0)</f>
        <v>0</v>
      </c>
      <c r="BH497" s="265">
        <f>IF(O497="sníž. přenesená",K497,0)</f>
        <v>0</v>
      </c>
      <c r="BI497" s="265">
        <f>IF(O497="nulová",K497,0)</f>
        <v>0</v>
      </c>
      <c r="BJ497" s="18" t="s">
        <v>86</v>
      </c>
      <c r="BK497" s="265">
        <f>ROUND(P497*H497,2)</f>
        <v>0</v>
      </c>
      <c r="BL497" s="18" t="s">
        <v>239</v>
      </c>
      <c r="BM497" s="264" t="s">
        <v>1749</v>
      </c>
    </row>
    <row r="498" s="2" customFormat="1">
      <c r="A498" s="39"/>
      <c r="B498" s="40"/>
      <c r="C498" s="41"/>
      <c r="D498" s="266" t="s">
        <v>232</v>
      </c>
      <c r="E498" s="41"/>
      <c r="F498" s="267" t="s">
        <v>1699</v>
      </c>
      <c r="G498" s="41"/>
      <c r="H498" s="41"/>
      <c r="I498" s="158"/>
      <c r="J498" s="158"/>
      <c r="K498" s="41"/>
      <c r="L498" s="41"/>
      <c r="M498" s="45"/>
      <c r="N498" s="268"/>
      <c r="O498" s="269"/>
      <c r="P498" s="92"/>
      <c r="Q498" s="92"/>
      <c r="R498" s="92"/>
      <c r="S498" s="92"/>
      <c r="T498" s="92"/>
      <c r="U498" s="92"/>
      <c r="V498" s="92"/>
      <c r="W498" s="92"/>
      <c r="X498" s="93"/>
      <c r="Y498" s="39"/>
      <c r="Z498" s="39"/>
      <c r="AA498" s="39"/>
      <c r="AB498" s="39"/>
      <c r="AC498" s="39"/>
      <c r="AD498" s="39"/>
      <c r="AE498" s="39"/>
      <c r="AT498" s="18" t="s">
        <v>232</v>
      </c>
      <c r="AU498" s="18" t="s">
        <v>88</v>
      </c>
    </row>
    <row r="499" s="2" customFormat="1" ht="21.75" customHeight="1">
      <c r="A499" s="39"/>
      <c r="B499" s="40"/>
      <c r="C499" s="296" t="s">
        <v>1750</v>
      </c>
      <c r="D499" s="296" t="s">
        <v>498</v>
      </c>
      <c r="E499" s="297" t="s">
        <v>1102</v>
      </c>
      <c r="F499" s="298" t="s">
        <v>1103</v>
      </c>
      <c r="G499" s="299" t="s">
        <v>403</v>
      </c>
      <c r="H499" s="300">
        <v>1090</v>
      </c>
      <c r="I499" s="301"/>
      <c r="J499" s="302"/>
      <c r="K499" s="303">
        <f>ROUND(P499*H499,2)</f>
        <v>0</v>
      </c>
      <c r="L499" s="298" t="s">
        <v>404</v>
      </c>
      <c r="M499" s="304"/>
      <c r="N499" s="305" t="s">
        <v>1</v>
      </c>
      <c r="O499" s="260" t="s">
        <v>41</v>
      </c>
      <c r="P499" s="261">
        <f>I499+J499</f>
        <v>0</v>
      </c>
      <c r="Q499" s="261">
        <f>ROUND(I499*H499,2)</f>
        <v>0</v>
      </c>
      <c r="R499" s="261">
        <f>ROUND(J499*H499,2)</f>
        <v>0</v>
      </c>
      <c r="S499" s="92"/>
      <c r="T499" s="262">
        <f>S499*H499</f>
        <v>0</v>
      </c>
      <c r="U499" s="262">
        <v>0.222</v>
      </c>
      <c r="V499" s="262">
        <f>U499*H499</f>
        <v>241.97999999999999</v>
      </c>
      <c r="W499" s="262">
        <v>0</v>
      </c>
      <c r="X499" s="263">
        <f>W499*H499</f>
        <v>0</v>
      </c>
      <c r="Y499" s="39"/>
      <c r="Z499" s="39"/>
      <c r="AA499" s="39"/>
      <c r="AB499" s="39"/>
      <c r="AC499" s="39"/>
      <c r="AD499" s="39"/>
      <c r="AE499" s="39"/>
      <c r="AR499" s="264" t="s">
        <v>430</v>
      </c>
      <c r="AT499" s="264" t="s">
        <v>498</v>
      </c>
      <c r="AU499" s="264" t="s">
        <v>88</v>
      </c>
      <c r="AY499" s="18" t="s">
        <v>223</v>
      </c>
      <c r="BE499" s="265">
        <f>IF(O499="základní",K499,0)</f>
        <v>0</v>
      </c>
      <c r="BF499" s="265">
        <f>IF(O499="snížená",K499,0)</f>
        <v>0</v>
      </c>
      <c r="BG499" s="265">
        <f>IF(O499="zákl. přenesená",K499,0)</f>
        <v>0</v>
      </c>
      <c r="BH499" s="265">
        <f>IF(O499="sníž. přenesená",K499,0)</f>
        <v>0</v>
      </c>
      <c r="BI499" s="265">
        <f>IF(O499="nulová",K499,0)</f>
        <v>0</v>
      </c>
      <c r="BJ499" s="18" t="s">
        <v>86</v>
      </c>
      <c r="BK499" s="265">
        <f>ROUND(P499*H499,2)</f>
        <v>0</v>
      </c>
      <c r="BL499" s="18" t="s">
        <v>239</v>
      </c>
      <c r="BM499" s="264" t="s">
        <v>1751</v>
      </c>
    </row>
    <row r="500" s="2" customFormat="1">
      <c r="A500" s="39"/>
      <c r="B500" s="40"/>
      <c r="C500" s="41"/>
      <c r="D500" s="266" t="s">
        <v>232</v>
      </c>
      <c r="E500" s="41"/>
      <c r="F500" s="267" t="s">
        <v>1105</v>
      </c>
      <c r="G500" s="41"/>
      <c r="H500" s="41"/>
      <c r="I500" s="158"/>
      <c r="J500" s="158"/>
      <c r="K500" s="41"/>
      <c r="L500" s="41"/>
      <c r="M500" s="45"/>
      <c r="N500" s="268"/>
      <c r="O500" s="269"/>
      <c r="P500" s="92"/>
      <c r="Q500" s="92"/>
      <c r="R500" s="92"/>
      <c r="S500" s="92"/>
      <c r="T500" s="92"/>
      <c r="U500" s="92"/>
      <c r="V500" s="92"/>
      <c r="W500" s="92"/>
      <c r="X500" s="93"/>
      <c r="Y500" s="39"/>
      <c r="Z500" s="39"/>
      <c r="AA500" s="39"/>
      <c r="AB500" s="39"/>
      <c r="AC500" s="39"/>
      <c r="AD500" s="39"/>
      <c r="AE500" s="39"/>
      <c r="AT500" s="18" t="s">
        <v>232</v>
      </c>
      <c r="AU500" s="18" t="s">
        <v>88</v>
      </c>
    </row>
    <row r="501" s="2" customFormat="1" ht="16.5" customHeight="1">
      <c r="A501" s="39"/>
      <c r="B501" s="40"/>
      <c r="C501" s="252" t="s">
        <v>1752</v>
      </c>
      <c r="D501" s="252" t="s">
        <v>226</v>
      </c>
      <c r="E501" s="253" t="s">
        <v>1753</v>
      </c>
      <c r="F501" s="254" t="s">
        <v>1754</v>
      </c>
      <c r="G501" s="255" t="s">
        <v>403</v>
      </c>
      <c r="H501" s="256">
        <v>6.4000000000000004</v>
      </c>
      <c r="I501" s="257"/>
      <c r="J501" s="257"/>
      <c r="K501" s="258">
        <f>ROUND(P501*H501,2)</f>
        <v>0</v>
      </c>
      <c r="L501" s="254" t="s">
        <v>1</v>
      </c>
      <c r="M501" s="45"/>
      <c r="N501" s="259" t="s">
        <v>1</v>
      </c>
      <c r="O501" s="260" t="s">
        <v>41</v>
      </c>
      <c r="P501" s="261">
        <f>I501+J501</f>
        <v>0</v>
      </c>
      <c r="Q501" s="261">
        <f>ROUND(I501*H501,2)</f>
        <v>0</v>
      </c>
      <c r="R501" s="261">
        <f>ROUND(J501*H501,2)</f>
        <v>0</v>
      </c>
      <c r="S501" s="92"/>
      <c r="T501" s="262">
        <f>S501*H501</f>
        <v>0</v>
      </c>
      <c r="U501" s="262">
        <v>0.028510000000000001</v>
      </c>
      <c r="V501" s="262">
        <f>U501*H501</f>
        <v>0.18246400000000002</v>
      </c>
      <c r="W501" s="262">
        <v>0</v>
      </c>
      <c r="X501" s="263">
        <f>W501*H501</f>
        <v>0</v>
      </c>
      <c r="Y501" s="39"/>
      <c r="Z501" s="39"/>
      <c r="AA501" s="39"/>
      <c r="AB501" s="39"/>
      <c r="AC501" s="39"/>
      <c r="AD501" s="39"/>
      <c r="AE501" s="39"/>
      <c r="AR501" s="264" t="s">
        <v>239</v>
      </c>
      <c r="AT501" s="264" t="s">
        <v>226</v>
      </c>
      <c r="AU501" s="264" t="s">
        <v>88</v>
      </c>
      <c r="AY501" s="18" t="s">
        <v>223</v>
      </c>
      <c r="BE501" s="265">
        <f>IF(O501="základní",K501,0)</f>
        <v>0</v>
      </c>
      <c r="BF501" s="265">
        <f>IF(O501="snížená",K501,0)</f>
        <v>0</v>
      </c>
      <c r="BG501" s="265">
        <f>IF(O501="zákl. přenesená",K501,0)</f>
        <v>0</v>
      </c>
      <c r="BH501" s="265">
        <f>IF(O501="sníž. přenesená",K501,0)</f>
        <v>0</v>
      </c>
      <c r="BI501" s="265">
        <f>IF(O501="nulová",K501,0)</f>
        <v>0</v>
      </c>
      <c r="BJ501" s="18" t="s">
        <v>86</v>
      </c>
      <c r="BK501" s="265">
        <f>ROUND(P501*H501,2)</f>
        <v>0</v>
      </c>
      <c r="BL501" s="18" t="s">
        <v>239</v>
      </c>
      <c r="BM501" s="264" t="s">
        <v>1755</v>
      </c>
    </row>
    <row r="502" s="2" customFormat="1">
      <c r="A502" s="39"/>
      <c r="B502" s="40"/>
      <c r="C502" s="41"/>
      <c r="D502" s="266" t="s">
        <v>232</v>
      </c>
      <c r="E502" s="41"/>
      <c r="F502" s="267" t="s">
        <v>1756</v>
      </c>
      <c r="G502" s="41"/>
      <c r="H502" s="41"/>
      <c r="I502" s="158"/>
      <c r="J502" s="158"/>
      <c r="K502" s="41"/>
      <c r="L502" s="41"/>
      <c r="M502" s="45"/>
      <c r="N502" s="268"/>
      <c r="O502" s="269"/>
      <c r="P502" s="92"/>
      <c r="Q502" s="92"/>
      <c r="R502" s="92"/>
      <c r="S502" s="92"/>
      <c r="T502" s="92"/>
      <c r="U502" s="92"/>
      <c r="V502" s="92"/>
      <c r="W502" s="92"/>
      <c r="X502" s="93"/>
      <c r="Y502" s="39"/>
      <c r="Z502" s="39"/>
      <c r="AA502" s="39"/>
      <c r="AB502" s="39"/>
      <c r="AC502" s="39"/>
      <c r="AD502" s="39"/>
      <c r="AE502" s="39"/>
      <c r="AT502" s="18" t="s">
        <v>232</v>
      </c>
      <c r="AU502" s="18" t="s">
        <v>88</v>
      </c>
    </row>
    <row r="503" s="13" customFormat="1">
      <c r="A503" s="13"/>
      <c r="B503" s="274"/>
      <c r="C503" s="275"/>
      <c r="D503" s="266" t="s">
        <v>446</v>
      </c>
      <c r="E503" s="276" t="s">
        <v>1</v>
      </c>
      <c r="F503" s="277" t="s">
        <v>1757</v>
      </c>
      <c r="G503" s="275"/>
      <c r="H503" s="278">
        <v>6.4000000000000004</v>
      </c>
      <c r="I503" s="279"/>
      <c r="J503" s="279"/>
      <c r="K503" s="275"/>
      <c r="L503" s="275"/>
      <c r="M503" s="280"/>
      <c r="N503" s="281"/>
      <c r="O503" s="282"/>
      <c r="P503" s="282"/>
      <c r="Q503" s="282"/>
      <c r="R503" s="282"/>
      <c r="S503" s="282"/>
      <c r="T503" s="282"/>
      <c r="U503" s="282"/>
      <c r="V503" s="282"/>
      <c r="W503" s="282"/>
      <c r="X503" s="283"/>
      <c r="Y503" s="13"/>
      <c r="Z503" s="13"/>
      <c r="AA503" s="13"/>
      <c r="AB503" s="13"/>
      <c r="AC503" s="13"/>
      <c r="AD503" s="13"/>
      <c r="AE503" s="13"/>
      <c r="AT503" s="284" t="s">
        <v>446</v>
      </c>
      <c r="AU503" s="284" t="s">
        <v>88</v>
      </c>
      <c r="AV503" s="13" t="s">
        <v>88</v>
      </c>
      <c r="AW503" s="13" t="s">
        <v>5</v>
      </c>
      <c r="AX503" s="13" t="s">
        <v>86</v>
      </c>
      <c r="AY503" s="284" t="s">
        <v>223</v>
      </c>
    </row>
    <row r="504" s="2" customFormat="1" ht="21.75" customHeight="1">
      <c r="A504" s="39"/>
      <c r="B504" s="40"/>
      <c r="C504" s="252" t="s">
        <v>1758</v>
      </c>
      <c r="D504" s="252" t="s">
        <v>226</v>
      </c>
      <c r="E504" s="253" t="s">
        <v>1206</v>
      </c>
      <c r="F504" s="254" t="s">
        <v>1207</v>
      </c>
      <c r="G504" s="255" t="s">
        <v>403</v>
      </c>
      <c r="H504" s="256">
        <v>340</v>
      </c>
      <c r="I504" s="257"/>
      <c r="J504" s="257"/>
      <c r="K504" s="258">
        <f>ROUND(P504*H504,2)</f>
        <v>0</v>
      </c>
      <c r="L504" s="254" t="s">
        <v>404</v>
      </c>
      <c r="M504" s="45"/>
      <c r="N504" s="259" t="s">
        <v>1</v>
      </c>
      <c r="O504" s="260" t="s">
        <v>41</v>
      </c>
      <c r="P504" s="261">
        <f>I504+J504</f>
        <v>0</v>
      </c>
      <c r="Q504" s="261">
        <f>ROUND(I504*H504,2)</f>
        <v>0</v>
      </c>
      <c r="R504" s="261">
        <f>ROUND(J504*H504,2)</f>
        <v>0</v>
      </c>
      <c r="S504" s="92"/>
      <c r="T504" s="262">
        <f>S504*H504</f>
        <v>0</v>
      </c>
      <c r="U504" s="262">
        <v>0.084250000000000005</v>
      </c>
      <c r="V504" s="262">
        <f>U504*H504</f>
        <v>28.645000000000003</v>
      </c>
      <c r="W504" s="262">
        <v>0</v>
      </c>
      <c r="X504" s="263">
        <f>W504*H504</f>
        <v>0</v>
      </c>
      <c r="Y504" s="39"/>
      <c r="Z504" s="39"/>
      <c r="AA504" s="39"/>
      <c r="AB504" s="39"/>
      <c r="AC504" s="39"/>
      <c r="AD504" s="39"/>
      <c r="AE504" s="39"/>
      <c r="AR504" s="264" t="s">
        <v>239</v>
      </c>
      <c r="AT504" s="264" t="s">
        <v>226</v>
      </c>
      <c r="AU504" s="264" t="s">
        <v>88</v>
      </c>
      <c r="AY504" s="18" t="s">
        <v>223</v>
      </c>
      <c r="BE504" s="265">
        <f>IF(O504="základní",K504,0)</f>
        <v>0</v>
      </c>
      <c r="BF504" s="265">
        <f>IF(O504="snížená",K504,0)</f>
        <v>0</v>
      </c>
      <c r="BG504" s="265">
        <f>IF(O504="zákl. přenesená",K504,0)</f>
        <v>0</v>
      </c>
      <c r="BH504" s="265">
        <f>IF(O504="sníž. přenesená",K504,0)</f>
        <v>0</v>
      </c>
      <c r="BI504" s="265">
        <f>IF(O504="nulová",K504,0)</f>
        <v>0</v>
      </c>
      <c r="BJ504" s="18" t="s">
        <v>86</v>
      </c>
      <c r="BK504" s="265">
        <f>ROUND(P504*H504,2)</f>
        <v>0</v>
      </c>
      <c r="BL504" s="18" t="s">
        <v>239</v>
      </c>
      <c r="BM504" s="264" t="s">
        <v>1759</v>
      </c>
    </row>
    <row r="505" s="2" customFormat="1">
      <c r="A505" s="39"/>
      <c r="B505" s="40"/>
      <c r="C505" s="41"/>
      <c r="D505" s="266" t="s">
        <v>232</v>
      </c>
      <c r="E505" s="41"/>
      <c r="F505" s="267" t="s">
        <v>1699</v>
      </c>
      <c r="G505" s="41"/>
      <c r="H505" s="41"/>
      <c r="I505" s="158"/>
      <c r="J505" s="158"/>
      <c r="K505" s="41"/>
      <c r="L505" s="41"/>
      <c r="M505" s="45"/>
      <c r="N505" s="268"/>
      <c r="O505" s="269"/>
      <c r="P505" s="92"/>
      <c r="Q505" s="92"/>
      <c r="R505" s="92"/>
      <c r="S505" s="92"/>
      <c r="T505" s="92"/>
      <c r="U505" s="92"/>
      <c r="V505" s="92"/>
      <c r="W505" s="92"/>
      <c r="X505" s="93"/>
      <c r="Y505" s="39"/>
      <c r="Z505" s="39"/>
      <c r="AA505" s="39"/>
      <c r="AB505" s="39"/>
      <c r="AC505" s="39"/>
      <c r="AD505" s="39"/>
      <c r="AE505" s="39"/>
      <c r="AT505" s="18" t="s">
        <v>232</v>
      </c>
      <c r="AU505" s="18" t="s">
        <v>88</v>
      </c>
    </row>
    <row r="506" s="13" customFormat="1">
      <c r="A506" s="13"/>
      <c r="B506" s="274"/>
      <c r="C506" s="275"/>
      <c r="D506" s="266" t="s">
        <v>446</v>
      </c>
      <c r="E506" s="276" t="s">
        <v>1</v>
      </c>
      <c r="F506" s="277" t="s">
        <v>1760</v>
      </c>
      <c r="G506" s="275"/>
      <c r="H506" s="278">
        <v>340</v>
      </c>
      <c r="I506" s="279"/>
      <c r="J506" s="279"/>
      <c r="K506" s="275"/>
      <c r="L506" s="275"/>
      <c r="M506" s="280"/>
      <c r="N506" s="281"/>
      <c r="O506" s="282"/>
      <c r="P506" s="282"/>
      <c r="Q506" s="282"/>
      <c r="R506" s="282"/>
      <c r="S506" s="282"/>
      <c r="T506" s="282"/>
      <c r="U506" s="282"/>
      <c r="V506" s="282"/>
      <c r="W506" s="282"/>
      <c r="X506" s="283"/>
      <c r="Y506" s="13"/>
      <c r="Z506" s="13"/>
      <c r="AA506" s="13"/>
      <c r="AB506" s="13"/>
      <c r="AC506" s="13"/>
      <c r="AD506" s="13"/>
      <c r="AE506" s="13"/>
      <c r="AT506" s="284" t="s">
        <v>446</v>
      </c>
      <c r="AU506" s="284" t="s">
        <v>88</v>
      </c>
      <c r="AV506" s="13" t="s">
        <v>88</v>
      </c>
      <c r="AW506" s="13" t="s">
        <v>5</v>
      </c>
      <c r="AX506" s="13" t="s">
        <v>86</v>
      </c>
      <c r="AY506" s="284" t="s">
        <v>223</v>
      </c>
    </row>
    <row r="507" s="2" customFormat="1" ht="21.75" customHeight="1">
      <c r="A507" s="39"/>
      <c r="B507" s="40"/>
      <c r="C507" s="296" t="s">
        <v>1761</v>
      </c>
      <c r="D507" s="296" t="s">
        <v>498</v>
      </c>
      <c r="E507" s="297" t="s">
        <v>1762</v>
      </c>
      <c r="F507" s="298" t="s">
        <v>1763</v>
      </c>
      <c r="G507" s="299" t="s">
        <v>403</v>
      </c>
      <c r="H507" s="300">
        <v>202.97999999999999</v>
      </c>
      <c r="I507" s="301"/>
      <c r="J507" s="302"/>
      <c r="K507" s="303">
        <f>ROUND(P507*H507,2)</f>
        <v>0</v>
      </c>
      <c r="L507" s="298" t="s">
        <v>404</v>
      </c>
      <c r="M507" s="304"/>
      <c r="N507" s="305" t="s">
        <v>1</v>
      </c>
      <c r="O507" s="260" t="s">
        <v>41</v>
      </c>
      <c r="P507" s="261">
        <f>I507+J507</f>
        <v>0</v>
      </c>
      <c r="Q507" s="261">
        <f>ROUND(I507*H507,2)</f>
        <v>0</v>
      </c>
      <c r="R507" s="261">
        <f>ROUND(J507*H507,2)</f>
        <v>0</v>
      </c>
      <c r="S507" s="92"/>
      <c r="T507" s="262">
        <f>S507*H507</f>
        <v>0</v>
      </c>
      <c r="U507" s="262">
        <v>0.12</v>
      </c>
      <c r="V507" s="262">
        <f>U507*H507</f>
        <v>24.357599999999998</v>
      </c>
      <c r="W507" s="262">
        <v>0</v>
      </c>
      <c r="X507" s="263">
        <f>W507*H507</f>
        <v>0</v>
      </c>
      <c r="Y507" s="39"/>
      <c r="Z507" s="39"/>
      <c r="AA507" s="39"/>
      <c r="AB507" s="39"/>
      <c r="AC507" s="39"/>
      <c r="AD507" s="39"/>
      <c r="AE507" s="39"/>
      <c r="AR507" s="264" t="s">
        <v>430</v>
      </c>
      <c r="AT507" s="264" t="s">
        <v>498</v>
      </c>
      <c r="AU507" s="264" t="s">
        <v>88</v>
      </c>
      <c r="AY507" s="18" t="s">
        <v>223</v>
      </c>
      <c r="BE507" s="265">
        <f>IF(O507="základní",K507,0)</f>
        <v>0</v>
      </c>
      <c r="BF507" s="265">
        <f>IF(O507="snížená",K507,0)</f>
        <v>0</v>
      </c>
      <c r="BG507" s="265">
        <f>IF(O507="zákl. přenesená",K507,0)</f>
        <v>0</v>
      </c>
      <c r="BH507" s="265">
        <f>IF(O507="sníž. přenesená",K507,0)</f>
        <v>0</v>
      </c>
      <c r="BI507" s="265">
        <f>IF(O507="nulová",K507,0)</f>
        <v>0</v>
      </c>
      <c r="BJ507" s="18" t="s">
        <v>86</v>
      </c>
      <c r="BK507" s="265">
        <f>ROUND(P507*H507,2)</f>
        <v>0</v>
      </c>
      <c r="BL507" s="18" t="s">
        <v>239</v>
      </c>
      <c r="BM507" s="264" t="s">
        <v>1764</v>
      </c>
    </row>
    <row r="508" s="2" customFormat="1">
      <c r="A508" s="39"/>
      <c r="B508" s="40"/>
      <c r="C508" s="41"/>
      <c r="D508" s="266" t="s">
        <v>232</v>
      </c>
      <c r="E508" s="41"/>
      <c r="F508" s="267" t="s">
        <v>1699</v>
      </c>
      <c r="G508" s="41"/>
      <c r="H508" s="41"/>
      <c r="I508" s="158"/>
      <c r="J508" s="158"/>
      <c r="K508" s="41"/>
      <c r="L508" s="41"/>
      <c r="M508" s="45"/>
      <c r="N508" s="268"/>
      <c r="O508" s="269"/>
      <c r="P508" s="92"/>
      <c r="Q508" s="92"/>
      <c r="R508" s="92"/>
      <c r="S508" s="92"/>
      <c r="T508" s="92"/>
      <c r="U508" s="92"/>
      <c r="V508" s="92"/>
      <c r="W508" s="92"/>
      <c r="X508" s="93"/>
      <c r="Y508" s="39"/>
      <c r="Z508" s="39"/>
      <c r="AA508" s="39"/>
      <c r="AB508" s="39"/>
      <c r="AC508" s="39"/>
      <c r="AD508" s="39"/>
      <c r="AE508" s="39"/>
      <c r="AT508" s="18" t="s">
        <v>232</v>
      </c>
      <c r="AU508" s="18" t="s">
        <v>88</v>
      </c>
    </row>
    <row r="509" s="13" customFormat="1">
      <c r="A509" s="13"/>
      <c r="B509" s="274"/>
      <c r="C509" s="275"/>
      <c r="D509" s="266" t="s">
        <v>446</v>
      </c>
      <c r="E509" s="275"/>
      <c r="F509" s="277" t="s">
        <v>1765</v>
      </c>
      <c r="G509" s="275"/>
      <c r="H509" s="278">
        <v>202.97999999999999</v>
      </c>
      <c r="I509" s="279"/>
      <c r="J509" s="279"/>
      <c r="K509" s="275"/>
      <c r="L509" s="275"/>
      <c r="M509" s="280"/>
      <c r="N509" s="281"/>
      <c r="O509" s="282"/>
      <c r="P509" s="282"/>
      <c r="Q509" s="282"/>
      <c r="R509" s="282"/>
      <c r="S509" s="282"/>
      <c r="T509" s="282"/>
      <c r="U509" s="282"/>
      <c r="V509" s="282"/>
      <c r="W509" s="282"/>
      <c r="X509" s="283"/>
      <c r="Y509" s="13"/>
      <c r="Z509" s="13"/>
      <c r="AA509" s="13"/>
      <c r="AB509" s="13"/>
      <c r="AC509" s="13"/>
      <c r="AD509" s="13"/>
      <c r="AE509" s="13"/>
      <c r="AT509" s="284" t="s">
        <v>446</v>
      </c>
      <c r="AU509" s="284" t="s">
        <v>88</v>
      </c>
      <c r="AV509" s="13" t="s">
        <v>88</v>
      </c>
      <c r="AW509" s="13" t="s">
        <v>4</v>
      </c>
      <c r="AX509" s="13" t="s">
        <v>86</v>
      </c>
      <c r="AY509" s="284" t="s">
        <v>223</v>
      </c>
    </row>
    <row r="510" s="2" customFormat="1" ht="21.75" customHeight="1">
      <c r="A510" s="39"/>
      <c r="B510" s="40"/>
      <c r="C510" s="296" t="s">
        <v>1766</v>
      </c>
      <c r="D510" s="296" t="s">
        <v>498</v>
      </c>
      <c r="E510" s="297" t="s">
        <v>1210</v>
      </c>
      <c r="F510" s="298" t="s">
        <v>1211</v>
      </c>
      <c r="G510" s="299" t="s">
        <v>403</v>
      </c>
      <c r="H510" s="300">
        <v>128.52000000000001</v>
      </c>
      <c r="I510" s="301"/>
      <c r="J510" s="302"/>
      <c r="K510" s="303">
        <f>ROUND(P510*H510,2)</f>
        <v>0</v>
      </c>
      <c r="L510" s="298" t="s">
        <v>404</v>
      </c>
      <c r="M510" s="304"/>
      <c r="N510" s="305" t="s">
        <v>1</v>
      </c>
      <c r="O510" s="260" t="s">
        <v>41</v>
      </c>
      <c r="P510" s="261">
        <f>I510+J510</f>
        <v>0</v>
      </c>
      <c r="Q510" s="261">
        <f>ROUND(I510*H510,2)</f>
        <v>0</v>
      </c>
      <c r="R510" s="261">
        <f>ROUND(J510*H510,2)</f>
        <v>0</v>
      </c>
      <c r="S510" s="92"/>
      <c r="T510" s="262">
        <f>S510*H510</f>
        <v>0</v>
      </c>
      <c r="U510" s="262">
        <v>0.13100000000000001</v>
      </c>
      <c r="V510" s="262">
        <f>U510*H510</f>
        <v>16.836120000000001</v>
      </c>
      <c r="W510" s="262">
        <v>0</v>
      </c>
      <c r="X510" s="263">
        <f>W510*H510</f>
        <v>0</v>
      </c>
      <c r="Y510" s="39"/>
      <c r="Z510" s="39"/>
      <c r="AA510" s="39"/>
      <c r="AB510" s="39"/>
      <c r="AC510" s="39"/>
      <c r="AD510" s="39"/>
      <c r="AE510" s="39"/>
      <c r="AR510" s="264" t="s">
        <v>430</v>
      </c>
      <c r="AT510" s="264" t="s">
        <v>498</v>
      </c>
      <c r="AU510" s="264" t="s">
        <v>88</v>
      </c>
      <c r="AY510" s="18" t="s">
        <v>223</v>
      </c>
      <c r="BE510" s="265">
        <f>IF(O510="základní",K510,0)</f>
        <v>0</v>
      </c>
      <c r="BF510" s="265">
        <f>IF(O510="snížená",K510,0)</f>
        <v>0</v>
      </c>
      <c r="BG510" s="265">
        <f>IF(O510="zákl. přenesená",K510,0)</f>
        <v>0</v>
      </c>
      <c r="BH510" s="265">
        <f>IF(O510="sníž. přenesená",K510,0)</f>
        <v>0</v>
      </c>
      <c r="BI510" s="265">
        <f>IF(O510="nulová",K510,0)</f>
        <v>0</v>
      </c>
      <c r="BJ510" s="18" t="s">
        <v>86</v>
      </c>
      <c r="BK510" s="265">
        <f>ROUND(P510*H510,2)</f>
        <v>0</v>
      </c>
      <c r="BL510" s="18" t="s">
        <v>239</v>
      </c>
      <c r="BM510" s="264" t="s">
        <v>1767</v>
      </c>
    </row>
    <row r="511" s="2" customFormat="1">
      <c r="A511" s="39"/>
      <c r="B511" s="40"/>
      <c r="C511" s="41"/>
      <c r="D511" s="266" t="s">
        <v>232</v>
      </c>
      <c r="E511" s="41"/>
      <c r="F511" s="267" t="s">
        <v>1768</v>
      </c>
      <c r="G511" s="41"/>
      <c r="H511" s="41"/>
      <c r="I511" s="158"/>
      <c r="J511" s="158"/>
      <c r="K511" s="41"/>
      <c r="L511" s="41"/>
      <c r="M511" s="45"/>
      <c r="N511" s="268"/>
      <c r="O511" s="269"/>
      <c r="P511" s="92"/>
      <c r="Q511" s="92"/>
      <c r="R511" s="92"/>
      <c r="S511" s="92"/>
      <c r="T511" s="92"/>
      <c r="U511" s="92"/>
      <c r="V511" s="92"/>
      <c r="W511" s="92"/>
      <c r="X511" s="93"/>
      <c r="Y511" s="39"/>
      <c r="Z511" s="39"/>
      <c r="AA511" s="39"/>
      <c r="AB511" s="39"/>
      <c r="AC511" s="39"/>
      <c r="AD511" s="39"/>
      <c r="AE511" s="39"/>
      <c r="AT511" s="18" t="s">
        <v>232</v>
      </c>
      <c r="AU511" s="18" t="s">
        <v>88</v>
      </c>
    </row>
    <row r="512" s="13" customFormat="1">
      <c r="A512" s="13"/>
      <c r="B512" s="274"/>
      <c r="C512" s="275"/>
      <c r="D512" s="266" t="s">
        <v>446</v>
      </c>
      <c r="E512" s="275"/>
      <c r="F512" s="277" t="s">
        <v>1769</v>
      </c>
      <c r="G512" s="275"/>
      <c r="H512" s="278">
        <v>128.52000000000001</v>
      </c>
      <c r="I512" s="279"/>
      <c r="J512" s="279"/>
      <c r="K512" s="275"/>
      <c r="L512" s="275"/>
      <c r="M512" s="280"/>
      <c r="N512" s="281"/>
      <c r="O512" s="282"/>
      <c r="P512" s="282"/>
      <c r="Q512" s="282"/>
      <c r="R512" s="282"/>
      <c r="S512" s="282"/>
      <c r="T512" s="282"/>
      <c r="U512" s="282"/>
      <c r="V512" s="282"/>
      <c r="W512" s="282"/>
      <c r="X512" s="283"/>
      <c r="Y512" s="13"/>
      <c r="Z512" s="13"/>
      <c r="AA512" s="13"/>
      <c r="AB512" s="13"/>
      <c r="AC512" s="13"/>
      <c r="AD512" s="13"/>
      <c r="AE512" s="13"/>
      <c r="AT512" s="284" t="s">
        <v>446</v>
      </c>
      <c r="AU512" s="284" t="s">
        <v>88</v>
      </c>
      <c r="AV512" s="13" t="s">
        <v>88</v>
      </c>
      <c r="AW512" s="13" t="s">
        <v>4</v>
      </c>
      <c r="AX512" s="13" t="s">
        <v>86</v>
      </c>
      <c r="AY512" s="284" t="s">
        <v>223</v>
      </c>
    </row>
    <row r="513" s="2" customFormat="1" ht="16.5" customHeight="1">
      <c r="A513" s="39"/>
      <c r="B513" s="40"/>
      <c r="C513" s="296" t="s">
        <v>1770</v>
      </c>
      <c r="D513" s="296" t="s">
        <v>498</v>
      </c>
      <c r="E513" s="297" t="s">
        <v>1771</v>
      </c>
      <c r="F513" s="298" t="s">
        <v>1772</v>
      </c>
      <c r="G513" s="299" t="s">
        <v>403</v>
      </c>
      <c r="H513" s="300">
        <v>15.449999999999999</v>
      </c>
      <c r="I513" s="301"/>
      <c r="J513" s="302"/>
      <c r="K513" s="303">
        <f>ROUND(P513*H513,2)</f>
        <v>0</v>
      </c>
      <c r="L513" s="298" t="s">
        <v>1</v>
      </c>
      <c r="M513" s="304"/>
      <c r="N513" s="305" t="s">
        <v>1</v>
      </c>
      <c r="O513" s="260" t="s">
        <v>41</v>
      </c>
      <c r="P513" s="261">
        <f>I513+J513</f>
        <v>0</v>
      </c>
      <c r="Q513" s="261">
        <f>ROUND(I513*H513,2)</f>
        <v>0</v>
      </c>
      <c r="R513" s="261">
        <f>ROUND(J513*H513,2)</f>
        <v>0</v>
      </c>
      <c r="S513" s="92"/>
      <c r="T513" s="262">
        <f>S513*H513</f>
        <v>0</v>
      </c>
      <c r="U513" s="262">
        <v>0.17999999999999999</v>
      </c>
      <c r="V513" s="262">
        <f>U513*H513</f>
        <v>2.7809999999999997</v>
      </c>
      <c r="W513" s="262">
        <v>0</v>
      </c>
      <c r="X513" s="263">
        <f>W513*H513</f>
        <v>0</v>
      </c>
      <c r="Y513" s="39"/>
      <c r="Z513" s="39"/>
      <c r="AA513" s="39"/>
      <c r="AB513" s="39"/>
      <c r="AC513" s="39"/>
      <c r="AD513" s="39"/>
      <c r="AE513" s="39"/>
      <c r="AR513" s="264" t="s">
        <v>430</v>
      </c>
      <c r="AT513" s="264" t="s">
        <v>498</v>
      </c>
      <c r="AU513" s="264" t="s">
        <v>88</v>
      </c>
      <c r="AY513" s="18" t="s">
        <v>223</v>
      </c>
      <c r="BE513" s="265">
        <f>IF(O513="základní",K513,0)</f>
        <v>0</v>
      </c>
      <c r="BF513" s="265">
        <f>IF(O513="snížená",K513,0)</f>
        <v>0</v>
      </c>
      <c r="BG513" s="265">
        <f>IF(O513="zákl. přenesená",K513,0)</f>
        <v>0</v>
      </c>
      <c r="BH513" s="265">
        <f>IF(O513="sníž. přenesená",K513,0)</f>
        <v>0</v>
      </c>
      <c r="BI513" s="265">
        <f>IF(O513="nulová",K513,0)</f>
        <v>0</v>
      </c>
      <c r="BJ513" s="18" t="s">
        <v>86</v>
      </c>
      <c r="BK513" s="265">
        <f>ROUND(P513*H513,2)</f>
        <v>0</v>
      </c>
      <c r="BL513" s="18" t="s">
        <v>239</v>
      </c>
      <c r="BM513" s="264" t="s">
        <v>1773</v>
      </c>
    </row>
    <row r="514" s="2" customFormat="1">
      <c r="A514" s="39"/>
      <c r="B514" s="40"/>
      <c r="C514" s="41"/>
      <c r="D514" s="266" t="s">
        <v>232</v>
      </c>
      <c r="E514" s="41"/>
      <c r="F514" s="267" t="s">
        <v>1699</v>
      </c>
      <c r="G514" s="41"/>
      <c r="H514" s="41"/>
      <c r="I514" s="158"/>
      <c r="J514" s="158"/>
      <c r="K514" s="41"/>
      <c r="L514" s="41"/>
      <c r="M514" s="45"/>
      <c r="N514" s="268"/>
      <c r="O514" s="269"/>
      <c r="P514" s="92"/>
      <c r="Q514" s="92"/>
      <c r="R514" s="92"/>
      <c r="S514" s="92"/>
      <c r="T514" s="92"/>
      <c r="U514" s="92"/>
      <c r="V514" s="92"/>
      <c r="W514" s="92"/>
      <c r="X514" s="93"/>
      <c r="Y514" s="39"/>
      <c r="Z514" s="39"/>
      <c r="AA514" s="39"/>
      <c r="AB514" s="39"/>
      <c r="AC514" s="39"/>
      <c r="AD514" s="39"/>
      <c r="AE514" s="39"/>
      <c r="AT514" s="18" t="s">
        <v>232</v>
      </c>
      <c r="AU514" s="18" t="s">
        <v>88</v>
      </c>
    </row>
    <row r="515" s="13" customFormat="1">
      <c r="A515" s="13"/>
      <c r="B515" s="274"/>
      <c r="C515" s="275"/>
      <c r="D515" s="266" t="s">
        <v>446</v>
      </c>
      <c r="E515" s="276" t="s">
        <v>1</v>
      </c>
      <c r="F515" s="277" t="s">
        <v>9</v>
      </c>
      <c r="G515" s="275"/>
      <c r="H515" s="278">
        <v>15</v>
      </c>
      <c r="I515" s="279"/>
      <c r="J515" s="279"/>
      <c r="K515" s="275"/>
      <c r="L515" s="275"/>
      <c r="M515" s="280"/>
      <c r="N515" s="281"/>
      <c r="O515" s="282"/>
      <c r="P515" s="282"/>
      <c r="Q515" s="282"/>
      <c r="R515" s="282"/>
      <c r="S515" s="282"/>
      <c r="T515" s="282"/>
      <c r="U515" s="282"/>
      <c r="V515" s="282"/>
      <c r="W515" s="282"/>
      <c r="X515" s="283"/>
      <c r="Y515" s="13"/>
      <c r="Z515" s="13"/>
      <c r="AA515" s="13"/>
      <c r="AB515" s="13"/>
      <c r="AC515" s="13"/>
      <c r="AD515" s="13"/>
      <c r="AE515" s="13"/>
      <c r="AT515" s="284" t="s">
        <v>446</v>
      </c>
      <c r="AU515" s="284" t="s">
        <v>88</v>
      </c>
      <c r="AV515" s="13" t="s">
        <v>88</v>
      </c>
      <c r="AW515" s="13" t="s">
        <v>5</v>
      </c>
      <c r="AX515" s="13" t="s">
        <v>86</v>
      </c>
      <c r="AY515" s="284" t="s">
        <v>223</v>
      </c>
    </row>
    <row r="516" s="13" customFormat="1">
      <c r="A516" s="13"/>
      <c r="B516" s="274"/>
      <c r="C516" s="275"/>
      <c r="D516" s="266" t="s">
        <v>446</v>
      </c>
      <c r="E516" s="275"/>
      <c r="F516" s="277" t="s">
        <v>1774</v>
      </c>
      <c r="G516" s="275"/>
      <c r="H516" s="278">
        <v>15.449999999999999</v>
      </c>
      <c r="I516" s="279"/>
      <c r="J516" s="279"/>
      <c r="K516" s="275"/>
      <c r="L516" s="275"/>
      <c r="M516" s="280"/>
      <c r="N516" s="281"/>
      <c r="O516" s="282"/>
      <c r="P516" s="282"/>
      <c r="Q516" s="282"/>
      <c r="R516" s="282"/>
      <c r="S516" s="282"/>
      <c r="T516" s="282"/>
      <c r="U516" s="282"/>
      <c r="V516" s="282"/>
      <c r="W516" s="282"/>
      <c r="X516" s="283"/>
      <c r="Y516" s="13"/>
      <c r="Z516" s="13"/>
      <c r="AA516" s="13"/>
      <c r="AB516" s="13"/>
      <c r="AC516" s="13"/>
      <c r="AD516" s="13"/>
      <c r="AE516" s="13"/>
      <c r="AT516" s="284" t="s">
        <v>446</v>
      </c>
      <c r="AU516" s="284" t="s">
        <v>88</v>
      </c>
      <c r="AV516" s="13" t="s">
        <v>88</v>
      </c>
      <c r="AW516" s="13" t="s">
        <v>4</v>
      </c>
      <c r="AX516" s="13" t="s">
        <v>86</v>
      </c>
      <c r="AY516" s="284" t="s">
        <v>223</v>
      </c>
    </row>
    <row r="517" s="2" customFormat="1" ht="21.75" customHeight="1">
      <c r="A517" s="39"/>
      <c r="B517" s="40"/>
      <c r="C517" s="252" t="s">
        <v>1775</v>
      </c>
      <c r="D517" s="252" t="s">
        <v>226</v>
      </c>
      <c r="E517" s="253" t="s">
        <v>1776</v>
      </c>
      <c r="F517" s="254" t="s">
        <v>1777</v>
      </c>
      <c r="G517" s="255" t="s">
        <v>403</v>
      </c>
      <c r="H517" s="256">
        <v>0.81000000000000005</v>
      </c>
      <c r="I517" s="257"/>
      <c r="J517" s="257"/>
      <c r="K517" s="258">
        <f>ROUND(P517*H517,2)</f>
        <v>0</v>
      </c>
      <c r="L517" s="254" t="s">
        <v>404</v>
      </c>
      <c r="M517" s="45"/>
      <c r="N517" s="259" t="s">
        <v>1</v>
      </c>
      <c r="O517" s="260" t="s">
        <v>41</v>
      </c>
      <c r="P517" s="261">
        <f>I517+J517</f>
        <v>0</v>
      </c>
      <c r="Q517" s="261">
        <f>ROUND(I517*H517,2)</f>
        <v>0</v>
      </c>
      <c r="R517" s="261">
        <f>ROUND(J517*H517,2)</f>
        <v>0</v>
      </c>
      <c r="S517" s="92"/>
      <c r="T517" s="262">
        <f>S517*H517</f>
        <v>0</v>
      </c>
      <c r="U517" s="262">
        <v>0.14610000000000001</v>
      </c>
      <c r="V517" s="262">
        <f>U517*H517</f>
        <v>0.11834100000000002</v>
      </c>
      <c r="W517" s="262">
        <v>0</v>
      </c>
      <c r="X517" s="263">
        <f>W517*H517</f>
        <v>0</v>
      </c>
      <c r="Y517" s="39"/>
      <c r="Z517" s="39"/>
      <c r="AA517" s="39"/>
      <c r="AB517" s="39"/>
      <c r="AC517" s="39"/>
      <c r="AD517" s="39"/>
      <c r="AE517" s="39"/>
      <c r="AR517" s="264" t="s">
        <v>239</v>
      </c>
      <c r="AT517" s="264" t="s">
        <v>226</v>
      </c>
      <c r="AU517" s="264" t="s">
        <v>88</v>
      </c>
      <c r="AY517" s="18" t="s">
        <v>223</v>
      </c>
      <c r="BE517" s="265">
        <f>IF(O517="základní",K517,0)</f>
        <v>0</v>
      </c>
      <c r="BF517" s="265">
        <f>IF(O517="snížená",K517,0)</f>
        <v>0</v>
      </c>
      <c r="BG517" s="265">
        <f>IF(O517="zákl. přenesená",K517,0)</f>
        <v>0</v>
      </c>
      <c r="BH517" s="265">
        <f>IF(O517="sníž. přenesená",K517,0)</f>
        <v>0</v>
      </c>
      <c r="BI517" s="265">
        <f>IF(O517="nulová",K517,0)</f>
        <v>0</v>
      </c>
      <c r="BJ517" s="18" t="s">
        <v>86</v>
      </c>
      <c r="BK517" s="265">
        <f>ROUND(P517*H517,2)</f>
        <v>0</v>
      </c>
      <c r="BL517" s="18" t="s">
        <v>239</v>
      </c>
      <c r="BM517" s="264" t="s">
        <v>1778</v>
      </c>
    </row>
    <row r="518" s="2" customFormat="1">
      <c r="A518" s="39"/>
      <c r="B518" s="40"/>
      <c r="C518" s="41"/>
      <c r="D518" s="266" t="s">
        <v>232</v>
      </c>
      <c r="E518" s="41"/>
      <c r="F518" s="267" t="s">
        <v>1756</v>
      </c>
      <c r="G518" s="41"/>
      <c r="H518" s="41"/>
      <c r="I518" s="158"/>
      <c r="J518" s="158"/>
      <c r="K518" s="41"/>
      <c r="L518" s="41"/>
      <c r="M518" s="45"/>
      <c r="N518" s="268"/>
      <c r="O518" s="269"/>
      <c r="P518" s="92"/>
      <c r="Q518" s="92"/>
      <c r="R518" s="92"/>
      <c r="S518" s="92"/>
      <c r="T518" s="92"/>
      <c r="U518" s="92"/>
      <c r="V518" s="92"/>
      <c r="W518" s="92"/>
      <c r="X518" s="93"/>
      <c r="Y518" s="39"/>
      <c r="Z518" s="39"/>
      <c r="AA518" s="39"/>
      <c r="AB518" s="39"/>
      <c r="AC518" s="39"/>
      <c r="AD518" s="39"/>
      <c r="AE518" s="39"/>
      <c r="AT518" s="18" t="s">
        <v>232</v>
      </c>
      <c r="AU518" s="18" t="s">
        <v>88</v>
      </c>
    </row>
    <row r="519" s="13" customFormat="1">
      <c r="A519" s="13"/>
      <c r="B519" s="274"/>
      <c r="C519" s="275"/>
      <c r="D519" s="266" t="s">
        <v>446</v>
      </c>
      <c r="E519" s="276" t="s">
        <v>1</v>
      </c>
      <c r="F519" s="277" t="s">
        <v>1779</v>
      </c>
      <c r="G519" s="275"/>
      <c r="H519" s="278">
        <v>0.81000000000000005</v>
      </c>
      <c r="I519" s="279"/>
      <c r="J519" s="279"/>
      <c r="K519" s="275"/>
      <c r="L519" s="275"/>
      <c r="M519" s="280"/>
      <c r="N519" s="281"/>
      <c r="O519" s="282"/>
      <c r="P519" s="282"/>
      <c r="Q519" s="282"/>
      <c r="R519" s="282"/>
      <c r="S519" s="282"/>
      <c r="T519" s="282"/>
      <c r="U519" s="282"/>
      <c r="V519" s="282"/>
      <c r="W519" s="282"/>
      <c r="X519" s="283"/>
      <c r="Y519" s="13"/>
      <c r="Z519" s="13"/>
      <c r="AA519" s="13"/>
      <c r="AB519" s="13"/>
      <c r="AC519" s="13"/>
      <c r="AD519" s="13"/>
      <c r="AE519" s="13"/>
      <c r="AT519" s="284" t="s">
        <v>446</v>
      </c>
      <c r="AU519" s="284" t="s">
        <v>88</v>
      </c>
      <c r="AV519" s="13" t="s">
        <v>88</v>
      </c>
      <c r="AW519" s="13" t="s">
        <v>5</v>
      </c>
      <c r="AX519" s="13" t="s">
        <v>86</v>
      </c>
      <c r="AY519" s="284" t="s">
        <v>223</v>
      </c>
    </row>
    <row r="520" s="2" customFormat="1" ht="16.5" customHeight="1">
      <c r="A520" s="39"/>
      <c r="B520" s="40"/>
      <c r="C520" s="296" t="s">
        <v>1780</v>
      </c>
      <c r="D520" s="296" t="s">
        <v>498</v>
      </c>
      <c r="E520" s="297" t="s">
        <v>1781</v>
      </c>
      <c r="F520" s="298" t="s">
        <v>1782</v>
      </c>
      <c r="G520" s="299" t="s">
        <v>403</v>
      </c>
      <c r="H520" s="300">
        <v>0.83399999999999996</v>
      </c>
      <c r="I520" s="301"/>
      <c r="J520" s="302"/>
      <c r="K520" s="303">
        <f>ROUND(P520*H520,2)</f>
        <v>0</v>
      </c>
      <c r="L520" s="298" t="s">
        <v>1</v>
      </c>
      <c r="M520" s="304"/>
      <c r="N520" s="305" t="s">
        <v>1</v>
      </c>
      <c r="O520" s="260" t="s">
        <v>41</v>
      </c>
      <c r="P520" s="261">
        <f>I520+J520</f>
        <v>0</v>
      </c>
      <c r="Q520" s="261">
        <f>ROUND(I520*H520,2)</f>
        <v>0</v>
      </c>
      <c r="R520" s="261">
        <f>ROUND(J520*H520,2)</f>
        <v>0</v>
      </c>
      <c r="S520" s="92"/>
      <c r="T520" s="262">
        <f>S520*H520</f>
        <v>0</v>
      </c>
      <c r="U520" s="262">
        <v>0.11500000000000001</v>
      </c>
      <c r="V520" s="262">
        <f>U520*H520</f>
        <v>0.095909999999999995</v>
      </c>
      <c r="W520" s="262">
        <v>0</v>
      </c>
      <c r="X520" s="263">
        <f>W520*H520</f>
        <v>0</v>
      </c>
      <c r="Y520" s="39"/>
      <c r="Z520" s="39"/>
      <c r="AA520" s="39"/>
      <c r="AB520" s="39"/>
      <c r="AC520" s="39"/>
      <c r="AD520" s="39"/>
      <c r="AE520" s="39"/>
      <c r="AR520" s="264" t="s">
        <v>430</v>
      </c>
      <c r="AT520" s="264" t="s">
        <v>498</v>
      </c>
      <c r="AU520" s="264" t="s">
        <v>88</v>
      </c>
      <c r="AY520" s="18" t="s">
        <v>223</v>
      </c>
      <c r="BE520" s="265">
        <f>IF(O520="základní",K520,0)</f>
        <v>0</v>
      </c>
      <c r="BF520" s="265">
        <f>IF(O520="snížená",K520,0)</f>
        <v>0</v>
      </c>
      <c r="BG520" s="265">
        <f>IF(O520="zákl. přenesená",K520,0)</f>
        <v>0</v>
      </c>
      <c r="BH520" s="265">
        <f>IF(O520="sníž. přenesená",K520,0)</f>
        <v>0</v>
      </c>
      <c r="BI520" s="265">
        <f>IF(O520="nulová",K520,0)</f>
        <v>0</v>
      </c>
      <c r="BJ520" s="18" t="s">
        <v>86</v>
      </c>
      <c r="BK520" s="265">
        <f>ROUND(P520*H520,2)</f>
        <v>0</v>
      </c>
      <c r="BL520" s="18" t="s">
        <v>239</v>
      </c>
      <c r="BM520" s="264" t="s">
        <v>1783</v>
      </c>
    </row>
    <row r="521" s="2" customFormat="1">
      <c r="A521" s="39"/>
      <c r="B521" s="40"/>
      <c r="C521" s="41"/>
      <c r="D521" s="266" t="s">
        <v>232</v>
      </c>
      <c r="E521" s="41"/>
      <c r="F521" s="267" t="s">
        <v>1784</v>
      </c>
      <c r="G521" s="41"/>
      <c r="H521" s="41"/>
      <c r="I521" s="158"/>
      <c r="J521" s="158"/>
      <c r="K521" s="41"/>
      <c r="L521" s="41"/>
      <c r="M521" s="45"/>
      <c r="N521" s="268"/>
      <c r="O521" s="269"/>
      <c r="P521" s="92"/>
      <c r="Q521" s="92"/>
      <c r="R521" s="92"/>
      <c r="S521" s="92"/>
      <c r="T521" s="92"/>
      <c r="U521" s="92"/>
      <c r="V521" s="92"/>
      <c r="W521" s="92"/>
      <c r="X521" s="93"/>
      <c r="Y521" s="39"/>
      <c r="Z521" s="39"/>
      <c r="AA521" s="39"/>
      <c r="AB521" s="39"/>
      <c r="AC521" s="39"/>
      <c r="AD521" s="39"/>
      <c r="AE521" s="39"/>
      <c r="AT521" s="18" t="s">
        <v>232</v>
      </c>
      <c r="AU521" s="18" t="s">
        <v>88</v>
      </c>
    </row>
    <row r="522" s="13" customFormat="1">
      <c r="A522" s="13"/>
      <c r="B522" s="274"/>
      <c r="C522" s="275"/>
      <c r="D522" s="266" t="s">
        <v>446</v>
      </c>
      <c r="E522" s="275"/>
      <c r="F522" s="277" t="s">
        <v>1785</v>
      </c>
      <c r="G522" s="275"/>
      <c r="H522" s="278">
        <v>0.83399999999999996</v>
      </c>
      <c r="I522" s="279"/>
      <c r="J522" s="279"/>
      <c r="K522" s="275"/>
      <c r="L522" s="275"/>
      <c r="M522" s="280"/>
      <c r="N522" s="281"/>
      <c r="O522" s="282"/>
      <c r="P522" s="282"/>
      <c r="Q522" s="282"/>
      <c r="R522" s="282"/>
      <c r="S522" s="282"/>
      <c r="T522" s="282"/>
      <c r="U522" s="282"/>
      <c r="V522" s="282"/>
      <c r="W522" s="282"/>
      <c r="X522" s="283"/>
      <c r="Y522" s="13"/>
      <c r="Z522" s="13"/>
      <c r="AA522" s="13"/>
      <c r="AB522" s="13"/>
      <c r="AC522" s="13"/>
      <c r="AD522" s="13"/>
      <c r="AE522" s="13"/>
      <c r="AT522" s="284" t="s">
        <v>446</v>
      </c>
      <c r="AU522" s="284" t="s">
        <v>88</v>
      </c>
      <c r="AV522" s="13" t="s">
        <v>88</v>
      </c>
      <c r="AW522" s="13" t="s">
        <v>4</v>
      </c>
      <c r="AX522" s="13" t="s">
        <v>86</v>
      </c>
      <c r="AY522" s="284" t="s">
        <v>223</v>
      </c>
    </row>
    <row r="523" s="12" customFormat="1" ht="22.8" customHeight="1">
      <c r="A523" s="12"/>
      <c r="B523" s="235"/>
      <c r="C523" s="236"/>
      <c r="D523" s="237" t="s">
        <v>77</v>
      </c>
      <c r="E523" s="250" t="s">
        <v>248</v>
      </c>
      <c r="F523" s="250" t="s">
        <v>1786</v>
      </c>
      <c r="G523" s="236"/>
      <c r="H523" s="236"/>
      <c r="I523" s="239"/>
      <c r="J523" s="239"/>
      <c r="K523" s="251">
        <f>BK523</f>
        <v>0</v>
      </c>
      <c r="L523" s="236"/>
      <c r="M523" s="241"/>
      <c r="N523" s="242"/>
      <c r="O523" s="243"/>
      <c r="P523" s="243"/>
      <c r="Q523" s="244">
        <f>SUM(Q524:Q527)</f>
        <v>0</v>
      </c>
      <c r="R523" s="244">
        <f>SUM(R524:R527)</f>
        <v>0</v>
      </c>
      <c r="S523" s="243"/>
      <c r="T523" s="245">
        <f>SUM(T524:T527)</f>
        <v>0</v>
      </c>
      <c r="U523" s="243"/>
      <c r="V523" s="245">
        <f>SUM(V524:V527)</f>
        <v>0.0012000000000000001</v>
      </c>
      <c r="W523" s="243"/>
      <c r="X523" s="246">
        <f>SUM(X524:X527)</f>
        <v>0</v>
      </c>
      <c r="Y523" s="12"/>
      <c r="Z523" s="12"/>
      <c r="AA523" s="12"/>
      <c r="AB523" s="12"/>
      <c r="AC523" s="12"/>
      <c r="AD523" s="12"/>
      <c r="AE523" s="12"/>
      <c r="AR523" s="247" t="s">
        <v>86</v>
      </c>
      <c r="AT523" s="248" t="s">
        <v>77</v>
      </c>
      <c r="AU523" s="248" t="s">
        <v>86</v>
      </c>
      <c r="AY523" s="247" t="s">
        <v>223</v>
      </c>
      <c r="BK523" s="249">
        <f>SUM(BK524:BK527)</f>
        <v>0</v>
      </c>
    </row>
    <row r="524" s="2" customFormat="1" ht="21.75" customHeight="1">
      <c r="A524" s="39"/>
      <c r="B524" s="40"/>
      <c r="C524" s="252" t="s">
        <v>1787</v>
      </c>
      <c r="D524" s="252" t="s">
        <v>226</v>
      </c>
      <c r="E524" s="253" t="s">
        <v>1788</v>
      </c>
      <c r="F524" s="254" t="s">
        <v>1789</v>
      </c>
      <c r="G524" s="255" t="s">
        <v>320</v>
      </c>
      <c r="H524" s="256">
        <v>10</v>
      </c>
      <c r="I524" s="257"/>
      <c r="J524" s="257"/>
      <c r="K524" s="258">
        <f>ROUND(P524*H524,2)</f>
        <v>0</v>
      </c>
      <c r="L524" s="254" t="s">
        <v>404</v>
      </c>
      <c r="M524" s="45"/>
      <c r="N524" s="259" t="s">
        <v>1</v>
      </c>
      <c r="O524" s="260" t="s">
        <v>41</v>
      </c>
      <c r="P524" s="261">
        <f>I524+J524</f>
        <v>0</v>
      </c>
      <c r="Q524" s="261">
        <f>ROUND(I524*H524,2)</f>
        <v>0</v>
      </c>
      <c r="R524" s="261">
        <f>ROUND(J524*H524,2)</f>
        <v>0</v>
      </c>
      <c r="S524" s="92"/>
      <c r="T524" s="262">
        <f>S524*H524</f>
        <v>0</v>
      </c>
      <c r="U524" s="262">
        <v>0</v>
      </c>
      <c r="V524" s="262">
        <f>U524*H524</f>
        <v>0</v>
      </c>
      <c r="W524" s="262">
        <v>0</v>
      </c>
      <c r="X524" s="263">
        <f>W524*H524</f>
        <v>0</v>
      </c>
      <c r="Y524" s="39"/>
      <c r="Z524" s="39"/>
      <c r="AA524" s="39"/>
      <c r="AB524" s="39"/>
      <c r="AC524" s="39"/>
      <c r="AD524" s="39"/>
      <c r="AE524" s="39"/>
      <c r="AR524" s="264" t="s">
        <v>239</v>
      </c>
      <c r="AT524" s="264" t="s">
        <v>226</v>
      </c>
      <c r="AU524" s="264" t="s">
        <v>88</v>
      </c>
      <c r="AY524" s="18" t="s">
        <v>223</v>
      </c>
      <c r="BE524" s="265">
        <f>IF(O524="základní",K524,0)</f>
        <v>0</v>
      </c>
      <c r="BF524" s="265">
        <f>IF(O524="snížená",K524,0)</f>
        <v>0</v>
      </c>
      <c r="BG524" s="265">
        <f>IF(O524="zákl. přenesená",K524,0)</f>
        <v>0</v>
      </c>
      <c r="BH524" s="265">
        <f>IF(O524="sníž. přenesená",K524,0)</f>
        <v>0</v>
      </c>
      <c r="BI524" s="265">
        <f>IF(O524="nulová",K524,0)</f>
        <v>0</v>
      </c>
      <c r="BJ524" s="18" t="s">
        <v>86</v>
      </c>
      <c r="BK524" s="265">
        <f>ROUND(P524*H524,2)</f>
        <v>0</v>
      </c>
      <c r="BL524" s="18" t="s">
        <v>239</v>
      </c>
      <c r="BM524" s="264" t="s">
        <v>1790</v>
      </c>
    </row>
    <row r="525" s="2" customFormat="1">
      <c r="A525" s="39"/>
      <c r="B525" s="40"/>
      <c r="C525" s="41"/>
      <c r="D525" s="266" t="s">
        <v>232</v>
      </c>
      <c r="E525" s="41"/>
      <c r="F525" s="267" t="s">
        <v>1791</v>
      </c>
      <c r="G525" s="41"/>
      <c r="H525" s="41"/>
      <c r="I525" s="158"/>
      <c r="J525" s="158"/>
      <c r="K525" s="41"/>
      <c r="L525" s="41"/>
      <c r="M525" s="45"/>
      <c r="N525" s="268"/>
      <c r="O525" s="269"/>
      <c r="P525" s="92"/>
      <c r="Q525" s="92"/>
      <c r="R525" s="92"/>
      <c r="S525" s="92"/>
      <c r="T525" s="92"/>
      <c r="U525" s="92"/>
      <c r="V525" s="92"/>
      <c r="W525" s="92"/>
      <c r="X525" s="93"/>
      <c r="Y525" s="39"/>
      <c r="Z525" s="39"/>
      <c r="AA525" s="39"/>
      <c r="AB525" s="39"/>
      <c r="AC525" s="39"/>
      <c r="AD525" s="39"/>
      <c r="AE525" s="39"/>
      <c r="AT525" s="18" t="s">
        <v>232</v>
      </c>
      <c r="AU525" s="18" t="s">
        <v>88</v>
      </c>
    </row>
    <row r="526" s="2" customFormat="1" ht="16.5" customHeight="1">
      <c r="A526" s="39"/>
      <c r="B526" s="40"/>
      <c r="C526" s="296" t="s">
        <v>1792</v>
      </c>
      <c r="D526" s="296" t="s">
        <v>498</v>
      </c>
      <c r="E526" s="297" t="s">
        <v>1793</v>
      </c>
      <c r="F526" s="298" t="s">
        <v>1794</v>
      </c>
      <c r="G526" s="299" t="s">
        <v>320</v>
      </c>
      <c r="H526" s="300">
        <v>10</v>
      </c>
      <c r="I526" s="301"/>
      <c r="J526" s="302"/>
      <c r="K526" s="303">
        <f>ROUND(P526*H526,2)</f>
        <v>0</v>
      </c>
      <c r="L526" s="298" t="s">
        <v>1</v>
      </c>
      <c r="M526" s="304"/>
      <c r="N526" s="305" t="s">
        <v>1</v>
      </c>
      <c r="O526" s="260" t="s">
        <v>41</v>
      </c>
      <c r="P526" s="261">
        <f>I526+J526</f>
        <v>0</v>
      </c>
      <c r="Q526" s="261">
        <f>ROUND(I526*H526,2)</f>
        <v>0</v>
      </c>
      <c r="R526" s="261">
        <f>ROUND(J526*H526,2)</f>
        <v>0</v>
      </c>
      <c r="S526" s="92"/>
      <c r="T526" s="262">
        <f>S526*H526</f>
        <v>0</v>
      </c>
      <c r="U526" s="262">
        <v>0.00012</v>
      </c>
      <c r="V526" s="262">
        <f>U526*H526</f>
        <v>0.0012000000000000001</v>
      </c>
      <c r="W526" s="262">
        <v>0</v>
      </c>
      <c r="X526" s="263">
        <f>W526*H526</f>
        <v>0</v>
      </c>
      <c r="Y526" s="39"/>
      <c r="Z526" s="39"/>
      <c r="AA526" s="39"/>
      <c r="AB526" s="39"/>
      <c r="AC526" s="39"/>
      <c r="AD526" s="39"/>
      <c r="AE526" s="39"/>
      <c r="AR526" s="264" t="s">
        <v>430</v>
      </c>
      <c r="AT526" s="264" t="s">
        <v>498</v>
      </c>
      <c r="AU526" s="264" t="s">
        <v>88</v>
      </c>
      <c r="AY526" s="18" t="s">
        <v>223</v>
      </c>
      <c r="BE526" s="265">
        <f>IF(O526="základní",K526,0)</f>
        <v>0</v>
      </c>
      <c r="BF526" s="265">
        <f>IF(O526="snížená",K526,0)</f>
        <v>0</v>
      </c>
      <c r="BG526" s="265">
        <f>IF(O526="zákl. přenesená",K526,0)</f>
        <v>0</v>
      </c>
      <c r="BH526" s="265">
        <f>IF(O526="sníž. přenesená",K526,0)</f>
        <v>0</v>
      </c>
      <c r="BI526" s="265">
        <f>IF(O526="nulová",K526,0)</f>
        <v>0</v>
      </c>
      <c r="BJ526" s="18" t="s">
        <v>86</v>
      </c>
      <c r="BK526" s="265">
        <f>ROUND(P526*H526,2)</f>
        <v>0</v>
      </c>
      <c r="BL526" s="18" t="s">
        <v>239</v>
      </c>
      <c r="BM526" s="264" t="s">
        <v>1795</v>
      </c>
    </row>
    <row r="527" s="2" customFormat="1">
      <c r="A527" s="39"/>
      <c r="B527" s="40"/>
      <c r="C527" s="41"/>
      <c r="D527" s="266" t="s">
        <v>232</v>
      </c>
      <c r="E527" s="41"/>
      <c r="F527" s="267" t="s">
        <v>1796</v>
      </c>
      <c r="G527" s="41"/>
      <c r="H527" s="41"/>
      <c r="I527" s="158"/>
      <c r="J527" s="158"/>
      <c r="K527" s="41"/>
      <c r="L527" s="41"/>
      <c r="M527" s="45"/>
      <c r="N527" s="268"/>
      <c r="O527" s="269"/>
      <c r="P527" s="92"/>
      <c r="Q527" s="92"/>
      <c r="R527" s="92"/>
      <c r="S527" s="92"/>
      <c r="T527" s="92"/>
      <c r="U527" s="92"/>
      <c r="V527" s="92"/>
      <c r="W527" s="92"/>
      <c r="X527" s="93"/>
      <c r="Y527" s="39"/>
      <c r="Z527" s="39"/>
      <c r="AA527" s="39"/>
      <c r="AB527" s="39"/>
      <c r="AC527" s="39"/>
      <c r="AD527" s="39"/>
      <c r="AE527" s="39"/>
      <c r="AT527" s="18" t="s">
        <v>232</v>
      </c>
      <c r="AU527" s="18" t="s">
        <v>88</v>
      </c>
    </row>
    <row r="528" s="12" customFormat="1" ht="22.8" customHeight="1">
      <c r="A528" s="12"/>
      <c r="B528" s="235"/>
      <c r="C528" s="236"/>
      <c r="D528" s="237" t="s">
        <v>77</v>
      </c>
      <c r="E528" s="250" t="s">
        <v>430</v>
      </c>
      <c r="F528" s="250" t="s">
        <v>917</v>
      </c>
      <c r="G528" s="236"/>
      <c r="H528" s="236"/>
      <c r="I528" s="239"/>
      <c r="J528" s="239"/>
      <c r="K528" s="251">
        <f>BK528</f>
        <v>0</v>
      </c>
      <c r="L528" s="236"/>
      <c r="M528" s="241"/>
      <c r="N528" s="242"/>
      <c r="O528" s="243"/>
      <c r="P528" s="243"/>
      <c r="Q528" s="244">
        <f>SUM(Q529:Q536)</f>
        <v>0</v>
      </c>
      <c r="R528" s="244">
        <f>SUM(R529:R536)</f>
        <v>0</v>
      </c>
      <c r="S528" s="243"/>
      <c r="T528" s="245">
        <f>SUM(T529:T536)</f>
        <v>0</v>
      </c>
      <c r="U528" s="243"/>
      <c r="V528" s="245">
        <f>SUM(V529:V536)</f>
        <v>0.52167000000000008</v>
      </c>
      <c r="W528" s="243"/>
      <c r="X528" s="246">
        <f>SUM(X529:X536)</f>
        <v>0</v>
      </c>
      <c r="Y528" s="12"/>
      <c r="Z528" s="12"/>
      <c r="AA528" s="12"/>
      <c r="AB528" s="12"/>
      <c r="AC528" s="12"/>
      <c r="AD528" s="12"/>
      <c r="AE528" s="12"/>
      <c r="AR528" s="247" t="s">
        <v>86</v>
      </c>
      <c r="AT528" s="248" t="s">
        <v>77</v>
      </c>
      <c r="AU528" s="248" t="s">
        <v>86</v>
      </c>
      <c r="AY528" s="247" t="s">
        <v>223</v>
      </c>
      <c r="BK528" s="249">
        <f>SUM(BK529:BK536)</f>
        <v>0</v>
      </c>
    </row>
    <row r="529" s="2" customFormat="1" ht="21.75" customHeight="1">
      <c r="A529" s="39"/>
      <c r="B529" s="40"/>
      <c r="C529" s="252" t="s">
        <v>1797</v>
      </c>
      <c r="D529" s="252" t="s">
        <v>226</v>
      </c>
      <c r="E529" s="253" t="s">
        <v>1798</v>
      </c>
      <c r="F529" s="254" t="s">
        <v>1799</v>
      </c>
      <c r="G529" s="255" t="s">
        <v>481</v>
      </c>
      <c r="H529" s="256">
        <v>0.5</v>
      </c>
      <c r="I529" s="257"/>
      <c r="J529" s="257"/>
      <c r="K529" s="258">
        <f>ROUND(P529*H529,2)</f>
        <v>0</v>
      </c>
      <c r="L529" s="254" t="s">
        <v>1</v>
      </c>
      <c r="M529" s="45"/>
      <c r="N529" s="259" t="s">
        <v>1</v>
      </c>
      <c r="O529" s="260" t="s">
        <v>41</v>
      </c>
      <c r="P529" s="261">
        <f>I529+J529</f>
        <v>0</v>
      </c>
      <c r="Q529" s="261">
        <f>ROUND(I529*H529,2)</f>
        <v>0</v>
      </c>
      <c r="R529" s="261">
        <f>ROUND(J529*H529,2)</f>
        <v>0</v>
      </c>
      <c r="S529" s="92"/>
      <c r="T529" s="262">
        <f>S529*H529</f>
        <v>0</v>
      </c>
      <c r="U529" s="262">
        <v>0.002</v>
      </c>
      <c r="V529" s="262">
        <f>U529*H529</f>
        <v>0.001</v>
      </c>
      <c r="W529" s="262">
        <v>0</v>
      </c>
      <c r="X529" s="263">
        <f>W529*H529</f>
        <v>0</v>
      </c>
      <c r="Y529" s="39"/>
      <c r="Z529" s="39"/>
      <c r="AA529" s="39"/>
      <c r="AB529" s="39"/>
      <c r="AC529" s="39"/>
      <c r="AD529" s="39"/>
      <c r="AE529" s="39"/>
      <c r="AR529" s="264" t="s">
        <v>239</v>
      </c>
      <c r="AT529" s="264" t="s">
        <v>226</v>
      </c>
      <c r="AU529" s="264" t="s">
        <v>88</v>
      </c>
      <c r="AY529" s="18" t="s">
        <v>223</v>
      </c>
      <c r="BE529" s="265">
        <f>IF(O529="základní",K529,0)</f>
        <v>0</v>
      </c>
      <c r="BF529" s="265">
        <f>IF(O529="snížená",K529,0)</f>
        <v>0</v>
      </c>
      <c r="BG529" s="265">
        <f>IF(O529="zákl. přenesená",K529,0)</f>
        <v>0</v>
      </c>
      <c r="BH529" s="265">
        <f>IF(O529="sníž. přenesená",K529,0)</f>
        <v>0</v>
      </c>
      <c r="BI529" s="265">
        <f>IF(O529="nulová",K529,0)</f>
        <v>0</v>
      </c>
      <c r="BJ529" s="18" t="s">
        <v>86</v>
      </c>
      <c r="BK529" s="265">
        <f>ROUND(P529*H529,2)</f>
        <v>0</v>
      </c>
      <c r="BL529" s="18" t="s">
        <v>239</v>
      </c>
      <c r="BM529" s="264" t="s">
        <v>1800</v>
      </c>
    </row>
    <row r="530" s="2" customFormat="1">
      <c r="A530" s="39"/>
      <c r="B530" s="40"/>
      <c r="C530" s="41"/>
      <c r="D530" s="266" t="s">
        <v>232</v>
      </c>
      <c r="E530" s="41"/>
      <c r="F530" s="267" t="s">
        <v>1801</v>
      </c>
      <c r="G530" s="41"/>
      <c r="H530" s="41"/>
      <c r="I530" s="158"/>
      <c r="J530" s="158"/>
      <c r="K530" s="41"/>
      <c r="L530" s="41"/>
      <c r="M530" s="45"/>
      <c r="N530" s="268"/>
      <c r="O530" s="269"/>
      <c r="P530" s="92"/>
      <c r="Q530" s="92"/>
      <c r="R530" s="92"/>
      <c r="S530" s="92"/>
      <c r="T530" s="92"/>
      <c r="U530" s="92"/>
      <c r="V530" s="92"/>
      <c r="W530" s="92"/>
      <c r="X530" s="93"/>
      <c r="Y530" s="39"/>
      <c r="Z530" s="39"/>
      <c r="AA530" s="39"/>
      <c r="AB530" s="39"/>
      <c r="AC530" s="39"/>
      <c r="AD530" s="39"/>
      <c r="AE530" s="39"/>
      <c r="AT530" s="18" t="s">
        <v>232</v>
      </c>
      <c r="AU530" s="18" t="s">
        <v>88</v>
      </c>
    </row>
    <row r="531" s="2" customFormat="1" ht="16.5" customHeight="1">
      <c r="A531" s="39"/>
      <c r="B531" s="40"/>
      <c r="C531" s="296" t="s">
        <v>1802</v>
      </c>
      <c r="D531" s="296" t="s">
        <v>498</v>
      </c>
      <c r="E531" s="297" t="s">
        <v>1803</v>
      </c>
      <c r="F531" s="298" t="s">
        <v>1804</v>
      </c>
      <c r="G531" s="299" t="s">
        <v>481</v>
      </c>
      <c r="H531" s="300">
        <v>0.5</v>
      </c>
      <c r="I531" s="301"/>
      <c r="J531" s="302"/>
      <c r="K531" s="303">
        <f>ROUND(P531*H531,2)</f>
        <v>0</v>
      </c>
      <c r="L531" s="298" t="s">
        <v>1</v>
      </c>
      <c r="M531" s="304"/>
      <c r="N531" s="305" t="s">
        <v>1</v>
      </c>
      <c r="O531" s="260" t="s">
        <v>41</v>
      </c>
      <c r="P531" s="261">
        <f>I531+J531</f>
        <v>0</v>
      </c>
      <c r="Q531" s="261">
        <f>ROUND(I531*H531,2)</f>
        <v>0</v>
      </c>
      <c r="R531" s="261">
        <f>ROUND(J531*H531,2)</f>
        <v>0</v>
      </c>
      <c r="S531" s="92"/>
      <c r="T531" s="262">
        <f>S531*H531</f>
        <v>0</v>
      </c>
      <c r="U531" s="262">
        <v>0.50600000000000001</v>
      </c>
      <c r="V531" s="262">
        <f>U531*H531</f>
        <v>0.253</v>
      </c>
      <c r="W531" s="262">
        <v>0</v>
      </c>
      <c r="X531" s="263">
        <f>W531*H531</f>
        <v>0</v>
      </c>
      <c r="Y531" s="39"/>
      <c r="Z531" s="39"/>
      <c r="AA531" s="39"/>
      <c r="AB531" s="39"/>
      <c r="AC531" s="39"/>
      <c r="AD531" s="39"/>
      <c r="AE531" s="39"/>
      <c r="AR531" s="264" t="s">
        <v>430</v>
      </c>
      <c r="AT531" s="264" t="s">
        <v>498</v>
      </c>
      <c r="AU531" s="264" t="s">
        <v>88</v>
      </c>
      <c r="AY531" s="18" t="s">
        <v>223</v>
      </c>
      <c r="BE531" s="265">
        <f>IF(O531="základní",K531,0)</f>
        <v>0</v>
      </c>
      <c r="BF531" s="265">
        <f>IF(O531="snížená",K531,0)</f>
        <v>0</v>
      </c>
      <c r="BG531" s="265">
        <f>IF(O531="zákl. přenesená",K531,0)</f>
        <v>0</v>
      </c>
      <c r="BH531" s="265">
        <f>IF(O531="sníž. přenesená",K531,0)</f>
        <v>0</v>
      </c>
      <c r="BI531" s="265">
        <f>IF(O531="nulová",K531,0)</f>
        <v>0</v>
      </c>
      <c r="BJ531" s="18" t="s">
        <v>86</v>
      </c>
      <c r="BK531" s="265">
        <f>ROUND(P531*H531,2)</f>
        <v>0</v>
      </c>
      <c r="BL531" s="18" t="s">
        <v>239</v>
      </c>
      <c r="BM531" s="264" t="s">
        <v>1805</v>
      </c>
    </row>
    <row r="532" s="2" customFormat="1">
      <c r="A532" s="39"/>
      <c r="B532" s="40"/>
      <c r="C532" s="41"/>
      <c r="D532" s="266" t="s">
        <v>232</v>
      </c>
      <c r="E532" s="41"/>
      <c r="F532" s="267" t="s">
        <v>1806</v>
      </c>
      <c r="G532" s="41"/>
      <c r="H532" s="41"/>
      <c r="I532" s="158"/>
      <c r="J532" s="158"/>
      <c r="K532" s="41"/>
      <c r="L532" s="41"/>
      <c r="M532" s="45"/>
      <c r="N532" s="268"/>
      <c r="O532" s="269"/>
      <c r="P532" s="92"/>
      <c r="Q532" s="92"/>
      <c r="R532" s="92"/>
      <c r="S532" s="92"/>
      <c r="T532" s="92"/>
      <c r="U532" s="92"/>
      <c r="V532" s="92"/>
      <c r="W532" s="92"/>
      <c r="X532" s="93"/>
      <c r="Y532" s="39"/>
      <c r="Z532" s="39"/>
      <c r="AA532" s="39"/>
      <c r="AB532" s="39"/>
      <c r="AC532" s="39"/>
      <c r="AD532" s="39"/>
      <c r="AE532" s="39"/>
      <c r="AT532" s="18" t="s">
        <v>232</v>
      </c>
      <c r="AU532" s="18" t="s">
        <v>88</v>
      </c>
    </row>
    <row r="533" s="2" customFormat="1" ht="21.75" customHeight="1">
      <c r="A533" s="39"/>
      <c r="B533" s="40"/>
      <c r="C533" s="252" t="s">
        <v>1807</v>
      </c>
      <c r="D533" s="252" t="s">
        <v>226</v>
      </c>
      <c r="E533" s="253" t="s">
        <v>1808</v>
      </c>
      <c r="F533" s="254" t="s">
        <v>1809</v>
      </c>
      <c r="G533" s="255" t="s">
        <v>320</v>
      </c>
      <c r="H533" s="256">
        <v>1</v>
      </c>
      <c r="I533" s="257"/>
      <c r="J533" s="257"/>
      <c r="K533" s="258">
        <f>ROUND(P533*H533,2)</f>
        <v>0</v>
      </c>
      <c r="L533" s="254" t="s">
        <v>1</v>
      </c>
      <c r="M533" s="45"/>
      <c r="N533" s="259" t="s">
        <v>1</v>
      </c>
      <c r="O533" s="260" t="s">
        <v>41</v>
      </c>
      <c r="P533" s="261">
        <f>I533+J533</f>
        <v>0</v>
      </c>
      <c r="Q533" s="261">
        <f>ROUND(I533*H533,2)</f>
        <v>0</v>
      </c>
      <c r="R533" s="261">
        <f>ROUND(J533*H533,2)</f>
        <v>0</v>
      </c>
      <c r="S533" s="92"/>
      <c r="T533" s="262">
        <f>S533*H533</f>
        <v>0</v>
      </c>
      <c r="U533" s="262">
        <v>0.072910000000000003</v>
      </c>
      <c r="V533" s="262">
        <f>U533*H533</f>
        <v>0.072910000000000003</v>
      </c>
      <c r="W533" s="262">
        <v>0</v>
      </c>
      <c r="X533" s="263">
        <f>W533*H533</f>
        <v>0</v>
      </c>
      <c r="Y533" s="39"/>
      <c r="Z533" s="39"/>
      <c r="AA533" s="39"/>
      <c r="AB533" s="39"/>
      <c r="AC533" s="39"/>
      <c r="AD533" s="39"/>
      <c r="AE533" s="39"/>
      <c r="AR533" s="264" t="s">
        <v>239</v>
      </c>
      <c r="AT533" s="264" t="s">
        <v>226</v>
      </c>
      <c r="AU533" s="264" t="s">
        <v>88</v>
      </c>
      <c r="AY533" s="18" t="s">
        <v>223</v>
      </c>
      <c r="BE533" s="265">
        <f>IF(O533="základní",K533,0)</f>
        <v>0</v>
      </c>
      <c r="BF533" s="265">
        <f>IF(O533="snížená",K533,0)</f>
        <v>0</v>
      </c>
      <c r="BG533" s="265">
        <f>IF(O533="zákl. přenesená",K533,0)</f>
        <v>0</v>
      </c>
      <c r="BH533" s="265">
        <f>IF(O533="sníž. přenesená",K533,0)</f>
        <v>0</v>
      </c>
      <c r="BI533" s="265">
        <f>IF(O533="nulová",K533,0)</f>
        <v>0</v>
      </c>
      <c r="BJ533" s="18" t="s">
        <v>86</v>
      </c>
      <c r="BK533" s="265">
        <f>ROUND(P533*H533,2)</f>
        <v>0</v>
      </c>
      <c r="BL533" s="18" t="s">
        <v>239</v>
      </c>
      <c r="BM533" s="264" t="s">
        <v>1810</v>
      </c>
    </row>
    <row r="534" s="2" customFormat="1">
      <c r="A534" s="39"/>
      <c r="B534" s="40"/>
      <c r="C534" s="41"/>
      <c r="D534" s="266" t="s">
        <v>232</v>
      </c>
      <c r="E534" s="41"/>
      <c r="F534" s="267" t="s">
        <v>1811</v>
      </c>
      <c r="G534" s="41"/>
      <c r="H534" s="41"/>
      <c r="I534" s="158"/>
      <c r="J534" s="158"/>
      <c r="K534" s="41"/>
      <c r="L534" s="41"/>
      <c r="M534" s="45"/>
      <c r="N534" s="268"/>
      <c r="O534" s="269"/>
      <c r="P534" s="92"/>
      <c r="Q534" s="92"/>
      <c r="R534" s="92"/>
      <c r="S534" s="92"/>
      <c r="T534" s="92"/>
      <c r="U534" s="92"/>
      <c r="V534" s="92"/>
      <c r="W534" s="92"/>
      <c r="X534" s="93"/>
      <c r="Y534" s="39"/>
      <c r="Z534" s="39"/>
      <c r="AA534" s="39"/>
      <c r="AB534" s="39"/>
      <c r="AC534" s="39"/>
      <c r="AD534" s="39"/>
      <c r="AE534" s="39"/>
      <c r="AT534" s="18" t="s">
        <v>232</v>
      </c>
      <c r="AU534" s="18" t="s">
        <v>88</v>
      </c>
    </row>
    <row r="535" s="2" customFormat="1" ht="21.75" customHeight="1">
      <c r="A535" s="39"/>
      <c r="B535" s="40"/>
      <c r="C535" s="252" t="s">
        <v>1812</v>
      </c>
      <c r="D535" s="252" t="s">
        <v>226</v>
      </c>
      <c r="E535" s="253" t="s">
        <v>1813</v>
      </c>
      <c r="F535" s="254" t="s">
        <v>1814</v>
      </c>
      <c r="G535" s="255" t="s">
        <v>320</v>
      </c>
      <c r="H535" s="256">
        <v>18</v>
      </c>
      <c r="I535" s="257"/>
      <c r="J535" s="257"/>
      <c r="K535" s="258">
        <f>ROUND(P535*H535,2)</f>
        <v>0</v>
      </c>
      <c r="L535" s="254" t="s">
        <v>404</v>
      </c>
      <c r="M535" s="45"/>
      <c r="N535" s="259" t="s">
        <v>1</v>
      </c>
      <c r="O535" s="260" t="s">
        <v>41</v>
      </c>
      <c r="P535" s="261">
        <f>I535+J535</f>
        <v>0</v>
      </c>
      <c r="Q535" s="261">
        <f>ROUND(I535*H535,2)</f>
        <v>0</v>
      </c>
      <c r="R535" s="261">
        <f>ROUND(J535*H535,2)</f>
        <v>0</v>
      </c>
      <c r="S535" s="92"/>
      <c r="T535" s="262">
        <f>S535*H535</f>
        <v>0</v>
      </c>
      <c r="U535" s="262">
        <v>0.01082</v>
      </c>
      <c r="V535" s="262">
        <f>U535*H535</f>
        <v>0.19475999999999999</v>
      </c>
      <c r="W535" s="262">
        <v>0</v>
      </c>
      <c r="X535" s="263">
        <f>W535*H535</f>
        <v>0</v>
      </c>
      <c r="Y535" s="39"/>
      <c r="Z535" s="39"/>
      <c r="AA535" s="39"/>
      <c r="AB535" s="39"/>
      <c r="AC535" s="39"/>
      <c r="AD535" s="39"/>
      <c r="AE535" s="39"/>
      <c r="AR535" s="264" t="s">
        <v>239</v>
      </c>
      <c r="AT535" s="264" t="s">
        <v>226</v>
      </c>
      <c r="AU535" s="264" t="s">
        <v>88</v>
      </c>
      <c r="AY535" s="18" t="s">
        <v>223</v>
      </c>
      <c r="BE535" s="265">
        <f>IF(O535="základní",K535,0)</f>
        <v>0</v>
      </c>
      <c r="BF535" s="265">
        <f>IF(O535="snížená",K535,0)</f>
        <v>0</v>
      </c>
      <c r="BG535" s="265">
        <f>IF(O535="zákl. přenesená",K535,0)</f>
        <v>0</v>
      </c>
      <c r="BH535" s="265">
        <f>IF(O535="sníž. přenesená",K535,0)</f>
        <v>0</v>
      </c>
      <c r="BI535" s="265">
        <f>IF(O535="nulová",K535,0)</f>
        <v>0</v>
      </c>
      <c r="BJ535" s="18" t="s">
        <v>86</v>
      </c>
      <c r="BK535" s="265">
        <f>ROUND(P535*H535,2)</f>
        <v>0</v>
      </c>
      <c r="BL535" s="18" t="s">
        <v>239</v>
      </c>
      <c r="BM535" s="264" t="s">
        <v>1815</v>
      </c>
    </row>
    <row r="536" s="2" customFormat="1">
      <c r="A536" s="39"/>
      <c r="B536" s="40"/>
      <c r="C536" s="41"/>
      <c r="D536" s="266" t="s">
        <v>232</v>
      </c>
      <c r="E536" s="41"/>
      <c r="F536" s="267" t="s">
        <v>1431</v>
      </c>
      <c r="G536" s="41"/>
      <c r="H536" s="41"/>
      <c r="I536" s="158"/>
      <c r="J536" s="158"/>
      <c r="K536" s="41"/>
      <c r="L536" s="41"/>
      <c r="M536" s="45"/>
      <c r="N536" s="268"/>
      <c r="O536" s="269"/>
      <c r="P536" s="92"/>
      <c r="Q536" s="92"/>
      <c r="R536" s="92"/>
      <c r="S536" s="92"/>
      <c r="T536" s="92"/>
      <c r="U536" s="92"/>
      <c r="V536" s="92"/>
      <c r="W536" s="92"/>
      <c r="X536" s="93"/>
      <c r="Y536" s="39"/>
      <c r="Z536" s="39"/>
      <c r="AA536" s="39"/>
      <c r="AB536" s="39"/>
      <c r="AC536" s="39"/>
      <c r="AD536" s="39"/>
      <c r="AE536" s="39"/>
      <c r="AT536" s="18" t="s">
        <v>232</v>
      </c>
      <c r="AU536" s="18" t="s">
        <v>88</v>
      </c>
    </row>
    <row r="537" s="12" customFormat="1" ht="22.8" customHeight="1">
      <c r="A537" s="12"/>
      <c r="B537" s="235"/>
      <c r="C537" s="236"/>
      <c r="D537" s="237" t="s">
        <v>77</v>
      </c>
      <c r="E537" s="250" t="s">
        <v>258</v>
      </c>
      <c r="F537" s="250" t="s">
        <v>589</v>
      </c>
      <c r="G537" s="236"/>
      <c r="H537" s="236"/>
      <c r="I537" s="239"/>
      <c r="J537" s="239"/>
      <c r="K537" s="251">
        <f>BK537</f>
        <v>0</v>
      </c>
      <c r="L537" s="236"/>
      <c r="M537" s="241"/>
      <c r="N537" s="242"/>
      <c r="O537" s="243"/>
      <c r="P537" s="243"/>
      <c r="Q537" s="244">
        <f>SUM(Q538:Q661)</f>
        <v>0</v>
      </c>
      <c r="R537" s="244">
        <f>SUM(R538:R661)</f>
        <v>0</v>
      </c>
      <c r="S537" s="243"/>
      <c r="T537" s="245">
        <f>SUM(T538:T661)</f>
        <v>0</v>
      </c>
      <c r="U537" s="243"/>
      <c r="V537" s="245">
        <f>SUM(V538:V661)</f>
        <v>666.3658625999999</v>
      </c>
      <c r="W537" s="243"/>
      <c r="X537" s="246">
        <f>SUM(X538:X661)</f>
        <v>13.9308</v>
      </c>
      <c r="Y537" s="12"/>
      <c r="Z537" s="12"/>
      <c r="AA537" s="12"/>
      <c r="AB537" s="12"/>
      <c r="AC537" s="12"/>
      <c r="AD537" s="12"/>
      <c r="AE537" s="12"/>
      <c r="AR537" s="247" t="s">
        <v>86</v>
      </c>
      <c r="AT537" s="248" t="s">
        <v>77</v>
      </c>
      <c r="AU537" s="248" t="s">
        <v>86</v>
      </c>
      <c r="AY537" s="247" t="s">
        <v>223</v>
      </c>
      <c r="BK537" s="249">
        <f>SUM(BK538:BK661)</f>
        <v>0</v>
      </c>
    </row>
    <row r="538" s="2" customFormat="1" ht="21.75" customHeight="1">
      <c r="A538" s="39"/>
      <c r="B538" s="40"/>
      <c r="C538" s="252" t="s">
        <v>1816</v>
      </c>
      <c r="D538" s="252" t="s">
        <v>226</v>
      </c>
      <c r="E538" s="253" t="s">
        <v>1817</v>
      </c>
      <c r="F538" s="254" t="s">
        <v>1818</v>
      </c>
      <c r="G538" s="255" t="s">
        <v>481</v>
      </c>
      <c r="H538" s="256">
        <v>32.399999999999999</v>
      </c>
      <c r="I538" s="257"/>
      <c r="J538" s="257"/>
      <c r="K538" s="258">
        <f>ROUND(P538*H538,2)</f>
        <v>0</v>
      </c>
      <c r="L538" s="254" t="s">
        <v>404</v>
      </c>
      <c r="M538" s="45"/>
      <c r="N538" s="259" t="s">
        <v>1</v>
      </c>
      <c r="O538" s="260" t="s">
        <v>41</v>
      </c>
      <c r="P538" s="261">
        <f>I538+J538</f>
        <v>0</v>
      </c>
      <c r="Q538" s="261">
        <f>ROUND(I538*H538,2)</f>
        <v>0</v>
      </c>
      <c r="R538" s="261">
        <f>ROUND(J538*H538,2)</f>
        <v>0</v>
      </c>
      <c r="S538" s="92"/>
      <c r="T538" s="262">
        <f>S538*H538</f>
        <v>0</v>
      </c>
      <c r="U538" s="262">
        <v>0.00084000000000000003</v>
      </c>
      <c r="V538" s="262">
        <f>U538*H538</f>
        <v>0.027216000000000001</v>
      </c>
      <c r="W538" s="262">
        <v>0</v>
      </c>
      <c r="X538" s="263">
        <f>W538*H538</f>
        <v>0</v>
      </c>
      <c r="Y538" s="39"/>
      <c r="Z538" s="39"/>
      <c r="AA538" s="39"/>
      <c r="AB538" s="39"/>
      <c r="AC538" s="39"/>
      <c r="AD538" s="39"/>
      <c r="AE538" s="39"/>
      <c r="AR538" s="264" t="s">
        <v>239</v>
      </c>
      <c r="AT538" s="264" t="s">
        <v>226</v>
      </c>
      <c r="AU538" s="264" t="s">
        <v>88</v>
      </c>
      <c r="AY538" s="18" t="s">
        <v>223</v>
      </c>
      <c r="BE538" s="265">
        <f>IF(O538="základní",K538,0)</f>
        <v>0</v>
      </c>
      <c r="BF538" s="265">
        <f>IF(O538="snížená",K538,0)</f>
        <v>0</v>
      </c>
      <c r="BG538" s="265">
        <f>IF(O538="zákl. přenesená",K538,0)</f>
        <v>0</v>
      </c>
      <c r="BH538" s="265">
        <f>IF(O538="sníž. přenesená",K538,0)</f>
        <v>0</v>
      </c>
      <c r="BI538" s="265">
        <f>IF(O538="nulová",K538,0)</f>
        <v>0</v>
      </c>
      <c r="BJ538" s="18" t="s">
        <v>86</v>
      </c>
      <c r="BK538" s="265">
        <f>ROUND(P538*H538,2)</f>
        <v>0</v>
      </c>
      <c r="BL538" s="18" t="s">
        <v>239</v>
      </c>
      <c r="BM538" s="264" t="s">
        <v>1819</v>
      </c>
    </row>
    <row r="539" s="2" customFormat="1">
      <c r="A539" s="39"/>
      <c r="B539" s="40"/>
      <c r="C539" s="41"/>
      <c r="D539" s="266" t="s">
        <v>232</v>
      </c>
      <c r="E539" s="41"/>
      <c r="F539" s="267" t="s">
        <v>1820</v>
      </c>
      <c r="G539" s="41"/>
      <c r="H539" s="41"/>
      <c r="I539" s="158"/>
      <c r="J539" s="158"/>
      <c r="K539" s="41"/>
      <c r="L539" s="41"/>
      <c r="M539" s="45"/>
      <c r="N539" s="268"/>
      <c r="O539" s="269"/>
      <c r="P539" s="92"/>
      <c r="Q539" s="92"/>
      <c r="R539" s="92"/>
      <c r="S539" s="92"/>
      <c r="T539" s="92"/>
      <c r="U539" s="92"/>
      <c r="V539" s="92"/>
      <c r="W539" s="92"/>
      <c r="X539" s="93"/>
      <c r="Y539" s="39"/>
      <c r="Z539" s="39"/>
      <c r="AA539" s="39"/>
      <c r="AB539" s="39"/>
      <c r="AC539" s="39"/>
      <c r="AD539" s="39"/>
      <c r="AE539" s="39"/>
      <c r="AT539" s="18" t="s">
        <v>232</v>
      </c>
      <c r="AU539" s="18" t="s">
        <v>88</v>
      </c>
    </row>
    <row r="540" s="13" customFormat="1">
      <c r="A540" s="13"/>
      <c r="B540" s="274"/>
      <c r="C540" s="275"/>
      <c r="D540" s="266" t="s">
        <v>446</v>
      </c>
      <c r="E540" s="276" t="s">
        <v>1</v>
      </c>
      <c r="F540" s="277" t="s">
        <v>1821</v>
      </c>
      <c r="G540" s="275"/>
      <c r="H540" s="278">
        <v>32.399999999999999</v>
      </c>
      <c r="I540" s="279"/>
      <c r="J540" s="279"/>
      <c r="K540" s="275"/>
      <c r="L540" s="275"/>
      <c r="M540" s="280"/>
      <c r="N540" s="281"/>
      <c r="O540" s="282"/>
      <c r="P540" s="282"/>
      <c r="Q540" s="282"/>
      <c r="R540" s="282"/>
      <c r="S540" s="282"/>
      <c r="T540" s="282"/>
      <c r="U540" s="282"/>
      <c r="V540" s="282"/>
      <c r="W540" s="282"/>
      <c r="X540" s="283"/>
      <c r="Y540" s="13"/>
      <c r="Z540" s="13"/>
      <c r="AA540" s="13"/>
      <c r="AB540" s="13"/>
      <c r="AC540" s="13"/>
      <c r="AD540" s="13"/>
      <c r="AE540" s="13"/>
      <c r="AT540" s="284" t="s">
        <v>446</v>
      </c>
      <c r="AU540" s="284" t="s">
        <v>88</v>
      </c>
      <c r="AV540" s="13" t="s">
        <v>88</v>
      </c>
      <c r="AW540" s="13" t="s">
        <v>5</v>
      </c>
      <c r="AX540" s="13" t="s">
        <v>86</v>
      </c>
      <c r="AY540" s="284" t="s">
        <v>223</v>
      </c>
    </row>
    <row r="541" s="2" customFormat="1" ht="16.5" customHeight="1">
      <c r="A541" s="39"/>
      <c r="B541" s="40"/>
      <c r="C541" s="296" t="s">
        <v>1822</v>
      </c>
      <c r="D541" s="296" t="s">
        <v>498</v>
      </c>
      <c r="E541" s="297" t="s">
        <v>1823</v>
      </c>
      <c r="F541" s="298" t="s">
        <v>1824</v>
      </c>
      <c r="G541" s="299" t="s">
        <v>481</v>
      </c>
      <c r="H541" s="300">
        <v>20.399999999999999</v>
      </c>
      <c r="I541" s="301"/>
      <c r="J541" s="302"/>
      <c r="K541" s="303">
        <f>ROUND(P541*H541,2)</f>
        <v>0</v>
      </c>
      <c r="L541" s="298" t="s">
        <v>1</v>
      </c>
      <c r="M541" s="304"/>
      <c r="N541" s="305" t="s">
        <v>1</v>
      </c>
      <c r="O541" s="260" t="s">
        <v>41</v>
      </c>
      <c r="P541" s="261">
        <f>I541+J541</f>
        <v>0</v>
      </c>
      <c r="Q541" s="261">
        <f>ROUND(I541*H541,2)</f>
        <v>0</v>
      </c>
      <c r="R541" s="261">
        <f>ROUND(J541*H541,2)</f>
        <v>0</v>
      </c>
      <c r="S541" s="92"/>
      <c r="T541" s="262">
        <f>S541*H541</f>
        <v>0</v>
      </c>
      <c r="U541" s="262">
        <v>0.070999999999999994</v>
      </c>
      <c r="V541" s="262">
        <f>U541*H541</f>
        <v>1.4483999999999997</v>
      </c>
      <c r="W541" s="262">
        <v>0</v>
      </c>
      <c r="X541" s="263">
        <f>W541*H541</f>
        <v>0</v>
      </c>
      <c r="Y541" s="39"/>
      <c r="Z541" s="39"/>
      <c r="AA541" s="39"/>
      <c r="AB541" s="39"/>
      <c r="AC541" s="39"/>
      <c r="AD541" s="39"/>
      <c r="AE541" s="39"/>
      <c r="AR541" s="264" t="s">
        <v>430</v>
      </c>
      <c r="AT541" s="264" t="s">
        <v>498</v>
      </c>
      <c r="AU541" s="264" t="s">
        <v>88</v>
      </c>
      <c r="AY541" s="18" t="s">
        <v>223</v>
      </c>
      <c r="BE541" s="265">
        <f>IF(O541="základní",K541,0)</f>
        <v>0</v>
      </c>
      <c r="BF541" s="265">
        <f>IF(O541="snížená",K541,0)</f>
        <v>0</v>
      </c>
      <c r="BG541" s="265">
        <f>IF(O541="zákl. přenesená",K541,0)</f>
        <v>0</v>
      </c>
      <c r="BH541" s="265">
        <f>IF(O541="sníž. přenesená",K541,0)</f>
        <v>0</v>
      </c>
      <c r="BI541" s="265">
        <f>IF(O541="nulová",K541,0)</f>
        <v>0</v>
      </c>
      <c r="BJ541" s="18" t="s">
        <v>86</v>
      </c>
      <c r="BK541" s="265">
        <f>ROUND(P541*H541,2)</f>
        <v>0</v>
      </c>
      <c r="BL541" s="18" t="s">
        <v>239</v>
      </c>
      <c r="BM541" s="264" t="s">
        <v>1825</v>
      </c>
    </row>
    <row r="542" s="2" customFormat="1">
      <c r="A542" s="39"/>
      <c r="B542" s="40"/>
      <c r="C542" s="41"/>
      <c r="D542" s="266" t="s">
        <v>232</v>
      </c>
      <c r="E542" s="41"/>
      <c r="F542" s="267" t="s">
        <v>1826</v>
      </c>
      <c r="G542" s="41"/>
      <c r="H542" s="41"/>
      <c r="I542" s="158"/>
      <c r="J542" s="158"/>
      <c r="K542" s="41"/>
      <c r="L542" s="41"/>
      <c r="M542" s="45"/>
      <c r="N542" s="268"/>
      <c r="O542" s="269"/>
      <c r="P542" s="92"/>
      <c r="Q542" s="92"/>
      <c r="R542" s="92"/>
      <c r="S542" s="92"/>
      <c r="T542" s="92"/>
      <c r="U542" s="92"/>
      <c r="V542" s="92"/>
      <c r="W542" s="92"/>
      <c r="X542" s="93"/>
      <c r="Y542" s="39"/>
      <c r="Z542" s="39"/>
      <c r="AA542" s="39"/>
      <c r="AB542" s="39"/>
      <c r="AC542" s="39"/>
      <c r="AD542" s="39"/>
      <c r="AE542" s="39"/>
      <c r="AT542" s="18" t="s">
        <v>232</v>
      </c>
      <c r="AU542" s="18" t="s">
        <v>88</v>
      </c>
    </row>
    <row r="543" s="13" customFormat="1">
      <c r="A543" s="13"/>
      <c r="B543" s="274"/>
      <c r="C543" s="275"/>
      <c r="D543" s="266" t="s">
        <v>446</v>
      </c>
      <c r="E543" s="276" t="s">
        <v>1</v>
      </c>
      <c r="F543" s="277" t="s">
        <v>1827</v>
      </c>
      <c r="G543" s="275"/>
      <c r="H543" s="278">
        <v>3</v>
      </c>
      <c r="I543" s="279"/>
      <c r="J543" s="279"/>
      <c r="K543" s="275"/>
      <c r="L543" s="275"/>
      <c r="M543" s="280"/>
      <c r="N543" s="281"/>
      <c r="O543" s="282"/>
      <c r="P543" s="282"/>
      <c r="Q543" s="282"/>
      <c r="R543" s="282"/>
      <c r="S543" s="282"/>
      <c r="T543" s="282"/>
      <c r="U543" s="282"/>
      <c r="V543" s="282"/>
      <c r="W543" s="282"/>
      <c r="X543" s="283"/>
      <c r="Y543" s="13"/>
      <c r="Z543" s="13"/>
      <c r="AA543" s="13"/>
      <c r="AB543" s="13"/>
      <c r="AC543" s="13"/>
      <c r="AD543" s="13"/>
      <c r="AE543" s="13"/>
      <c r="AT543" s="284" t="s">
        <v>446</v>
      </c>
      <c r="AU543" s="284" t="s">
        <v>88</v>
      </c>
      <c r="AV543" s="13" t="s">
        <v>88</v>
      </c>
      <c r="AW543" s="13" t="s">
        <v>5</v>
      </c>
      <c r="AX543" s="13" t="s">
        <v>78</v>
      </c>
      <c r="AY543" s="284" t="s">
        <v>223</v>
      </c>
    </row>
    <row r="544" s="13" customFormat="1">
      <c r="A544" s="13"/>
      <c r="B544" s="274"/>
      <c r="C544" s="275"/>
      <c r="D544" s="266" t="s">
        <v>446</v>
      </c>
      <c r="E544" s="276" t="s">
        <v>1</v>
      </c>
      <c r="F544" s="277" t="s">
        <v>1828</v>
      </c>
      <c r="G544" s="275"/>
      <c r="H544" s="278">
        <v>6.7999999999999998</v>
      </c>
      <c r="I544" s="279"/>
      <c r="J544" s="279"/>
      <c r="K544" s="275"/>
      <c r="L544" s="275"/>
      <c r="M544" s="280"/>
      <c r="N544" s="281"/>
      <c r="O544" s="282"/>
      <c r="P544" s="282"/>
      <c r="Q544" s="282"/>
      <c r="R544" s="282"/>
      <c r="S544" s="282"/>
      <c r="T544" s="282"/>
      <c r="U544" s="282"/>
      <c r="V544" s="282"/>
      <c r="W544" s="282"/>
      <c r="X544" s="283"/>
      <c r="Y544" s="13"/>
      <c r="Z544" s="13"/>
      <c r="AA544" s="13"/>
      <c r="AB544" s="13"/>
      <c r="AC544" s="13"/>
      <c r="AD544" s="13"/>
      <c r="AE544" s="13"/>
      <c r="AT544" s="284" t="s">
        <v>446</v>
      </c>
      <c r="AU544" s="284" t="s">
        <v>88</v>
      </c>
      <c r="AV544" s="13" t="s">
        <v>88</v>
      </c>
      <c r="AW544" s="13" t="s">
        <v>5</v>
      </c>
      <c r="AX544" s="13" t="s">
        <v>78</v>
      </c>
      <c r="AY544" s="284" t="s">
        <v>223</v>
      </c>
    </row>
    <row r="545" s="13" customFormat="1">
      <c r="A545" s="13"/>
      <c r="B545" s="274"/>
      <c r="C545" s="275"/>
      <c r="D545" s="266" t="s">
        <v>446</v>
      </c>
      <c r="E545" s="276" t="s">
        <v>1</v>
      </c>
      <c r="F545" s="277" t="s">
        <v>1829</v>
      </c>
      <c r="G545" s="275"/>
      <c r="H545" s="278">
        <v>10.6</v>
      </c>
      <c r="I545" s="279"/>
      <c r="J545" s="279"/>
      <c r="K545" s="275"/>
      <c r="L545" s="275"/>
      <c r="M545" s="280"/>
      <c r="N545" s="281"/>
      <c r="O545" s="282"/>
      <c r="P545" s="282"/>
      <c r="Q545" s="282"/>
      <c r="R545" s="282"/>
      <c r="S545" s="282"/>
      <c r="T545" s="282"/>
      <c r="U545" s="282"/>
      <c r="V545" s="282"/>
      <c r="W545" s="282"/>
      <c r="X545" s="283"/>
      <c r="Y545" s="13"/>
      <c r="Z545" s="13"/>
      <c r="AA545" s="13"/>
      <c r="AB545" s="13"/>
      <c r="AC545" s="13"/>
      <c r="AD545" s="13"/>
      <c r="AE545" s="13"/>
      <c r="AT545" s="284" t="s">
        <v>446</v>
      </c>
      <c r="AU545" s="284" t="s">
        <v>88</v>
      </c>
      <c r="AV545" s="13" t="s">
        <v>88</v>
      </c>
      <c r="AW545" s="13" t="s">
        <v>5</v>
      </c>
      <c r="AX545" s="13" t="s">
        <v>78</v>
      </c>
      <c r="AY545" s="284" t="s">
        <v>223</v>
      </c>
    </row>
    <row r="546" s="14" customFormat="1">
      <c r="A546" s="14"/>
      <c r="B546" s="285"/>
      <c r="C546" s="286"/>
      <c r="D546" s="266" t="s">
        <v>446</v>
      </c>
      <c r="E546" s="287" t="s">
        <v>1</v>
      </c>
      <c r="F546" s="288" t="s">
        <v>463</v>
      </c>
      <c r="G546" s="286"/>
      <c r="H546" s="289">
        <v>20.399999999999999</v>
      </c>
      <c r="I546" s="290"/>
      <c r="J546" s="290"/>
      <c r="K546" s="286"/>
      <c r="L546" s="286"/>
      <c r="M546" s="291"/>
      <c r="N546" s="292"/>
      <c r="O546" s="293"/>
      <c r="P546" s="293"/>
      <c r="Q546" s="293"/>
      <c r="R546" s="293"/>
      <c r="S546" s="293"/>
      <c r="T546" s="293"/>
      <c r="U546" s="293"/>
      <c r="V546" s="293"/>
      <c r="W546" s="293"/>
      <c r="X546" s="294"/>
      <c r="Y546" s="14"/>
      <c r="Z546" s="14"/>
      <c r="AA546" s="14"/>
      <c r="AB546" s="14"/>
      <c r="AC546" s="14"/>
      <c r="AD546" s="14"/>
      <c r="AE546" s="14"/>
      <c r="AT546" s="295" t="s">
        <v>446</v>
      </c>
      <c r="AU546" s="295" t="s">
        <v>88</v>
      </c>
      <c r="AV546" s="14" t="s">
        <v>239</v>
      </c>
      <c r="AW546" s="14" t="s">
        <v>5</v>
      </c>
      <c r="AX546" s="14" t="s">
        <v>86</v>
      </c>
      <c r="AY546" s="295" t="s">
        <v>223</v>
      </c>
    </row>
    <row r="547" s="2" customFormat="1" ht="16.5" customHeight="1">
      <c r="A547" s="39"/>
      <c r="B547" s="40"/>
      <c r="C547" s="296" t="s">
        <v>1830</v>
      </c>
      <c r="D547" s="296" t="s">
        <v>498</v>
      </c>
      <c r="E547" s="297" t="s">
        <v>1831</v>
      </c>
      <c r="F547" s="298" t="s">
        <v>1832</v>
      </c>
      <c r="G547" s="299" t="s">
        <v>481</v>
      </c>
      <c r="H547" s="300">
        <v>12</v>
      </c>
      <c r="I547" s="301"/>
      <c r="J547" s="302"/>
      <c r="K547" s="303">
        <f>ROUND(P547*H547,2)</f>
        <v>0</v>
      </c>
      <c r="L547" s="298" t="s">
        <v>1</v>
      </c>
      <c r="M547" s="304"/>
      <c r="N547" s="305" t="s">
        <v>1</v>
      </c>
      <c r="O547" s="260" t="s">
        <v>41</v>
      </c>
      <c r="P547" s="261">
        <f>I547+J547</f>
        <v>0</v>
      </c>
      <c r="Q547" s="261">
        <f>ROUND(I547*H547,2)</f>
        <v>0</v>
      </c>
      <c r="R547" s="261">
        <f>ROUND(J547*H547,2)</f>
        <v>0</v>
      </c>
      <c r="S547" s="92"/>
      <c r="T547" s="262">
        <f>S547*H547</f>
        <v>0</v>
      </c>
      <c r="U547" s="262">
        <v>0.070999999999999994</v>
      </c>
      <c r="V547" s="262">
        <f>U547*H547</f>
        <v>0.85199999999999987</v>
      </c>
      <c r="W547" s="262">
        <v>0</v>
      </c>
      <c r="X547" s="263">
        <f>W547*H547</f>
        <v>0</v>
      </c>
      <c r="Y547" s="39"/>
      <c r="Z547" s="39"/>
      <c r="AA547" s="39"/>
      <c r="AB547" s="39"/>
      <c r="AC547" s="39"/>
      <c r="AD547" s="39"/>
      <c r="AE547" s="39"/>
      <c r="AR547" s="264" t="s">
        <v>430</v>
      </c>
      <c r="AT547" s="264" t="s">
        <v>498</v>
      </c>
      <c r="AU547" s="264" t="s">
        <v>88</v>
      </c>
      <c r="AY547" s="18" t="s">
        <v>223</v>
      </c>
      <c r="BE547" s="265">
        <f>IF(O547="základní",K547,0)</f>
        <v>0</v>
      </c>
      <c r="BF547" s="265">
        <f>IF(O547="snížená",K547,0)</f>
        <v>0</v>
      </c>
      <c r="BG547" s="265">
        <f>IF(O547="zákl. přenesená",K547,0)</f>
        <v>0</v>
      </c>
      <c r="BH547" s="265">
        <f>IF(O547="sníž. přenesená",K547,0)</f>
        <v>0</v>
      </c>
      <c r="BI547" s="265">
        <f>IF(O547="nulová",K547,0)</f>
        <v>0</v>
      </c>
      <c r="BJ547" s="18" t="s">
        <v>86</v>
      </c>
      <c r="BK547" s="265">
        <f>ROUND(P547*H547,2)</f>
        <v>0</v>
      </c>
      <c r="BL547" s="18" t="s">
        <v>239</v>
      </c>
      <c r="BM547" s="264" t="s">
        <v>1833</v>
      </c>
    </row>
    <row r="548" s="2" customFormat="1">
      <c r="A548" s="39"/>
      <c r="B548" s="40"/>
      <c r="C548" s="41"/>
      <c r="D548" s="266" t="s">
        <v>232</v>
      </c>
      <c r="E548" s="41"/>
      <c r="F548" s="267" t="s">
        <v>1834</v>
      </c>
      <c r="G548" s="41"/>
      <c r="H548" s="41"/>
      <c r="I548" s="158"/>
      <c r="J548" s="158"/>
      <c r="K548" s="41"/>
      <c r="L548" s="41"/>
      <c r="M548" s="45"/>
      <c r="N548" s="268"/>
      <c r="O548" s="269"/>
      <c r="P548" s="92"/>
      <c r="Q548" s="92"/>
      <c r="R548" s="92"/>
      <c r="S548" s="92"/>
      <c r="T548" s="92"/>
      <c r="U548" s="92"/>
      <c r="V548" s="92"/>
      <c r="W548" s="92"/>
      <c r="X548" s="93"/>
      <c r="Y548" s="39"/>
      <c r="Z548" s="39"/>
      <c r="AA548" s="39"/>
      <c r="AB548" s="39"/>
      <c r="AC548" s="39"/>
      <c r="AD548" s="39"/>
      <c r="AE548" s="39"/>
      <c r="AT548" s="18" t="s">
        <v>232</v>
      </c>
      <c r="AU548" s="18" t="s">
        <v>88</v>
      </c>
    </row>
    <row r="549" s="13" customFormat="1">
      <c r="A549" s="13"/>
      <c r="B549" s="274"/>
      <c r="C549" s="275"/>
      <c r="D549" s="266" t="s">
        <v>446</v>
      </c>
      <c r="E549" s="276" t="s">
        <v>1</v>
      </c>
      <c r="F549" s="277" t="s">
        <v>1835</v>
      </c>
      <c r="G549" s="275"/>
      <c r="H549" s="278">
        <v>4</v>
      </c>
      <c r="I549" s="279"/>
      <c r="J549" s="279"/>
      <c r="K549" s="275"/>
      <c r="L549" s="275"/>
      <c r="M549" s="280"/>
      <c r="N549" s="281"/>
      <c r="O549" s="282"/>
      <c r="P549" s="282"/>
      <c r="Q549" s="282"/>
      <c r="R549" s="282"/>
      <c r="S549" s="282"/>
      <c r="T549" s="282"/>
      <c r="U549" s="282"/>
      <c r="V549" s="282"/>
      <c r="W549" s="282"/>
      <c r="X549" s="283"/>
      <c r="Y549" s="13"/>
      <c r="Z549" s="13"/>
      <c r="AA549" s="13"/>
      <c r="AB549" s="13"/>
      <c r="AC549" s="13"/>
      <c r="AD549" s="13"/>
      <c r="AE549" s="13"/>
      <c r="AT549" s="284" t="s">
        <v>446</v>
      </c>
      <c r="AU549" s="284" t="s">
        <v>88</v>
      </c>
      <c r="AV549" s="13" t="s">
        <v>88</v>
      </c>
      <c r="AW549" s="13" t="s">
        <v>5</v>
      </c>
      <c r="AX549" s="13" t="s">
        <v>78</v>
      </c>
      <c r="AY549" s="284" t="s">
        <v>223</v>
      </c>
    </row>
    <row r="550" s="13" customFormat="1">
      <c r="A550" s="13"/>
      <c r="B550" s="274"/>
      <c r="C550" s="275"/>
      <c r="D550" s="266" t="s">
        <v>446</v>
      </c>
      <c r="E550" s="276" t="s">
        <v>1</v>
      </c>
      <c r="F550" s="277" t="s">
        <v>1836</v>
      </c>
      <c r="G550" s="275"/>
      <c r="H550" s="278">
        <v>5</v>
      </c>
      <c r="I550" s="279"/>
      <c r="J550" s="279"/>
      <c r="K550" s="275"/>
      <c r="L550" s="275"/>
      <c r="M550" s="280"/>
      <c r="N550" s="281"/>
      <c r="O550" s="282"/>
      <c r="P550" s="282"/>
      <c r="Q550" s="282"/>
      <c r="R550" s="282"/>
      <c r="S550" s="282"/>
      <c r="T550" s="282"/>
      <c r="U550" s="282"/>
      <c r="V550" s="282"/>
      <c r="W550" s="282"/>
      <c r="X550" s="283"/>
      <c r="Y550" s="13"/>
      <c r="Z550" s="13"/>
      <c r="AA550" s="13"/>
      <c r="AB550" s="13"/>
      <c r="AC550" s="13"/>
      <c r="AD550" s="13"/>
      <c r="AE550" s="13"/>
      <c r="AT550" s="284" t="s">
        <v>446</v>
      </c>
      <c r="AU550" s="284" t="s">
        <v>88</v>
      </c>
      <c r="AV550" s="13" t="s">
        <v>88</v>
      </c>
      <c r="AW550" s="13" t="s">
        <v>5</v>
      </c>
      <c r="AX550" s="13" t="s">
        <v>78</v>
      </c>
      <c r="AY550" s="284" t="s">
        <v>223</v>
      </c>
    </row>
    <row r="551" s="13" customFormat="1">
      <c r="A551" s="13"/>
      <c r="B551" s="274"/>
      <c r="C551" s="275"/>
      <c r="D551" s="266" t="s">
        <v>446</v>
      </c>
      <c r="E551" s="276" t="s">
        <v>1</v>
      </c>
      <c r="F551" s="277" t="s">
        <v>1837</v>
      </c>
      <c r="G551" s="275"/>
      <c r="H551" s="278">
        <v>3</v>
      </c>
      <c r="I551" s="279"/>
      <c r="J551" s="279"/>
      <c r="K551" s="275"/>
      <c r="L551" s="275"/>
      <c r="M551" s="280"/>
      <c r="N551" s="281"/>
      <c r="O551" s="282"/>
      <c r="P551" s="282"/>
      <c r="Q551" s="282"/>
      <c r="R551" s="282"/>
      <c r="S551" s="282"/>
      <c r="T551" s="282"/>
      <c r="U551" s="282"/>
      <c r="V551" s="282"/>
      <c r="W551" s="282"/>
      <c r="X551" s="283"/>
      <c r="Y551" s="13"/>
      <c r="Z551" s="13"/>
      <c r="AA551" s="13"/>
      <c r="AB551" s="13"/>
      <c r="AC551" s="13"/>
      <c r="AD551" s="13"/>
      <c r="AE551" s="13"/>
      <c r="AT551" s="284" t="s">
        <v>446</v>
      </c>
      <c r="AU551" s="284" t="s">
        <v>88</v>
      </c>
      <c r="AV551" s="13" t="s">
        <v>88</v>
      </c>
      <c r="AW551" s="13" t="s">
        <v>5</v>
      </c>
      <c r="AX551" s="13" t="s">
        <v>78</v>
      </c>
      <c r="AY551" s="284" t="s">
        <v>223</v>
      </c>
    </row>
    <row r="552" s="14" customFormat="1">
      <c r="A552" s="14"/>
      <c r="B552" s="285"/>
      <c r="C552" s="286"/>
      <c r="D552" s="266" t="s">
        <v>446</v>
      </c>
      <c r="E552" s="287" t="s">
        <v>1</v>
      </c>
      <c r="F552" s="288" t="s">
        <v>463</v>
      </c>
      <c r="G552" s="286"/>
      <c r="H552" s="289">
        <v>12</v>
      </c>
      <c r="I552" s="290"/>
      <c r="J552" s="290"/>
      <c r="K552" s="286"/>
      <c r="L552" s="286"/>
      <c r="M552" s="291"/>
      <c r="N552" s="292"/>
      <c r="O552" s="293"/>
      <c r="P552" s="293"/>
      <c r="Q552" s="293"/>
      <c r="R552" s="293"/>
      <c r="S552" s="293"/>
      <c r="T552" s="293"/>
      <c r="U552" s="293"/>
      <c r="V552" s="293"/>
      <c r="W552" s="293"/>
      <c r="X552" s="294"/>
      <c r="Y552" s="14"/>
      <c r="Z552" s="14"/>
      <c r="AA552" s="14"/>
      <c r="AB552" s="14"/>
      <c r="AC552" s="14"/>
      <c r="AD552" s="14"/>
      <c r="AE552" s="14"/>
      <c r="AT552" s="295" t="s">
        <v>446</v>
      </c>
      <c r="AU552" s="295" t="s">
        <v>88</v>
      </c>
      <c r="AV552" s="14" t="s">
        <v>239</v>
      </c>
      <c r="AW552" s="14" t="s">
        <v>5</v>
      </c>
      <c r="AX552" s="14" t="s">
        <v>86</v>
      </c>
      <c r="AY552" s="295" t="s">
        <v>223</v>
      </c>
    </row>
    <row r="553" s="2" customFormat="1" ht="16.5" customHeight="1">
      <c r="A553" s="39"/>
      <c r="B553" s="40"/>
      <c r="C553" s="252" t="s">
        <v>1838</v>
      </c>
      <c r="D553" s="252" t="s">
        <v>226</v>
      </c>
      <c r="E553" s="253" t="s">
        <v>1839</v>
      </c>
      <c r="F553" s="254" t="s">
        <v>1840</v>
      </c>
      <c r="G553" s="255" t="s">
        <v>320</v>
      </c>
      <c r="H553" s="256">
        <v>4</v>
      </c>
      <c r="I553" s="257"/>
      <c r="J553" s="257"/>
      <c r="K553" s="258">
        <f>ROUND(P553*H553,2)</f>
        <v>0</v>
      </c>
      <c r="L553" s="254" t="s">
        <v>1</v>
      </c>
      <c r="M553" s="45"/>
      <c r="N553" s="259" t="s">
        <v>1</v>
      </c>
      <c r="O553" s="260" t="s">
        <v>41</v>
      </c>
      <c r="P553" s="261">
        <f>I553+J553</f>
        <v>0</v>
      </c>
      <c r="Q553" s="261">
        <f>ROUND(I553*H553,2)</f>
        <v>0</v>
      </c>
      <c r="R553" s="261">
        <f>ROUND(J553*H553,2)</f>
        <v>0</v>
      </c>
      <c r="S553" s="92"/>
      <c r="T553" s="262">
        <f>S553*H553</f>
        <v>0</v>
      </c>
      <c r="U553" s="262">
        <v>0.040079999999999998</v>
      </c>
      <c r="V553" s="262">
        <f>U553*H553</f>
        <v>0.16031999999999999</v>
      </c>
      <c r="W553" s="262">
        <v>0</v>
      </c>
      <c r="X553" s="263">
        <f>W553*H553</f>
        <v>0</v>
      </c>
      <c r="Y553" s="39"/>
      <c r="Z553" s="39"/>
      <c r="AA553" s="39"/>
      <c r="AB553" s="39"/>
      <c r="AC553" s="39"/>
      <c r="AD553" s="39"/>
      <c r="AE553" s="39"/>
      <c r="AR553" s="264" t="s">
        <v>239</v>
      </c>
      <c r="AT553" s="264" t="s">
        <v>226</v>
      </c>
      <c r="AU553" s="264" t="s">
        <v>88</v>
      </c>
      <c r="AY553" s="18" t="s">
        <v>223</v>
      </c>
      <c r="BE553" s="265">
        <f>IF(O553="základní",K553,0)</f>
        <v>0</v>
      </c>
      <c r="BF553" s="265">
        <f>IF(O553="snížená",K553,0)</f>
        <v>0</v>
      </c>
      <c r="BG553" s="265">
        <f>IF(O553="zákl. přenesená",K553,0)</f>
        <v>0</v>
      </c>
      <c r="BH553" s="265">
        <f>IF(O553="sníž. přenesená",K553,0)</f>
        <v>0</v>
      </c>
      <c r="BI553" s="265">
        <f>IF(O553="nulová",K553,0)</f>
        <v>0</v>
      </c>
      <c r="BJ553" s="18" t="s">
        <v>86</v>
      </c>
      <c r="BK553" s="265">
        <f>ROUND(P553*H553,2)</f>
        <v>0</v>
      </c>
      <c r="BL553" s="18" t="s">
        <v>239</v>
      </c>
      <c r="BM553" s="264" t="s">
        <v>1841</v>
      </c>
    </row>
    <row r="554" s="2" customFormat="1">
      <c r="A554" s="39"/>
      <c r="B554" s="40"/>
      <c r="C554" s="41"/>
      <c r="D554" s="266" t="s">
        <v>232</v>
      </c>
      <c r="E554" s="41"/>
      <c r="F554" s="267" t="s">
        <v>1842</v>
      </c>
      <c r="G554" s="41"/>
      <c r="H554" s="41"/>
      <c r="I554" s="158"/>
      <c r="J554" s="158"/>
      <c r="K554" s="41"/>
      <c r="L554" s="41"/>
      <c r="M554" s="45"/>
      <c r="N554" s="268"/>
      <c r="O554" s="269"/>
      <c r="P554" s="92"/>
      <c r="Q554" s="92"/>
      <c r="R554" s="92"/>
      <c r="S554" s="92"/>
      <c r="T554" s="92"/>
      <c r="U554" s="92"/>
      <c r="V554" s="92"/>
      <c r="W554" s="92"/>
      <c r="X554" s="93"/>
      <c r="Y554" s="39"/>
      <c r="Z554" s="39"/>
      <c r="AA554" s="39"/>
      <c r="AB554" s="39"/>
      <c r="AC554" s="39"/>
      <c r="AD554" s="39"/>
      <c r="AE554" s="39"/>
      <c r="AT554" s="18" t="s">
        <v>232</v>
      </c>
      <c r="AU554" s="18" t="s">
        <v>88</v>
      </c>
    </row>
    <row r="555" s="2" customFormat="1" ht="16.5" customHeight="1">
      <c r="A555" s="39"/>
      <c r="B555" s="40"/>
      <c r="C555" s="296" t="s">
        <v>1843</v>
      </c>
      <c r="D555" s="296" t="s">
        <v>498</v>
      </c>
      <c r="E555" s="297" t="s">
        <v>1844</v>
      </c>
      <c r="F555" s="298" t="s">
        <v>1845</v>
      </c>
      <c r="G555" s="299" t="s">
        <v>481</v>
      </c>
      <c r="H555" s="300">
        <v>22</v>
      </c>
      <c r="I555" s="301"/>
      <c r="J555" s="302"/>
      <c r="K555" s="303">
        <f>ROUND(P555*H555,2)</f>
        <v>0</v>
      </c>
      <c r="L555" s="298" t="s">
        <v>1</v>
      </c>
      <c r="M555" s="304"/>
      <c r="N555" s="305" t="s">
        <v>1</v>
      </c>
      <c r="O555" s="260" t="s">
        <v>41</v>
      </c>
      <c r="P555" s="261">
        <f>I555+J555</f>
        <v>0</v>
      </c>
      <c r="Q555" s="261">
        <f>ROUND(I555*H555,2)</f>
        <v>0</v>
      </c>
      <c r="R555" s="261">
        <f>ROUND(J555*H555,2)</f>
        <v>0</v>
      </c>
      <c r="S555" s="92"/>
      <c r="T555" s="262">
        <f>S555*H555</f>
        <v>0</v>
      </c>
      <c r="U555" s="262">
        <v>0.0013400000000000001</v>
      </c>
      <c r="V555" s="262">
        <f>U555*H555</f>
        <v>0.029479999999999999</v>
      </c>
      <c r="W555" s="262">
        <v>0</v>
      </c>
      <c r="X555" s="263">
        <f>W555*H555</f>
        <v>0</v>
      </c>
      <c r="Y555" s="39"/>
      <c r="Z555" s="39"/>
      <c r="AA555" s="39"/>
      <c r="AB555" s="39"/>
      <c r="AC555" s="39"/>
      <c r="AD555" s="39"/>
      <c r="AE555" s="39"/>
      <c r="AR555" s="264" t="s">
        <v>430</v>
      </c>
      <c r="AT555" s="264" t="s">
        <v>498</v>
      </c>
      <c r="AU555" s="264" t="s">
        <v>88</v>
      </c>
      <c r="AY555" s="18" t="s">
        <v>223</v>
      </c>
      <c r="BE555" s="265">
        <f>IF(O555="základní",K555,0)</f>
        <v>0</v>
      </c>
      <c r="BF555" s="265">
        <f>IF(O555="snížená",K555,0)</f>
        <v>0</v>
      </c>
      <c r="BG555" s="265">
        <f>IF(O555="zákl. přenesená",K555,0)</f>
        <v>0</v>
      </c>
      <c r="BH555" s="265">
        <f>IF(O555="sníž. přenesená",K555,0)</f>
        <v>0</v>
      </c>
      <c r="BI555" s="265">
        <f>IF(O555="nulová",K555,0)</f>
        <v>0</v>
      </c>
      <c r="BJ555" s="18" t="s">
        <v>86</v>
      </c>
      <c r="BK555" s="265">
        <f>ROUND(P555*H555,2)</f>
        <v>0</v>
      </c>
      <c r="BL555" s="18" t="s">
        <v>239</v>
      </c>
      <c r="BM555" s="264" t="s">
        <v>1846</v>
      </c>
    </row>
    <row r="556" s="2" customFormat="1">
      <c r="A556" s="39"/>
      <c r="B556" s="40"/>
      <c r="C556" s="41"/>
      <c r="D556" s="266" t="s">
        <v>232</v>
      </c>
      <c r="E556" s="41"/>
      <c r="F556" s="267" t="s">
        <v>1842</v>
      </c>
      <c r="G556" s="41"/>
      <c r="H556" s="41"/>
      <c r="I556" s="158"/>
      <c r="J556" s="158"/>
      <c r="K556" s="41"/>
      <c r="L556" s="41"/>
      <c r="M556" s="45"/>
      <c r="N556" s="268"/>
      <c r="O556" s="269"/>
      <c r="P556" s="92"/>
      <c r="Q556" s="92"/>
      <c r="R556" s="92"/>
      <c r="S556" s="92"/>
      <c r="T556" s="92"/>
      <c r="U556" s="92"/>
      <c r="V556" s="92"/>
      <c r="W556" s="92"/>
      <c r="X556" s="93"/>
      <c r="Y556" s="39"/>
      <c r="Z556" s="39"/>
      <c r="AA556" s="39"/>
      <c r="AB556" s="39"/>
      <c r="AC556" s="39"/>
      <c r="AD556" s="39"/>
      <c r="AE556" s="39"/>
      <c r="AT556" s="18" t="s">
        <v>232</v>
      </c>
      <c r="AU556" s="18" t="s">
        <v>88</v>
      </c>
    </row>
    <row r="557" s="13" customFormat="1">
      <c r="A557" s="13"/>
      <c r="B557" s="274"/>
      <c r="C557" s="275"/>
      <c r="D557" s="266" t="s">
        <v>446</v>
      </c>
      <c r="E557" s="276" t="s">
        <v>1</v>
      </c>
      <c r="F557" s="277" t="s">
        <v>1847</v>
      </c>
      <c r="G557" s="275"/>
      <c r="H557" s="278">
        <v>22</v>
      </c>
      <c r="I557" s="279"/>
      <c r="J557" s="279"/>
      <c r="K557" s="275"/>
      <c r="L557" s="275"/>
      <c r="M557" s="280"/>
      <c r="N557" s="281"/>
      <c r="O557" s="282"/>
      <c r="P557" s="282"/>
      <c r="Q557" s="282"/>
      <c r="R557" s="282"/>
      <c r="S557" s="282"/>
      <c r="T557" s="282"/>
      <c r="U557" s="282"/>
      <c r="V557" s="282"/>
      <c r="W557" s="282"/>
      <c r="X557" s="283"/>
      <c r="Y557" s="13"/>
      <c r="Z557" s="13"/>
      <c r="AA557" s="13"/>
      <c r="AB557" s="13"/>
      <c r="AC557" s="13"/>
      <c r="AD557" s="13"/>
      <c r="AE557" s="13"/>
      <c r="AT557" s="284" t="s">
        <v>446</v>
      </c>
      <c r="AU557" s="284" t="s">
        <v>88</v>
      </c>
      <c r="AV557" s="13" t="s">
        <v>88</v>
      </c>
      <c r="AW557" s="13" t="s">
        <v>5</v>
      </c>
      <c r="AX557" s="13" t="s">
        <v>86</v>
      </c>
      <c r="AY557" s="284" t="s">
        <v>223</v>
      </c>
    </row>
    <row r="558" s="2" customFormat="1" ht="16.5" customHeight="1">
      <c r="A558" s="39"/>
      <c r="B558" s="40"/>
      <c r="C558" s="296" t="s">
        <v>1848</v>
      </c>
      <c r="D558" s="296" t="s">
        <v>498</v>
      </c>
      <c r="E558" s="297" t="s">
        <v>1849</v>
      </c>
      <c r="F558" s="298" t="s">
        <v>1850</v>
      </c>
      <c r="G558" s="299" t="s">
        <v>320</v>
      </c>
      <c r="H558" s="300">
        <v>1</v>
      </c>
      <c r="I558" s="301"/>
      <c r="J558" s="302"/>
      <c r="K558" s="303">
        <f>ROUND(P558*H558,2)</f>
        <v>0</v>
      </c>
      <c r="L558" s="298" t="s">
        <v>1</v>
      </c>
      <c r="M558" s="304"/>
      <c r="N558" s="305" t="s">
        <v>1</v>
      </c>
      <c r="O558" s="260" t="s">
        <v>41</v>
      </c>
      <c r="P558" s="261">
        <f>I558+J558</f>
        <v>0</v>
      </c>
      <c r="Q558" s="261">
        <f>ROUND(I558*H558,2)</f>
        <v>0</v>
      </c>
      <c r="R558" s="261">
        <f>ROUND(J558*H558,2)</f>
        <v>0</v>
      </c>
      <c r="S558" s="92"/>
      <c r="T558" s="262">
        <f>S558*H558</f>
        <v>0</v>
      </c>
      <c r="U558" s="262">
        <v>0.00010000000000000001</v>
      </c>
      <c r="V558" s="262">
        <f>U558*H558</f>
        <v>0.00010000000000000001</v>
      </c>
      <c r="W558" s="262">
        <v>0</v>
      </c>
      <c r="X558" s="263">
        <f>W558*H558</f>
        <v>0</v>
      </c>
      <c r="Y558" s="39"/>
      <c r="Z558" s="39"/>
      <c r="AA558" s="39"/>
      <c r="AB558" s="39"/>
      <c r="AC558" s="39"/>
      <c r="AD558" s="39"/>
      <c r="AE558" s="39"/>
      <c r="AR558" s="264" t="s">
        <v>430</v>
      </c>
      <c r="AT558" s="264" t="s">
        <v>498</v>
      </c>
      <c r="AU558" s="264" t="s">
        <v>88</v>
      </c>
      <c r="AY558" s="18" t="s">
        <v>223</v>
      </c>
      <c r="BE558" s="265">
        <f>IF(O558="základní",K558,0)</f>
        <v>0</v>
      </c>
      <c r="BF558" s="265">
        <f>IF(O558="snížená",K558,0)</f>
        <v>0</v>
      </c>
      <c r="BG558" s="265">
        <f>IF(O558="zákl. přenesená",K558,0)</f>
        <v>0</v>
      </c>
      <c r="BH558" s="265">
        <f>IF(O558="sníž. přenesená",K558,0)</f>
        <v>0</v>
      </c>
      <c r="BI558" s="265">
        <f>IF(O558="nulová",K558,0)</f>
        <v>0</v>
      </c>
      <c r="BJ558" s="18" t="s">
        <v>86</v>
      </c>
      <c r="BK558" s="265">
        <f>ROUND(P558*H558,2)</f>
        <v>0</v>
      </c>
      <c r="BL558" s="18" t="s">
        <v>239</v>
      </c>
      <c r="BM558" s="264" t="s">
        <v>1851</v>
      </c>
    </row>
    <row r="559" s="2" customFormat="1">
      <c r="A559" s="39"/>
      <c r="B559" s="40"/>
      <c r="C559" s="41"/>
      <c r="D559" s="266" t="s">
        <v>232</v>
      </c>
      <c r="E559" s="41"/>
      <c r="F559" s="267" t="s">
        <v>1842</v>
      </c>
      <c r="G559" s="41"/>
      <c r="H559" s="41"/>
      <c r="I559" s="158"/>
      <c r="J559" s="158"/>
      <c r="K559" s="41"/>
      <c r="L559" s="41"/>
      <c r="M559" s="45"/>
      <c r="N559" s="268"/>
      <c r="O559" s="269"/>
      <c r="P559" s="92"/>
      <c r="Q559" s="92"/>
      <c r="R559" s="92"/>
      <c r="S559" s="92"/>
      <c r="T559" s="92"/>
      <c r="U559" s="92"/>
      <c r="V559" s="92"/>
      <c r="W559" s="92"/>
      <c r="X559" s="93"/>
      <c r="Y559" s="39"/>
      <c r="Z559" s="39"/>
      <c r="AA559" s="39"/>
      <c r="AB559" s="39"/>
      <c r="AC559" s="39"/>
      <c r="AD559" s="39"/>
      <c r="AE559" s="39"/>
      <c r="AT559" s="18" t="s">
        <v>232</v>
      </c>
      <c r="AU559" s="18" t="s">
        <v>88</v>
      </c>
    </row>
    <row r="560" s="2" customFormat="1" ht="16.5" customHeight="1">
      <c r="A560" s="39"/>
      <c r="B560" s="40"/>
      <c r="C560" s="296" t="s">
        <v>1852</v>
      </c>
      <c r="D560" s="296" t="s">
        <v>498</v>
      </c>
      <c r="E560" s="297" t="s">
        <v>1853</v>
      </c>
      <c r="F560" s="298" t="s">
        <v>1854</v>
      </c>
      <c r="G560" s="299" t="s">
        <v>320</v>
      </c>
      <c r="H560" s="300">
        <v>4</v>
      </c>
      <c r="I560" s="301"/>
      <c r="J560" s="302"/>
      <c r="K560" s="303">
        <f>ROUND(P560*H560,2)</f>
        <v>0</v>
      </c>
      <c r="L560" s="298" t="s">
        <v>1</v>
      </c>
      <c r="M560" s="304"/>
      <c r="N560" s="305" t="s">
        <v>1</v>
      </c>
      <c r="O560" s="260" t="s">
        <v>41</v>
      </c>
      <c r="P560" s="261">
        <f>I560+J560</f>
        <v>0</v>
      </c>
      <c r="Q560" s="261">
        <f>ROUND(I560*H560,2)</f>
        <v>0</v>
      </c>
      <c r="R560" s="261">
        <f>ROUND(J560*H560,2)</f>
        <v>0</v>
      </c>
      <c r="S560" s="92"/>
      <c r="T560" s="262">
        <f>S560*H560</f>
        <v>0</v>
      </c>
      <c r="U560" s="262">
        <v>0.0065300000000000002</v>
      </c>
      <c r="V560" s="262">
        <f>U560*H560</f>
        <v>0.026120000000000001</v>
      </c>
      <c r="W560" s="262">
        <v>0</v>
      </c>
      <c r="X560" s="263">
        <f>W560*H560</f>
        <v>0</v>
      </c>
      <c r="Y560" s="39"/>
      <c r="Z560" s="39"/>
      <c r="AA560" s="39"/>
      <c r="AB560" s="39"/>
      <c r="AC560" s="39"/>
      <c r="AD560" s="39"/>
      <c r="AE560" s="39"/>
      <c r="AR560" s="264" t="s">
        <v>430</v>
      </c>
      <c r="AT560" s="264" t="s">
        <v>498</v>
      </c>
      <c r="AU560" s="264" t="s">
        <v>88</v>
      </c>
      <c r="AY560" s="18" t="s">
        <v>223</v>
      </c>
      <c r="BE560" s="265">
        <f>IF(O560="základní",K560,0)</f>
        <v>0</v>
      </c>
      <c r="BF560" s="265">
        <f>IF(O560="snížená",K560,0)</f>
        <v>0</v>
      </c>
      <c r="BG560" s="265">
        <f>IF(O560="zákl. přenesená",K560,0)</f>
        <v>0</v>
      </c>
      <c r="BH560" s="265">
        <f>IF(O560="sníž. přenesená",K560,0)</f>
        <v>0</v>
      </c>
      <c r="BI560" s="265">
        <f>IF(O560="nulová",K560,0)</f>
        <v>0</v>
      </c>
      <c r="BJ560" s="18" t="s">
        <v>86</v>
      </c>
      <c r="BK560" s="265">
        <f>ROUND(P560*H560,2)</f>
        <v>0</v>
      </c>
      <c r="BL560" s="18" t="s">
        <v>239</v>
      </c>
      <c r="BM560" s="264" t="s">
        <v>1855</v>
      </c>
    </row>
    <row r="561" s="2" customFormat="1">
      <c r="A561" s="39"/>
      <c r="B561" s="40"/>
      <c r="C561" s="41"/>
      <c r="D561" s="266" t="s">
        <v>232</v>
      </c>
      <c r="E561" s="41"/>
      <c r="F561" s="267" t="s">
        <v>1842</v>
      </c>
      <c r="G561" s="41"/>
      <c r="H561" s="41"/>
      <c r="I561" s="158"/>
      <c r="J561" s="158"/>
      <c r="K561" s="41"/>
      <c r="L561" s="41"/>
      <c r="M561" s="45"/>
      <c r="N561" s="268"/>
      <c r="O561" s="269"/>
      <c r="P561" s="92"/>
      <c r="Q561" s="92"/>
      <c r="R561" s="92"/>
      <c r="S561" s="92"/>
      <c r="T561" s="92"/>
      <c r="U561" s="92"/>
      <c r="V561" s="92"/>
      <c r="W561" s="92"/>
      <c r="X561" s="93"/>
      <c r="Y561" s="39"/>
      <c r="Z561" s="39"/>
      <c r="AA561" s="39"/>
      <c r="AB561" s="39"/>
      <c r="AC561" s="39"/>
      <c r="AD561" s="39"/>
      <c r="AE561" s="39"/>
      <c r="AT561" s="18" t="s">
        <v>232</v>
      </c>
      <c r="AU561" s="18" t="s">
        <v>88</v>
      </c>
    </row>
    <row r="562" s="2" customFormat="1" ht="21.75" customHeight="1">
      <c r="A562" s="39"/>
      <c r="B562" s="40"/>
      <c r="C562" s="252" t="s">
        <v>1856</v>
      </c>
      <c r="D562" s="252" t="s">
        <v>226</v>
      </c>
      <c r="E562" s="253" t="s">
        <v>1857</v>
      </c>
      <c r="F562" s="254" t="s">
        <v>1858</v>
      </c>
      <c r="G562" s="255" t="s">
        <v>481</v>
      </c>
      <c r="H562" s="256">
        <v>3192</v>
      </c>
      <c r="I562" s="257"/>
      <c r="J562" s="257"/>
      <c r="K562" s="258">
        <f>ROUND(P562*H562,2)</f>
        <v>0</v>
      </c>
      <c r="L562" s="254" t="s">
        <v>404</v>
      </c>
      <c r="M562" s="45"/>
      <c r="N562" s="259" t="s">
        <v>1</v>
      </c>
      <c r="O562" s="260" t="s">
        <v>41</v>
      </c>
      <c r="P562" s="261">
        <f>I562+J562</f>
        <v>0</v>
      </c>
      <c r="Q562" s="261">
        <f>ROUND(I562*H562,2)</f>
        <v>0</v>
      </c>
      <c r="R562" s="261">
        <f>ROUND(J562*H562,2)</f>
        <v>0</v>
      </c>
      <c r="S562" s="92"/>
      <c r="T562" s="262">
        <f>S562*H562</f>
        <v>0</v>
      </c>
      <c r="U562" s="262">
        <v>0.071900000000000006</v>
      </c>
      <c r="V562" s="262">
        <f>U562*H562</f>
        <v>229.50480000000002</v>
      </c>
      <c r="W562" s="262">
        <v>0</v>
      </c>
      <c r="X562" s="263">
        <f>W562*H562</f>
        <v>0</v>
      </c>
      <c r="Y562" s="39"/>
      <c r="Z562" s="39"/>
      <c r="AA562" s="39"/>
      <c r="AB562" s="39"/>
      <c r="AC562" s="39"/>
      <c r="AD562" s="39"/>
      <c r="AE562" s="39"/>
      <c r="AR562" s="264" t="s">
        <v>239</v>
      </c>
      <c r="AT562" s="264" t="s">
        <v>226</v>
      </c>
      <c r="AU562" s="264" t="s">
        <v>88</v>
      </c>
      <c r="AY562" s="18" t="s">
        <v>223</v>
      </c>
      <c r="BE562" s="265">
        <f>IF(O562="základní",K562,0)</f>
        <v>0</v>
      </c>
      <c r="BF562" s="265">
        <f>IF(O562="snížená",K562,0)</f>
        <v>0</v>
      </c>
      <c r="BG562" s="265">
        <f>IF(O562="zákl. přenesená",K562,0)</f>
        <v>0</v>
      </c>
      <c r="BH562" s="265">
        <f>IF(O562="sníž. přenesená",K562,0)</f>
        <v>0</v>
      </c>
      <c r="BI562" s="265">
        <f>IF(O562="nulová",K562,0)</f>
        <v>0</v>
      </c>
      <c r="BJ562" s="18" t="s">
        <v>86</v>
      </c>
      <c r="BK562" s="265">
        <f>ROUND(P562*H562,2)</f>
        <v>0</v>
      </c>
      <c r="BL562" s="18" t="s">
        <v>239</v>
      </c>
      <c r="BM562" s="264" t="s">
        <v>1859</v>
      </c>
    </row>
    <row r="563" s="2" customFormat="1">
      <c r="A563" s="39"/>
      <c r="B563" s="40"/>
      <c r="C563" s="41"/>
      <c r="D563" s="266" t="s">
        <v>232</v>
      </c>
      <c r="E563" s="41"/>
      <c r="F563" s="267" t="s">
        <v>1860</v>
      </c>
      <c r="G563" s="41"/>
      <c r="H563" s="41"/>
      <c r="I563" s="158"/>
      <c r="J563" s="158"/>
      <c r="K563" s="41"/>
      <c r="L563" s="41"/>
      <c r="M563" s="45"/>
      <c r="N563" s="268"/>
      <c r="O563" s="269"/>
      <c r="P563" s="92"/>
      <c r="Q563" s="92"/>
      <c r="R563" s="92"/>
      <c r="S563" s="92"/>
      <c r="T563" s="92"/>
      <c r="U563" s="92"/>
      <c r="V563" s="92"/>
      <c r="W563" s="92"/>
      <c r="X563" s="93"/>
      <c r="Y563" s="39"/>
      <c r="Z563" s="39"/>
      <c r="AA563" s="39"/>
      <c r="AB563" s="39"/>
      <c r="AC563" s="39"/>
      <c r="AD563" s="39"/>
      <c r="AE563" s="39"/>
      <c r="AT563" s="18" t="s">
        <v>232</v>
      </c>
      <c r="AU563" s="18" t="s">
        <v>88</v>
      </c>
    </row>
    <row r="564" s="13" customFormat="1">
      <c r="A564" s="13"/>
      <c r="B564" s="274"/>
      <c r="C564" s="275"/>
      <c r="D564" s="266" t="s">
        <v>446</v>
      </c>
      <c r="E564" s="276" t="s">
        <v>1</v>
      </c>
      <c r="F564" s="277" t="s">
        <v>1861</v>
      </c>
      <c r="G564" s="275"/>
      <c r="H564" s="278">
        <v>2605</v>
      </c>
      <c r="I564" s="279"/>
      <c r="J564" s="279"/>
      <c r="K564" s="275"/>
      <c r="L564" s="275"/>
      <c r="M564" s="280"/>
      <c r="N564" s="281"/>
      <c r="O564" s="282"/>
      <c r="P564" s="282"/>
      <c r="Q564" s="282"/>
      <c r="R564" s="282"/>
      <c r="S564" s="282"/>
      <c r="T564" s="282"/>
      <c r="U564" s="282"/>
      <c r="V564" s="282"/>
      <c r="W564" s="282"/>
      <c r="X564" s="283"/>
      <c r="Y564" s="13"/>
      <c r="Z564" s="13"/>
      <c r="AA564" s="13"/>
      <c r="AB564" s="13"/>
      <c r="AC564" s="13"/>
      <c r="AD564" s="13"/>
      <c r="AE564" s="13"/>
      <c r="AT564" s="284" t="s">
        <v>446</v>
      </c>
      <c r="AU564" s="284" t="s">
        <v>88</v>
      </c>
      <c r="AV564" s="13" t="s">
        <v>88</v>
      </c>
      <c r="AW564" s="13" t="s">
        <v>5</v>
      </c>
      <c r="AX564" s="13" t="s">
        <v>78</v>
      </c>
      <c r="AY564" s="284" t="s">
        <v>223</v>
      </c>
    </row>
    <row r="565" s="13" customFormat="1">
      <c r="A565" s="13"/>
      <c r="B565" s="274"/>
      <c r="C565" s="275"/>
      <c r="D565" s="266" t="s">
        <v>446</v>
      </c>
      <c r="E565" s="276" t="s">
        <v>1</v>
      </c>
      <c r="F565" s="277" t="s">
        <v>1862</v>
      </c>
      <c r="G565" s="275"/>
      <c r="H565" s="278">
        <v>483</v>
      </c>
      <c r="I565" s="279"/>
      <c r="J565" s="279"/>
      <c r="K565" s="275"/>
      <c r="L565" s="275"/>
      <c r="M565" s="280"/>
      <c r="N565" s="281"/>
      <c r="O565" s="282"/>
      <c r="P565" s="282"/>
      <c r="Q565" s="282"/>
      <c r="R565" s="282"/>
      <c r="S565" s="282"/>
      <c r="T565" s="282"/>
      <c r="U565" s="282"/>
      <c r="V565" s="282"/>
      <c r="W565" s="282"/>
      <c r="X565" s="283"/>
      <c r="Y565" s="13"/>
      <c r="Z565" s="13"/>
      <c r="AA565" s="13"/>
      <c r="AB565" s="13"/>
      <c r="AC565" s="13"/>
      <c r="AD565" s="13"/>
      <c r="AE565" s="13"/>
      <c r="AT565" s="284" t="s">
        <v>446</v>
      </c>
      <c r="AU565" s="284" t="s">
        <v>88</v>
      </c>
      <c r="AV565" s="13" t="s">
        <v>88</v>
      </c>
      <c r="AW565" s="13" t="s">
        <v>5</v>
      </c>
      <c r="AX565" s="13" t="s">
        <v>78</v>
      </c>
      <c r="AY565" s="284" t="s">
        <v>223</v>
      </c>
    </row>
    <row r="566" s="13" customFormat="1">
      <c r="A566" s="13"/>
      <c r="B566" s="274"/>
      <c r="C566" s="275"/>
      <c r="D566" s="266" t="s">
        <v>446</v>
      </c>
      <c r="E566" s="276" t="s">
        <v>1</v>
      </c>
      <c r="F566" s="277" t="s">
        <v>1863</v>
      </c>
      <c r="G566" s="275"/>
      <c r="H566" s="278">
        <v>104</v>
      </c>
      <c r="I566" s="279"/>
      <c r="J566" s="279"/>
      <c r="K566" s="275"/>
      <c r="L566" s="275"/>
      <c r="M566" s="280"/>
      <c r="N566" s="281"/>
      <c r="O566" s="282"/>
      <c r="P566" s="282"/>
      <c r="Q566" s="282"/>
      <c r="R566" s="282"/>
      <c r="S566" s="282"/>
      <c r="T566" s="282"/>
      <c r="U566" s="282"/>
      <c r="V566" s="282"/>
      <c r="W566" s="282"/>
      <c r="X566" s="283"/>
      <c r="Y566" s="13"/>
      <c r="Z566" s="13"/>
      <c r="AA566" s="13"/>
      <c r="AB566" s="13"/>
      <c r="AC566" s="13"/>
      <c r="AD566" s="13"/>
      <c r="AE566" s="13"/>
      <c r="AT566" s="284" t="s">
        <v>446</v>
      </c>
      <c r="AU566" s="284" t="s">
        <v>88</v>
      </c>
      <c r="AV566" s="13" t="s">
        <v>88</v>
      </c>
      <c r="AW566" s="13" t="s">
        <v>5</v>
      </c>
      <c r="AX566" s="13" t="s">
        <v>78</v>
      </c>
      <c r="AY566" s="284" t="s">
        <v>223</v>
      </c>
    </row>
    <row r="567" s="14" customFormat="1">
      <c r="A567" s="14"/>
      <c r="B567" s="285"/>
      <c r="C567" s="286"/>
      <c r="D567" s="266" t="s">
        <v>446</v>
      </c>
      <c r="E567" s="287" t="s">
        <v>1</v>
      </c>
      <c r="F567" s="288" t="s">
        <v>463</v>
      </c>
      <c r="G567" s="286"/>
      <c r="H567" s="289">
        <v>3192</v>
      </c>
      <c r="I567" s="290"/>
      <c r="J567" s="290"/>
      <c r="K567" s="286"/>
      <c r="L567" s="286"/>
      <c r="M567" s="291"/>
      <c r="N567" s="292"/>
      <c r="O567" s="293"/>
      <c r="P567" s="293"/>
      <c r="Q567" s="293"/>
      <c r="R567" s="293"/>
      <c r="S567" s="293"/>
      <c r="T567" s="293"/>
      <c r="U567" s="293"/>
      <c r="V567" s="293"/>
      <c r="W567" s="293"/>
      <c r="X567" s="294"/>
      <c r="Y567" s="14"/>
      <c r="Z567" s="14"/>
      <c r="AA567" s="14"/>
      <c r="AB567" s="14"/>
      <c r="AC567" s="14"/>
      <c r="AD567" s="14"/>
      <c r="AE567" s="14"/>
      <c r="AT567" s="295" t="s">
        <v>446</v>
      </c>
      <c r="AU567" s="295" t="s">
        <v>88</v>
      </c>
      <c r="AV567" s="14" t="s">
        <v>239</v>
      </c>
      <c r="AW567" s="14" t="s">
        <v>5</v>
      </c>
      <c r="AX567" s="14" t="s">
        <v>86</v>
      </c>
      <c r="AY567" s="295" t="s">
        <v>223</v>
      </c>
    </row>
    <row r="568" s="2" customFormat="1" ht="21.75" customHeight="1">
      <c r="A568" s="39"/>
      <c r="B568" s="40"/>
      <c r="C568" s="252" t="s">
        <v>1864</v>
      </c>
      <c r="D568" s="252" t="s">
        <v>226</v>
      </c>
      <c r="E568" s="253" t="s">
        <v>1865</v>
      </c>
      <c r="F568" s="254" t="s">
        <v>1866</v>
      </c>
      <c r="G568" s="255" t="s">
        <v>481</v>
      </c>
      <c r="H568" s="256">
        <v>1108</v>
      </c>
      <c r="I568" s="257"/>
      <c r="J568" s="257"/>
      <c r="K568" s="258">
        <f>ROUND(P568*H568,2)</f>
        <v>0</v>
      </c>
      <c r="L568" s="254" t="s">
        <v>404</v>
      </c>
      <c r="M568" s="45"/>
      <c r="N568" s="259" t="s">
        <v>1</v>
      </c>
      <c r="O568" s="260" t="s">
        <v>41</v>
      </c>
      <c r="P568" s="261">
        <f>I568+J568</f>
        <v>0</v>
      </c>
      <c r="Q568" s="261">
        <f>ROUND(I568*H568,2)</f>
        <v>0</v>
      </c>
      <c r="R568" s="261">
        <f>ROUND(J568*H568,2)</f>
        <v>0</v>
      </c>
      <c r="S568" s="92"/>
      <c r="T568" s="262">
        <f>S568*H568</f>
        <v>0</v>
      </c>
      <c r="U568" s="262">
        <v>0.089779999999999999</v>
      </c>
      <c r="V568" s="262">
        <f>U568*H568</f>
        <v>99.476240000000004</v>
      </c>
      <c r="W568" s="262">
        <v>0</v>
      </c>
      <c r="X568" s="263">
        <f>W568*H568</f>
        <v>0</v>
      </c>
      <c r="Y568" s="39"/>
      <c r="Z568" s="39"/>
      <c r="AA568" s="39"/>
      <c r="AB568" s="39"/>
      <c r="AC568" s="39"/>
      <c r="AD568" s="39"/>
      <c r="AE568" s="39"/>
      <c r="AR568" s="264" t="s">
        <v>239</v>
      </c>
      <c r="AT568" s="264" t="s">
        <v>226</v>
      </c>
      <c r="AU568" s="264" t="s">
        <v>88</v>
      </c>
      <c r="AY568" s="18" t="s">
        <v>223</v>
      </c>
      <c r="BE568" s="265">
        <f>IF(O568="základní",K568,0)</f>
        <v>0</v>
      </c>
      <c r="BF568" s="265">
        <f>IF(O568="snížená",K568,0)</f>
        <v>0</v>
      </c>
      <c r="BG568" s="265">
        <f>IF(O568="zákl. přenesená",K568,0)</f>
        <v>0</v>
      </c>
      <c r="BH568" s="265">
        <f>IF(O568="sníž. přenesená",K568,0)</f>
        <v>0</v>
      </c>
      <c r="BI568" s="265">
        <f>IF(O568="nulová",K568,0)</f>
        <v>0</v>
      </c>
      <c r="BJ568" s="18" t="s">
        <v>86</v>
      </c>
      <c r="BK568" s="265">
        <f>ROUND(P568*H568,2)</f>
        <v>0</v>
      </c>
      <c r="BL568" s="18" t="s">
        <v>239</v>
      </c>
      <c r="BM568" s="264" t="s">
        <v>1867</v>
      </c>
    </row>
    <row r="569" s="2" customFormat="1">
      <c r="A569" s="39"/>
      <c r="B569" s="40"/>
      <c r="C569" s="41"/>
      <c r="D569" s="266" t="s">
        <v>232</v>
      </c>
      <c r="E569" s="41"/>
      <c r="F569" s="267" t="s">
        <v>1868</v>
      </c>
      <c r="G569" s="41"/>
      <c r="H569" s="41"/>
      <c r="I569" s="158"/>
      <c r="J569" s="158"/>
      <c r="K569" s="41"/>
      <c r="L569" s="41"/>
      <c r="M569" s="45"/>
      <c r="N569" s="268"/>
      <c r="O569" s="269"/>
      <c r="P569" s="92"/>
      <c r="Q569" s="92"/>
      <c r="R569" s="92"/>
      <c r="S569" s="92"/>
      <c r="T569" s="92"/>
      <c r="U569" s="92"/>
      <c r="V569" s="92"/>
      <c r="W569" s="92"/>
      <c r="X569" s="93"/>
      <c r="Y569" s="39"/>
      <c r="Z569" s="39"/>
      <c r="AA569" s="39"/>
      <c r="AB569" s="39"/>
      <c r="AC569" s="39"/>
      <c r="AD569" s="39"/>
      <c r="AE569" s="39"/>
      <c r="AT569" s="18" t="s">
        <v>232</v>
      </c>
      <c r="AU569" s="18" t="s">
        <v>88</v>
      </c>
    </row>
    <row r="570" s="13" customFormat="1">
      <c r="A570" s="13"/>
      <c r="B570" s="274"/>
      <c r="C570" s="275"/>
      <c r="D570" s="266" t="s">
        <v>446</v>
      </c>
      <c r="E570" s="276" t="s">
        <v>1</v>
      </c>
      <c r="F570" s="277" t="s">
        <v>1869</v>
      </c>
      <c r="G570" s="275"/>
      <c r="H570" s="278">
        <v>521</v>
      </c>
      <c r="I570" s="279"/>
      <c r="J570" s="279"/>
      <c r="K570" s="275"/>
      <c r="L570" s="275"/>
      <c r="M570" s="280"/>
      <c r="N570" s="281"/>
      <c r="O570" s="282"/>
      <c r="P570" s="282"/>
      <c r="Q570" s="282"/>
      <c r="R570" s="282"/>
      <c r="S570" s="282"/>
      <c r="T570" s="282"/>
      <c r="U570" s="282"/>
      <c r="V570" s="282"/>
      <c r="W570" s="282"/>
      <c r="X570" s="283"/>
      <c r="Y570" s="13"/>
      <c r="Z570" s="13"/>
      <c r="AA570" s="13"/>
      <c r="AB570" s="13"/>
      <c r="AC570" s="13"/>
      <c r="AD570" s="13"/>
      <c r="AE570" s="13"/>
      <c r="AT570" s="284" t="s">
        <v>446</v>
      </c>
      <c r="AU570" s="284" t="s">
        <v>88</v>
      </c>
      <c r="AV570" s="13" t="s">
        <v>88</v>
      </c>
      <c r="AW570" s="13" t="s">
        <v>5</v>
      </c>
      <c r="AX570" s="13" t="s">
        <v>78</v>
      </c>
      <c r="AY570" s="284" t="s">
        <v>223</v>
      </c>
    </row>
    <row r="571" s="13" customFormat="1">
      <c r="A571" s="13"/>
      <c r="B571" s="274"/>
      <c r="C571" s="275"/>
      <c r="D571" s="266" t="s">
        <v>446</v>
      </c>
      <c r="E571" s="276" t="s">
        <v>1</v>
      </c>
      <c r="F571" s="277" t="s">
        <v>1862</v>
      </c>
      <c r="G571" s="275"/>
      <c r="H571" s="278">
        <v>483</v>
      </c>
      <c r="I571" s="279"/>
      <c r="J571" s="279"/>
      <c r="K571" s="275"/>
      <c r="L571" s="275"/>
      <c r="M571" s="280"/>
      <c r="N571" s="281"/>
      <c r="O571" s="282"/>
      <c r="P571" s="282"/>
      <c r="Q571" s="282"/>
      <c r="R571" s="282"/>
      <c r="S571" s="282"/>
      <c r="T571" s="282"/>
      <c r="U571" s="282"/>
      <c r="V571" s="282"/>
      <c r="W571" s="282"/>
      <c r="X571" s="283"/>
      <c r="Y571" s="13"/>
      <c r="Z571" s="13"/>
      <c r="AA571" s="13"/>
      <c r="AB571" s="13"/>
      <c r="AC571" s="13"/>
      <c r="AD571" s="13"/>
      <c r="AE571" s="13"/>
      <c r="AT571" s="284" t="s">
        <v>446</v>
      </c>
      <c r="AU571" s="284" t="s">
        <v>88</v>
      </c>
      <c r="AV571" s="13" t="s">
        <v>88</v>
      </c>
      <c r="AW571" s="13" t="s">
        <v>5</v>
      </c>
      <c r="AX571" s="13" t="s">
        <v>78</v>
      </c>
      <c r="AY571" s="284" t="s">
        <v>223</v>
      </c>
    </row>
    <row r="572" s="13" customFormat="1">
      <c r="A572" s="13"/>
      <c r="B572" s="274"/>
      <c r="C572" s="275"/>
      <c r="D572" s="266" t="s">
        <v>446</v>
      </c>
      <c r="E572" s="276" t="s">
        <v>1</v>
      </c>
      <c r="F572" s="277" t="s">
        <v>1863</v>
      </c>
      <c r="G572" s="275"/>
      <c r="H572" s="278">
        <v>104</v>
      </c>
      <c r="I572" s="279"/>
      <c r="J572" s="279"/>
      <c r="K572" s="275"/>
      <c r="L572" s="275"/>
      <c r="M572" s="280"/>
      <c r="N572" s="281"/>
      <c r="O572" s="282"/>
      <c r="P572" s="282"/>
      <c r="Q572" s="282"/>
      <c r="R572" s="282"/>
      <c r="S572" s="282"/>
      <c r="T572" s="282"/>
      <c r="U572" s="282"/>
      <c r="V572" s="282"/>
      <c r="W572" s="282"/>
      <c r="X572" s="283"/>
      <c r="Y572" s="13"/>
      <c r="Z572" s="13"/>
      <c r="AA572" s="13"/>
      <c r="AB572" s="13"/>
      <c r="AC572" s="13"/>
      <c r="AD572" s="13"/>
      <c r="AE572" s="13"/>
      <c r="AT572" s="284" t="s">
        <v>446</v>
      </c>
      <c r="AU572" s="284" t="s">
        <v>88</v>
      </c>
      <c r="AV572" s="13" t="s">
        <v>88</v>
      </c>
      <c r="AW572" s="13" t="s">
        <v>5</v>
      </c>
      <c r="AX572" s="13" t="s">
        <v>78</v>
      </c>
      <c r="AY572" s="284" t="s">
        <v>223</v>
      </c>
    </row>
    <row r="573" s="14" customFormat="1">
      <c r="A573" s="14"/>
      <c r="B573" s="285"/>
      <c r="C573" s="286"/>
      <c r="D573" s="266" t="s">
        <v>446</v>
      </c>
      <c r="E573" s="287" t="s">
        <v>1</v>
      </c>
      <c r="F573" s="288" t="s">
        <v>463</v>
      </c>
      <c r="G573" s="286"/>
      <c r="H573" s="289">
        <v>1108</v>
      </c>
      <c r="I573" s="290"/>
      <c r="J573" s="290"/>
      <c r="K573" s="286"/>
      <c r="L573" s="286"/>
      <c r="M573" s="291"/>
      <c r="N573" s="292"/>
      <c r="O573" s="293"/>
      <c r="P573" s="293"/>
      <c r="Q573" s="293"/>
      <c r="R573" s="293"/>
      <c r="S573" s="293"/>
      <c r="T573" s="293"/>
      <c r="U573" s="293"/>
      <c r="V573" s="293"/>
      <c r="W573" s="293"/>
      <c r="X573" s="294"/>
      <c r="Y573" s="14"/>
      <c r="Z573" s="14"/>
      <c r="AA573" s="14"/>
      <c r="AB573" s="14"/>
      <c r="AC573" s="14"/>
      <c r="AD573" s="14"/>
      <c r="AE573" s="14"/>
      <c r="AT573" s="295" t="s">
        <v>446</v>
      </c>
      <c r="AU573" s="295" t="s">
        <v>88</v>
      </c>
      <c r="AV573" s="14" t="s">
        <v>239</v>
      </c>
      <c r="AW573" s="14" t="s">
        <v>5</v>
      </c>
      <c r="AX573" s="14" t="s">
        <v>86</v>
      </c>
      <c r="AY573" s="295" t="s">
        <v>223</v>
      </c>
    </row>
    <row r="574" s="2" customFormat="1" ht="16.5" customHeight="1">
      <c r="A574" s="39"/>
      <c r="B574" s="40"/>
      <c r="C574" s="296" t="s">
        <v>1870</v>
      </c>
      <c r="D574" s="296" t="s">
        <v>498</v>
      </c>
      <c r="E574" s="297" t="s">
        <v>1871</v>
      </c>
      <c r="F574" s="298" t="s">
        <v>1872</v>
      </c>
      <c r="G574" s="299" t="s">
        <v>501</v>
      </c>
      <c r="H574" s="300">
        <v>47</v>
      </c>
      <c r="I574" s="301"/>
      <c r="J574" s="302"/>
      <c r="K574" s="303">
        <f>ROUND(P574*H574,2)</f>
        <v>0</v>
      </c>
      <c r="L574" s="298" t="s">
        <v>1</v>
      </c>
      <c r="M574" s="304"/>
      <c r="N574" s="305" t="s">
        <v>1</v>
      </c>
      <c r="O574" s="260" t="s">
        <v>41</v>
      </c>
      <c r="P574" s="261">
        <f>I574+J574</f>
        <v>0</v>
      </c>
      <c r="Q574" s="261">
        <f>ROUND(I574*H574,2)</f>
        <v>0</v>
      </c>
      <c r="R574" s="261">
        <f>ROUND(J574*H574,2)</f>
        <v>0</v>
      </c>
      <c r="S574" s="92"/>
      <c r="T574" s="262">
        <f>S574*H574</f>
        <v>0</v>
      </c>
      <c r="U574" s="262">
        <v>1</v>
      </c>
      <c r="V574" s="262">
        <f>U574*H574</f>
        <v>47</v>
      </c>
      <c r="W574" s="262">
        <v>0</v>
      </c>
      <c r="X574" s="263">
        <f>W574*H574</f>
        <v>0</v>
      </c>
      <c r="Y574" s="39"/>
      <c r="Z574" s="39"/>
      <c r="AA574" s="39"/>
      <c r="AB574" s="39"/>
      <c r="AC574" s="39"/>
      <c r="AD574" s="39"/>
      <c r="AE574" s="39"/>
      <c r="AR574" s="264" t="s">
        <v>430</v>
      </c>
      <c r="AT574" s="264" t="s">
        <v>498</v>
      </c>
      <c r="AU574" s="264" t="s">
        <v>88</v>
      </c>
      <c r="AY574" s="18" t="s">
        <v>223</v>
      </c>
      <c r="BE574" s="265">
        <f>IF(O574="základní",K574,0)</f>
        <v>0</v>
      </c>
      <c r="BF574" s="265">
        <f>IF(O574="snížená",K574,0)</f>
        <v>0</v>
      </c>
      <c r="BG574" s="265">
        <f>IF(O574="zákl. přenesená",K574,0)</f>
        <v>0</v>
      </c>
      <c r="BH574" s="265">
        <f>IF(O574="sníž. přenesená",K574,0)</f>
        <v>0</v>
      </c>
      <c r="BI574" s="265">
        <f>IF(O574="nulová",K574,0)</f>
        <v>0</v>
      </c>
      <c r="BJ574" s="18" t="s">
        <v>86</v>
      </c>
      <c r="BK574" s="265">
        <f>ROUND(P574*H574,2)</f>
        <v>0</v>
      </c>
      <c r="BL574" s="18" t="s">
        <v>239</v>
      </c>
      <c r="BM574" s="264" t="s">
        <v>1873</v>
      </c>
    </row>
    <row r="575" s="2" customFormat="1">
      <c r="A575" s="39"/>
      <c r="B575" s="40"/>
      <c r="C575" s="41"/>
      <c r="D575" s="266" t="s">
        <v>232</v>
      </c>
      <c r="E575" s="41"/>
      <c r="F575" s="267" t="s">
        <v>1874</v>
      </c>
      <c r="G575" s="41"/>
      <c r="H575" s="41"/>
      <c r="I575" s="158"/>
      <c r="J575" s="158"/>
      <c r="K575" s="41"/>
      <c r="L575" s="41"/>
      <c r="M575" s="45"/>
      <c r="N575" s="268"/>
      <c r="O575" s="269"/>
      <c r="P575" s="92"/>
      <c r="Q575" s="92"/>
      <c r="R575" s="92"/>
      <c r="S575" s="92"/>
      <c r="T575" s="92"/>
      <c r="U575" s="92"/>
      <c r="V575" s="92"/>
      <c r="W575" s="92"/>
      <c r="X575" s="93"/>
      <c r="Y575" s="39"/>
      <c r="Z575" s="39"/>
      <c r="AA575" s="39"/>
      <c r="AB575" s="39"/>
      <c r="AC575" s="39"/>
      <c r="AD575" s="39"/>
      <c r="AE575" s="39"/>
      <c r="AT575" s="18" t="s">
        <v>232</v>
      </c>
      <c r="AU575" s="18" t="s">
        <v>88</v>
      </c>
    </row>
    <row r="576" s="13" customFormat="1">
      <c r="A576" s="13"/>
      <c r="B576" s="274"/>
      <c r="C576" s="275"/>
      <c r="D576" s="266" t="s">
        <v>446</v>
      </c>
      <c r="E576" s="276" t="s">
        <v>1</v>
      </c>
      <c r="F576" s="277" t="s">
        <v>1875</v>
      </c>
      <c r="G576" s="275"/>
      <c r="H576" s="278">
        <v>47</v>
      </c>
      <c r="I576" s="279"/>
      <c r="J576" s="279"/>
      <c r="K576" s="275"/>
      <c r="L576" s="275"/>
      <c r="M576" s="280"/>
      <c r="N576" s="281"/>
      <c r="O576" s="282"/>
      <c r="P576" s="282"/>
      <c r="Q576" s="282"/>
      <c r="R576" s="282"/>
      <c r="S576" s="282"/>
      <c r="T576" s="282"/>
      <c r="U576" s="282"/>
      <c r="V576" s="282"/>
      <c r="W576" s="282"/>
      <c r="X576" s="283"/>
      <c r="Y576" s="13"/>
      <c r="Z576" s="13"/>
      <c r="AA576" s="13"/>
      <c r="AB576" s="13"/>
      <c r="AC576" s="13"/>
      <c r="AD576" s="13"/>
      <c r="AE576" s="13"/>
      <c r="AT576" s="284" t="s">
        <v>446</v>
      </c>
      <c r="AU576" s="284" t="s">
        <v>88</v>
      </c>
      <c r="AV576" s="13" t="s">
        <v>88</v>
      </c>
      <c r="AW576" s="13" t="s">
        <v>5</v>
      </c>
      <c r="AX576" s="13" t="s">
        <v>86</v>
      </c>
      <c r="AY576" s="284" t="s">
        <v>223</v>
      </c>
    </row>
    <row r="577" s="2" customFormat="1" ht="21.75" customHeight="1">
      <c r="A577" s="39"/>
      <c r="B577" s="40"/>
      <c r="C577" s="252" t="s">
        <v>1876</v>
      </c>
      <c r="D577" s="252" t="s">
        <v>226</v>
      </c>
      <c r="E577" s="253" t="s">
        <v>1877</v>
      </c>
      <c r="F577" s="254" t="s">
        <v>1878</v>
      </c>
      <c r="G577" s="255" t="s">
        <v>481</v>
      </c>
      <c r="H577" s="256">
        <v>241</v>
      </c>
      <c r="I577" s="257"/>
      <c r="J577" s="257"/>
      <c r="K577" s="258">
        <f>ROUND(P577*H577,2)</f>
        <v>0</v>
      </c>
      <c r="L577" s="254" t="s">
        <v>404</v>
      </c>
      <c r="M577" s="45"/>
      <c r="N577" s="259" t="s">
        <v>1</v>
      </c>
      <c r="O577" s="260" t="s">
        <v>41</v>
      </c>
      <c r="P577" s="261">
        <f>I577+J577</f>
        <v>0</v>
      </c>
      <c r="Q577" s="261">
        <f>ROUND(I577*H577,2)</f>
        <v>0</v>
      </c>
      <c r="R577" s="261">
        <f>ROUND(J577*H577,2)</f>
        <v>0</v>
      </c>
      <c r="S577" s="92"/>
      <c r="T577" s="262">
        <f>S577*H577</f>
        <v>0</v>
      </c>
      <c r="U577" s="262">
        <v>0.091990000000000002</v>
      </c>
      <c r="V577" s="262">
        <f>U577*H577</f>
        <v>22.169589999999999</v>
      </c>
      <c r="W577" s="262">
        <v>0</v>
      </c>
      <c r="X577" s="263">
        <f>W577*H577</f>
        <v>0</v>
      </c>
      <c r="Y577" s="39"/>
      <c r="Z577" s="39"/>
      <c r="AA577" s="39"/>
      <c r="AB577" s="39"/>
      <c r="AC577" s="39"/>
      <c r="AD577" s="39"/>
      <c r="AE577" s="39"/>
      <c r="AR577" s="264" t="s">
        <v>239</v>
      </c>
      <c r="AT577" s="264" t="s">
        <v>226</v>
      </c>
      <c r="AU577" s="264" t="s">
        <v>88</v>
      </c>
      <c r="AY577" s="18" t="s">
        <v>223</v>
      </c>
      <c r="BE577" s="265">
        <f>IF(O577="základní",K577,0)</f>
        <v>0</v>
      </c>
      <c r="BF577" s="265">
        <f>IF(O577="snížená",K577,0)</f>
        <v>0</v>
      </c>
      <c r="BG577" s="265">
        <f>IF(O577="zákl. přenesená",K577,0)</f>
        <v>0</v>
      </c>
      <c r="BH577" s="265">
        <f>IF(O577="sníž. přenesená",K577,0)</f>
        <v>0</v>
      </c>
      <c r="BI577" s="265">
        <f>IF(O577="nulová",K577,0)</f>
        <v>0</v>
      </c>
      <c r="BJ577" s="18" t="s">
        <v>86</v>
      </c>
      <c r="BK577" s="265">
        <f>ROUND(P577*H577,2)</f>
        <v>0</v>
      </c>
      <c r="BL577" s="18" t="s">
        <v>239</v>
      </c>
      <c r="BM577" s="264" t="s">
        <v>1879</v>
      </c>
    </row>
    <row r="578" s="2" customFormat="1">
      <c r="A578" s="39"/>
      <c r="B578" s="40"/>
      <c r="C578" s="41"/>
      <c r="D578" s="266" t="s">
        <v>232</v>
      </c>
      <c r="E578" s="41"/>
      <c r="F578" s="267" t="s">
        <v>1880</v>
      </c>
      <c r="G578" s="41"/>
      <c r="H578" s="41"/>
      <c r="I578" s="158"/>
      <c r="J578" s="158"/>
      <c r="K578" s="41"/>
      <c r="L578" s="41"/>
      <c r="M578" s="45"/>
      <c r="N578" s="268"/>
      <c r="O578" s="269"/>
      <c r="P578" s="92"/>
      <c r="Q578" s="92"/>
      <c r="R578" s="92"/>
      <c r="S578" s="92"/>
      <c r="T578" s="92"/>
      <c r="U578" s="92"/>
      <c r="V578" s="92"/>
      <c r="W578" s="92"/>
      <c r="X578" s="93"/>
      <c r="Y578" s="39"/>
      <c r="Z578" s="39"/>
      <c r="AA578" s="39"/>
      <c r="AB578" s="39"/>
      <c r="AC578" s="39"/>
      <c r="AD578" s="39"/>
      <c r="AE578" s="39"/>
      <c r="AT578" s="18" t="s">
        <v>232</v>
      </c>
      <c r="AU578" s="18" t="s">
        <v>88</v>
      </c>
    </row>
    <row r="579" s="13" customFormat="1">
      <c r="A579" s="13"/>
      <c r="B579" s="274"/>
      <c r="C579" s="275"/>
      <c r="D579" s="266" t="s">
        <v>446</v>
      </c>
      <c r="E579" s="276" t="s">
        <v>1</v>
      </c>
      <c r="F579" s="277" t="s">
        <v>1881</v>
      </c>
      <c r="G579" s="275"/>
      <c r="H579" s="278">
        <v>136</v>
      </c>
      <c r="I579" s="279"/>
      <c r="J579" s="279"/>
      <c r="K579" s="275"/>
      <c r="L579" s="275"/>
      <c r="M579" s="280"/>
      <c r="N579" s="281"/>
      <c r="O579" s="282"/>
      <c r="P579" s="282"/>
      <c r="Q579" s="282"/>
      <c r="R579" s="282"/>
      <c r="S579" s="282"/>
      <c r="T579" s="282"/>
      <c r="U579" s="282"/>
      <c r="V579" s="282"/>
      <c r="W579" s="282"/>
      <c r="X579" s="283"/>
      <c r="Y579" s="13"/>
      <c r="Z579" s="13"/>
      <c r="AA579" s="13"/>
      <c r="AB579" s="13"/>
      <c r="AC579" s="13"/>
      <c r="AD579" s="13"/>
      <c r="AE579" s="13"/>
      <c r="AT579" s="284" t="s">
        <v>446</v>
      </c>
      <c r="AU579" s="284" t="s">
        <v>88</v>
      </c>
      <c r="AV579" s="13" t="s">
        <v>88</v>
      </c>
      <c r="AW579" s="13" t="s">
        <v>5</v>
      </c>
      <c r="AX579" s="13" t="s">
        <v>78</v>
      </c>
      <c r="AY579" s="284" t="s">
        <v>223</v>
      </c>
    </row>
    <row r="580" s="13" customFormat="1">
      <c r="A580" s="13"/>
      <c r="B580" s="274"/>
      <c r="C580" s="275"/>
      <c r="D580" s="266" t="s">
        <v>446</v>
      </c>
      <c r="E580" s="276" t="s">
        <v>1</v>
      </c>
      <c r="F580" s="277" t="s">
        <v>1882</v>
      </c>
      <c r="G580" s="275"/>
      <c r="H580" s="278">
        <v>105</v>
      </c>
      <c r="I580" s="279"/>
      <c r="J580" s="279"/>
      <c r="K580" s="275"/>
      <c r="L580" s="275"/>
      <c r="M580" s="280"/>
      <c r="N580" s="281"/>
      <c r="O580" s="282"/>
      <c r="P580" s="282"/>
      <c r="Q580" s="282"/>
      <c r="R580" s="282"/>
      <c r="S580" s="282"/>
      <c r="T580" s="282"/>
      <c r="U580" s="282"/>
      <c r="V580" s="282"/>
      <c r="W580" s="282"/>
      <c r="X580" s="283"/>
      <c r="Y580" s="13"/>
      <c r="Z580" s="13"/>
      <c r="AA580" s="13"/>
      <c r="AB580" s="13"/>
      <c r="AC580" s="13"/>
      <c r="AD580" s="13"/>
      <c r="AE580" s="13"/>
      <c r="AT580" s="284" t="s">
        <v>446</v>
      </c>
      <c r="AU580" s="284" t="s">
        <v>88</v>
      </c>
      <c r="AV580" s="13" t="s">
        <v>88</v>
      </c>
      <c r="AW580" s="13" t="s">
        <v>5</v>
      </c>
      <c r="AX580" s="13" t="s">
        <v>78</v>
      </c>
      <c r="AY580" s="284" t="s">
        <v>223</v>
      </c>
    </row>
    <row r="581" s="14" customFormat="1">
      <c r="A581" s="14"/>
      <c r="B581" s="285"/>
      <c r="C581" s="286"/>
      <c r="D581" s="266" t="s">
        <v>446</v>
      </c>
      <c r="E581" s="287" t="s">
        <v>1</v>
      </c>
      <c r="F581" s="288" t="s">
        <v>463</v>
      </c>
      <c r="G581" s="286"/>
      <c r="H581" s="289">
        <v>241</v>
      </c>
      <c r="I581" s="290"/>
      <c r="J581" s="290"/>
      <c r="K581" s="286"/>
      <c r="L581" s="286"/>
      <c r="M581" s="291"/>
      <c r="N581" s="292"/>
      <c r="O581" s="293"/>
      <c r="P581" s="293"/>
      <c r="Q581" s="293"/>
      <c r="R581" s="293"/>
      <c r="S581" s="293"/>
      <c r="T581" s="293"/>
      <c r="U581" s="293"/>
      <c r="V581" s="293"/>
      <c r="W581" s="293"/>
      <c r="X581" s="294"/>
      <c r="Y581" s="14"/>
      <c r="Z581" s="14"/>
      <c r="AA581" s="14"/>
      <c r="AB581" s="14"/>
      <c r="AC581" s="14"/>
      <c r="AD581" s="14"/>
      <c r="AE581" s="14"/>
      <c r="AT581" s="295" t="s">
        <v>446</v>
      </c>
      <c r="AU581" s="295" t="s">
        <v>88</v>
      </c>
      <c r="AV581" s="14" t="s">
        <v>239</v>
      </c>
      <c r="AW581" s="14" t="s">
        <v>5</v>
      </c>
      <c r="AX581" s="14" t="s">
        <v>86</v>
      </c>
      <c r="AY581" s="295" t="s">
        <v>223</v>
      </c>
    </row>
    <row r="582" s="2" customFormat="1" ht="21.75" customHeight="1">
      <c r="A582" s="39"/>
      <c r="B582" s="40"/>
      <c r="C582" s="296" t="s">
        <v>1883</v>
      </c>
      <c r="D582" s="296" t="s">
        <v>498</v>
      </c>
      <c r="E582" s="297" t="s">
        <v>1884</v>
      </c>
      <c r="F582" s="298" t="s">
        <v>1885</v>
      </c>
      <c r="G582" s="299" t="s">
        <v>481</v>
      </c>
      <c r="H582" s="300">
        <v>241</v>
      </c>
      <c r="I582" s="301"/>
      <c r="J582" s="302"/>
      <c r="K582" s="303">
        <f>ROUND(P582*H582,2)</f>
        <v>0</v>
      </c>
      <c r="L582" s="298" t="s">
        <v>404</v>
      </c>
      <c r="M582" s="304"/>
      <c r="N582" s="305" t="s">
        <v>1</v>
      </c>
      <c r="O582" s="260" t="s">
        <v>41</v>
      </c>
      <c r="P582" s="261">
        <f>I582+J582</f>
        <v>0</v>
      </c>
      <c r="Q582" s="261">
        <f>ROUND(I582*H582,2)</f>
        <v>0</v>
      </c>
      <c r="R582" s="261">
        <f>ROUND(J582*H582,2)</f>
        <v>0</v>
      </c>
      <c r="S582" s="92"/>
      <c r="T582" s="262">
        <f>S582*H582</f>
        <v>0</v>
      </c>
      <c r="U582" s="262">
        <v>0.10199999999999999</v>
      </c>
      <c r="V582" s="262">
        <f>U582*H582</f>
        <v>24.581999999999997</v>
      </c>
      <c r="W582" s="262">
        <v>0</v>
      </c>
      <c r="X582" s="263">
        <f>W582*H582</f>
        <v>0</v>
      </c>
      <c r="Y582" s="39"/>
      <c r="Z582" s="39"/>
      <c r="AA582" s="39"/>
      <c r="AB582" s="39"/>
      <c r="AC582" s="39"/>
      <c r="AD582" s="39"/>
      <c r="AE582" s="39"/>
      <c r="AR582" s="264" t="s">
        <v>430</v>
      </c>
      <c r="AT582" s="264" t="s">
        <v>498</v>
      </c>
      <c r="AU582" s="264" t="s">
        <v>88</v>
      </c>
      <c r="AY582" s="18" t="s">
        <v>223</v>
      </c>
      <c r="BE582" s="265">
        <f>IF(O582="základní",K582,0)</f>
        <v>0</v>
      </c>
      <c r="BF582" s="265">
        <f>IF(O582="snížená",K582,0)</f>
        <v>0</v>
      </c>
      <c r="BG582" s="265">
        <f>IF(O582="zákl. přenesená",K582,0)</f>
        <v>0</v>
      </c>
      <c r="BH582" s="265">
        <f>IF(O582="sníž. přenesená",K582,0)</f>
        <v>0</v>
      </c>
      <c r="BI582" s="265">
        <f>IF(O582="nulová",K582,0)</f>
        <v>0</v>
      </c>
      <c r="BJ582" s="18" t="s">
        <v>86</v>
      </c>
      <c r="BK582" s="265">
        <f>ROUND(P582*H582,2)</f>
        <v>0</v>
      </c>
      <c r="BL582" s="18" t="s">
        <v>239</v>
      </c>
      <c r="BM582" s="264" t="s">
        <v>1886</v>
      </c>
    </row>
    <row r="583" s="2" customFormat="1">
      <c r="A583" s="39"/>
      <c r="B583" s="40"/>
      <c r="C583" s="41"/>
      <c r="D583" s="266" t="s">
        <v>232</v>
      </c>
      <c r="E583" s="41"/>
      <c r="F583" s="267" t="s">
        <v>1887</v>
      </c>
      <c r="G583" s="41"/>
      <c r="H583" s="41"/>
      <c r="I583" s="158"/>
      <c r="J583" s="158"/>
      <c r="K583" s="41"/>
      <c r="L583" s="41"/>
      <c r="M583" s="45"/>
      <c r="N583" s="268"/>
      <c r="O583" s="269"/>
      <c r="P583" s="92"/>
      <c r="Q583" s="92"/>
      <c r="R583" s="92"/>
      <c r="S583" s="92"/>
      <c r="T583" s="92"/>
      <c r="U583" s="92"/>
      <c r="V583" s="92"/>
      <c r="W583" s="92"/>
      <c r="X583" s="93"/>
      <c r="Y583" s="39"/>
      <c r="Z583" s="39"/>
      <c r="AA583" s="39"/>
      <c r="AB583" s="39"/>
      <c r="AC583" s="39"/>
      <c r="AD583" s="39"/>
      <c r="AE583" s="39"/>
      <c r="AT583" s="18" t="s">
        <v>232</v>
      </c>
      <c r="AU583" s="18" t="s">
        <v>88</v>
      </c>
    </row>
    <row r="584" s="2" customFormat="1" ht="21.75" customHeight="1">
      <c r="A584" s="39"/>
      <c r="B584" s="40"/>
      <c r="C584" s="252" t="s">
        <v>1888</v>
      </c>
      <c r="D584" s="252" t="s">
        <v>226</v>
      </c>
      <c r="E584" s="253" t="s">
        <v>1889</v>
      </c>
      <c r="F584" s="254" t="s">
        <v>1890</v>
      </c>
      <c r="G584" s="255" t="s">
        <v>481</v>
      </c>
      <c r="H584" s="256">
        <v>104</v>
      </c>
      <c r="I584" s="257"/>
      <c r="J584" s="257"/>
      <c r="K584" s="258">
        <f>ROUND(P584*H584,2)</f>
        <v>0</v>
      </c>
      <c r="L584" s="254" t="s">
        <v>404</v>
      </c>
      <c r="M584" s="45"/>
      <c r="N584" s="259" t="s">
        <v>1</v>
      </c>
      <c r="O584" s="260" t="s">
        <v>41</v>
      </c>
      <c r="P584" s="261">
        <f>I584+J584</f>
        <v>0</v>
      </c>
      <c r="Q584" s="261">
        <f>ROUND(I584*H584,2)</f>
        <v>0</v>
      </c>
      <c r="R584" s="261">
        <f>ROUND(J584*H584,2)</f>
        <v>0</v>
      </c>
      <c r="S584" s="92"/>
      <c r="T584" s="262">
        <f>S584*H584</f>
        <v>0</v>
      </c>
      <c r="U584" s="262">
        <v>0.15540000000000001</v>
      </c>
      <c r="V584" s="262">
        <f>U584*H584</f>
        <v>16.1616</v>
      </c>
      <c r="W584" s="262">
        <v>0</v>
      </c>
      <c r="X584" s="263">
        <f>W584*H584</f>
        <v>0</v>
      </c>
      <c r="Y584" s="39"/>
      <c r="Z584" s="39"/>
      <c r="AA584" s="39"/>
      <c r="AB584" s="39"/>
      <c r="AC584" s="39"/>
      <c r="AD584" s="39"/>
      <c r="AE584" s="39"/>
      <c r="AR584" s="264" t="s">
        <v>239</v>
      </c>
      <c r="AT584" s="264" t="s">
        <v>226</v>
      </c>
      <c r="AU584" s="264" t="s">
        <v>88</v>
      </c>
      <c r="AY584" s="18" t="s">
        <v>223</v>
      </c>
      <c r="BE584" s="265">
        <f>IF(O584="základní",K584,0)</f>
        <v>0</v>
      </c>
      <c r="BF584" s="265">
        <f>IF(O584="snížená",K584,0)</f>
        <v>0</v>
      </c>
      <c r="BG584" s="265">
        <f>IF(O584="zákl. přenesená",K584,0)</f>
        <v>0</v>
      </c>
      <c r="BH584" s="265">
        <f>IF(O584="sníž. přenesená",K584,0)</f>
        <v>0</v>
      </c>
      <c r="BI584" s="265">
        <f>IF(O584="nulová",K584,0)</f>
        <v>0</v>
      </c>
      <c r="BJ584" s="18" t="s">
        <v>86</v>
      </c>
      <c r="BK584" s="265">
        <f>ROUND(P584*H584,2)</f>
        <v>0</v>
      </c>
      <c r="BL584" s="18" t="s">
        <v>239</v>
      </c>
      <c r="BM584" s="264" t="s">
        <v>1891</v>
      </c>
    </row>
    <row r="585" s="2" customFormat="1">
      <c r="A585" s="39"/>
      <c r="B585" s="40"/>
      <c r="C585" s="41"/>
      <c r="D585" s="266" t="s">
        <v>232</v>
      </c>
      <c r="E585" s="41"/>
      <c r="F585" s="267" t="s">
        <v>1431</v>
      </c>
      <c r="G585" s="41"/>
      <c r="H585" s="41"/>
      <c r="I585" s="158"/>
      <c r="J585" s="158"/>
      <c r="K585" s="41"/>
      <c r="L585" s="41"/>
      <c r="M585" s="45"/>
      <c r="N585" s="268"/>
      <c r="O585" s="269"/>
      <c r="P585" s="92"/>
      <c r="Q585" s="92"/>
      <c r="R585" s="92"/>
      <c r="S585" s="92"/>
      <c r="T585" s="92"/>
      <c r="U585" s="92"/>
      <c r="V585" s="92"/>
      <c r="W585" s="92"/>
      <c r="X585" s="93"/>
      <c r="Y585" s="39"/>
      <c r="Z585" s="39"/>
      <c r="AA585" s="39"/>
      <c r="AB585" s="39"/>
      <c r="AC585" s="39"/>
      <c r="AD585" s="39"/>
      <c r="AE585" s="39"/>
      <c r="AT585" s="18" t="s">
        <v>232</v>
      </c>
      <c r="AU585" s="18" t="s">
        <v>88</v>
      </c>
    </row>
    <row r="586" s="13" customFormat="1">
      <c r="A586" s="13"/>
      <c r="B586" s="274"/>
      <c r="C586" s="275"/>
      <c r="D586" s="266" t="s">
        <v>446</v>
      </c>
      <c r="E586" s="276" t="s">
        <v>1</v>
      </c>
      <c r="F586" s="277" t="s">
        <v>1892</v>
      </c>
      <c r="G586" s="275"/>
      <c r="H586" s="278">
        <v>104</v>
      </c>
      <c r="I586" s="279"/>
      <c r="J586" s="279"/>
      <c r="K586" s="275"/>
      <c r="L586" s="275"/>
      <c r="M586" s="280"/>
      <c r="N586" s="281"/>
      <c r="O586" s="282"/>
      <c r="P586" s="282"/>
      <c r="Q586" s="282"/>
      <c r="R586" s="282"/>
      <c r="S586" s="282"/>
      <c r="T586" s="282"/>
      <c r="U586" s="282"/>
      <c r="V586" s="282"/>
      <c r="W586" s="282"/>
      <c r="X586" s="283"/>
      <c r="Y586" s="13"/>
      <c r="Z586" s="13"/>
      <c r="AA586" s="13"/>
      <c r="AB586" s="13"/>
      <c r="AC586" s="13"/>
      <c r="AD586" s="13"/>
      <c r="AE586" s="13"/>
      <c r="AT586" s="284" t="s">
        <v>446</v>
      </c>
      <c r="AU586" s="284" t="s">
        <v>88</v>
      </c>
      <c r="AV586" s="13" t="s">
        <v>88</v>
      </c>
      <c r="AW586" s="13" t="s">
        <v>5</v>
      </c>
      <c r="AX586" s="13" t="s">
        <v>86</v>
      </c>
      <c r="AY586" s="284" t="s">
        <v>223</v>
      </c>
    </row>
    <row r="587" s="2" customFormat="1" ht="21.75" customHeight="1">
      <c r="A587" s="39"/>
      <c r="B587" s="40"/>
      <c r="C587" s="296" t="s">
        <v>1893</v>
      </c>
      <c r="D587" s="296" t="s">
        <v>498</v>
      </c>
      <c r="E587" s="297" t="s">
        <v>1894</v>
      </c>
      <c r="F587" s="298" t="s">
        <v>1895</v>
      </c>
      <c r="G587" s="299" t="s">
        <v>481</v>
      </c>
      <c r="H587" s="300">
        <v>104</v>
      </c>
      <c r="I587" s="301"/>
      <c r="J587" s="302"/>
      <c r="K587" s="303">
        <f>ROUND(P587*H587,2)</f>
        <v>0</v>
      </c>
      <c r="L587" s="298" t="s">
        <v>404</v>
      </c>
      <c r="M587" s="304"/>
      <c r="N587" s="305" t="s">
        <v>1</v>
      </c>
      <c r="O587" s="260" t="s">
        <v>41</v>
      </c>
      <c r="P587" s="261">
        <f>I587+J587</f>
        <v>0</v>
      </c>
      <c r="Q587" s="261">
        <f>ROUND(I587*H587,2)</f>
        <v>0</v>
      </c>
      <c r="R587" s="261">
        <f>ROUND(J587*H587,2)</f>
        <v>0</v>
      </c>
      <c r="S587" s="92"/>
      <c r="T587" s="262">
        <f>S587*H587</f>
        <v>0</v>
      </c>
      <c r="U587" s="262">
        <v>0.081000000000000003</v>
      </c>
      <c r="V587" s="262">
        <f>U587*H587</f>
        <v>8.4239999999999995</v>
      </c>
      <c r="W587" s="262">
        <v>0</v>
      </c>
      <c r="X587" s="263">
        <f>W587*H587</f>
        <v>0</v>
      </c>
      <c r="Y587" s="39"/>
      <c r="Z587" s="39"/>
      <c r="AA587" s="39"/>
      <c r="AB587" s="39"/>
      <c r="AC587" s="39"/>
      <c r="AD587" s="39"/>
      <c r="AE587" s="39"/>
      <c r="AR587" s="264" t="s">
        <v>430</v>
      </c>
      <c r="AT587" s="264" t="s">
        <v>498</v>
      </c>
      <c r="AU587" s="264" t="s">
        <v>88</v>
      </c>
      <c r="AY587" s="18" t="s">
        <v>223</v>
      </c>
      <c r="BE587" s="265">
        <f>IF(O587="základní",K587,0)</f>
        <v>0</v>
      </c>
      <c r="BF587" s="265">
        <f>IF(O587="snížená",K587,0)</f>
        <v>0</v>
      </c>
      <c r="BG587" s="265">
        <f>IF(O587="zákl. přenesená",K587,0)</f>
        <v>0</v>
      </c>
      <c r="BH587" s="265">
        <f>IF(O587="sníž. přenesená",K587,0)</f>
        <v>0</v>
      </c>
      <c r="BI587" s="265">
        <f>IF(O587="nulová",K587,0)</f>
        <v>0</v>
      </c>
      <c r="BJ587" s="18" t="s">
        <v>86</v>
      </c>
      <c r="BK587" s="265">
        <f>ROUND(P587*H587,2)</f>
        <v>0</v>
      </c>
      <c r="BL587" s="18" t="s">
        <v>239</v>
      </c>
      <c r="BM587" s="264" t="s">
        <v>1896</v>
      </c>
    </row>
    <row r="588" s="2" customFormat="1">
      <c r="A588" s="39"/>
      <c r="B588" s="40"/>
      <c r="C588" s="41"/>
      <c r="D588" s="266" t="s">
        <v>232</v>
      </c>
      <c r="E588" s="41"/>
      <c r="F588" s="267" t="s">
        <v>1897</v>
      </c>
      <c r="G588" s="41"/>
      <c r="H588" s="41"/>
      <c r="I588" s="158"/>
      <c r="J588" s="158"/>
      <c r="K588" s="41"/>
      <c r="L588" s="41"/>
      <c r="M588" s="45"/>
      <c r="N588" s="268"/>
      <c r="O588" s="269"/>
      <c r="P588" s="92"/>
      <c r="Q588" s="92"/>
      <c r="R588" s="92"/>
      <c r="S588" s="92"/>
      <c r="T588" s="92"/>
      <c r="U588" s="92"/>
      <c r="V588" s="92"/>
      <c r="W588" s="92"/>
      <c r="X588" s="93"/>
      <c r="Y588" s="39"/>
      <c r="Z588" s="39"/>
      <c r="AA588" s="39"/>
      <c r="AB588" s="39"/>
      <c r="AC588" s="39"/>
      <c r="AD588" s="39"/>
      <c r="AE588" s="39"/>
      <c r="AT588" s="18" t="s">
        <v>232</v>
      </c>
      <c r="AU588" s="18" t="s">
        <v>88</v>
      </c>
    </row>
    <row r="589" s="2" customFormat="1" ht="21.75" customHeight="1">
      <c r="A589" s="39"/>
      <c r="B589" s="40"/>
      <c r="C589" s="252" t="s">
        <v>1898</v>
      </c>
      <c r="D589" s="252" t="s">
        <v>226</v>
      </c>
      <c r="E589" s="253" t="s">
        <v>1213</v>
      </c>
      <c r="F589" s="254" t="s">
        <v>1214</v>
      </c>
      <c r="G589" s="255" t="s">
        <v>481</v>
      </c>
      <c r="H589" s="256">
        <v>591</v>
      </c>
      <c r="I589" s="257"/>
      <c r="J589" s="257"/>
      <c r="K589" s="258">
        <f>ROUND(P589*H589,2)</f>
        <v>0</v>
      </c>
      <c r="L589" s="254" t="s">
        <v>404</v>
      </c>
      <c r="M589" s="45"/>
      <c r="N589" s="259" t="s">
        <v>1</v>
      </c>
      <c r="O589" s="260" t="s">
        <v>41</v>
      </c>
      <c r="P589" s="261">
        <f>I589+J589</f>
        <v>0</v>
      </c>
      <c r="Q589" s="261">
        <f>ROUND(I589*H589,2)</f>
        <v>0</v>
      </c>
      <c r="R589" s="261">
        <f>ROUND(J589*H589,2)</f>
        <v>0</v>
      </c>
      <c r="S589" s="92"/>
      <c r="T589" s="262">
        <f>S589*H589</f>
        <v>0</v>
      </c>
      <c r="U589" s="262">
        <v>0.1295</v>
      </c>
      <c r="V589" s="262">
        <f>U589*H589</f>
        <v>76.534500000000008</v>
      </c>
      <c r="W589" s="262">
        <v>0</v>
      </c>
      <c r="X589" s="263">
        <f>W589*H589</f>
        <v>0</v>
      </c>
      <c r="Y589" s="39"/>
      <c r="Z589" s="39"/>
      <c r="AA589" s="39"/>
      <c r="AB589" s="39"/>
      <c r="AC589" s="39"/>
      <c r="AD589" s="39"/>
      <c r="AE589" s="39"/>
      <c r="AR589" s="264" t="s">
        <v>239</v>
      </c>
      <c r="AT589" s="264" t="s">
        <v>226</v>
      </c>
      <c r="AU589" s="264" t="s">
        <v>88</v>
      </c>
      <c r="AY589" s="18" t="s">
        <v>223</v>
      </c>
      <c r="BE589" s="265">
        <f>IF(O589="základní",K589,0)</f>
        <v>0</v>
      </c>
      <c r="BF589" s="265">
        <f>IF(O589="snížená",K589,0)</f>
        <v>0</v>
      </c>
      <c r="BG589" s="265">
        <f>IF(O589="zákl. přenesená",K589,0)</f>
        <v>0</v>
      </c>
      <c r="BH589" s="265">
        <f>IF(O589="sníž. přenesená",K589,0)</f>
        <v>0</v>
      </c>
      <c r="BI589" s="265">
        <f>IF(O589="nulová",K589,0)</f>
        <v>0</v>
      </c>
      <c r="BJ589" s="18" t="s">
        <v>86</v>
      </c>
      <c r="BK589" s="265">
        <f>ROUND(P589*H589,2)</f>
        <v>0</v>
      </c>
      <c r="BL589" s="18" t="s">
        <v>239</v>
      </c>
      <c r="BM589" s="264" t="s">
        <v>1899</v>
      </c>
    </row>
    <row r="590" s="2" customFormat="1">
      <c r="A590" s="39"/>
      <c r="B590" s="40"/>
      <c r="C590" s="41"/>
      <c r="D590" s="266" t="s">
        <v>232</v>
      </c>
      <c r="E590" s="41"/>
      <c r="F590" s="267" t="s">
        <v>1431</v>
      </c>
      <c r="G590" s="41"/>
      <c r="H590" s="41"/>
      <c r="I590" s="158"/>
      <c r="J590" s="158"/>
      <c r="K590" s="41"/>
      <c r="L590" s="41"/>
      <c r="M590" s="45"/>
      <c r="N590" s="268"/>
      <c r="O590" s="269"/>
      <c r="P590" s="92"/>
      <c r="Q590" s="92"/>
      <c r="R590" s="92"/>
      <c r="S590" s="92"/>
      <c r="T590" s="92"/>
      <c r="U590" s="92"/>
      <c r="V590" s="92"/>
      <c r="W590" s="92"/>
      <c r="X590" s="93"/>
      <c r="Y590" s="39"/>
      <c r="Z590" s="39"/>
      <c r="AA590" s="39"/>
      <c r="AB590" s="39"/>
      <c r="AC590" s="39"/>
      <c r="AD590" s="39"/>
      <c r="AE590" s="39"/>
      <c r="AT590" s="18" t="s">
        <v>232</v>
      </c>
      <c r="AU590" s="18" t="s">
        <v>88</v>
      </c>
    </row>
    <row r="591" s="2" customFormat="1" ht="21.75" customHeight="1">
      <c r="A591" s="39"/>
      <c r="B591" s="40"/>
      <c r="C591" s="296" t="s">
        <v>1900</v>
      </c>
      <c r="D591" s="296" t="s">
        <v>498</v>
      </c>
      <c r="E591" s="297" t="s">
        <v>1216</v>
      </c>
      <c r="F591" s="298" t="s">
        <v>1901</v>
      </c>
      <c r="G591" s="299" t="s">
        <v>481</v>
      </c>
      <c r="H591" s="300">
        <v>591</v>
      </c>
      <c r="I591" s="301"/>
      <c r="J591" s="302"/>
      <c r="K591" s="303">
        <f>ROUND(P591*H591,2)</f>
        <v>0</v>
      </c>
      <c r="L591" s="298" t="s">
        <v>404</v>
      </c>
      <c r="M591" s="304"/>
      <c r="N591" s="305" t="s">
        <v>1</v>
      </c>
      <c r="O591" s="260" t="s">
        <v>41</v>
      </c>
      <c r="P591" s="261">
        <f>I591+J591</f>
        <v>0</v>
      </c>
      <c r="Q591" s="261">
        <f>ROUND(I591*H591,2)</f>
        <v>0</v>
      </c>
      <c r="R591" s="261">
        <f>ROUND(J591*H591,2)</f>
        <v>0</v>
      </c>
      <c r="S591" s="92"/>
      <c r="T591" s="262">
        <f>S591*H591</f>
        <v>0</v>
      </c>
      <c r="U591" s="262">
        <v>0.058000000000000003</v>
      </c>
      <c r="V591" s="262">
        <f>U591*H591</f>
        <v>34.277999999999999</v>
      </c>
      <c r="W591" s="262">
        <v>0</v>
      </c>
      <c r="X591" s="263">
        <f>W591*H591</f>
        <v>0</v>
      </c>
      <c r="Y591" s="39"/>
      <c r="Z591" s="39"/>
      <c r="AA591" s="39"/>
      <c r="AB591" s="39"/>
      <c r="AC591" s="39"/>
      <c r="AD591" s="39"/>
      <c r="AE591" s="39"/>
      <c r="AR591" s="264" t="s">
        <v>430</v>
      </c>
      <c r="AT591" s="264" t="s">
        <v>498</v>
      </c>
      <c r="AU591" s="264" t="s">
        <v>88</v>
      </c>
      <c r="AY591" s="18" t="s">
        <v>223</v>
      </c>
      <c r="BE591" s="265">
        <f>IF(O591="základní",K591,0)</f>
        <v>0</v>
      </c>
      <c r="BF591" s="265">
        <f>IF(O591="snížená",K591,0)</f>
        <v>0</v>
      </c>
      <c r="BG591" s="265">
        <f>IF(O591="zákl. přenesená",K591,0)</f>
        <v>0</v>
      </c>
      <c r="BH591" s="265">
        <f>IF(O591="sníž. přenesená",K591,0)</f>
        <v>0</v>
      </c>
      <c r="BI591" s="265">
        <f>IF(O591="nulová",K591,0)</f>
        <v>0</v>
      </c>
      <c r="BJ591" s="18" t="s">
        <v>86</v>
      </c>
      <c r="BK591" s="265">
        <f>ROUND(P591*H591,2)</f>
        <v>0</v>
      </c>
      <c r="BL591" s="18" t="s">
        <v>239</v>
      </c>
      <c r="BM591" s="264" t="s">
        <v>1902</v>
      </c>
    </row>
    <row r="592" s="2" customFormat="1">
      <c r="A592" s="39"/>
      <c r="B592" s="40"/>
      <c r="C592" s="41"/>
      <c r="D592" s="266" t="s">
        <v>232</v>
      </c>
      <c r="E592" s="41"/>
      <c r="F592" s="267" t="s">
        <v>1903</v>
      </c>
      <c r="G592" s="41"/>
      <c r="H592" s="41"/>
      <c r="I592" s="158"/>
      <c r="J592" s="158"/>
      <c r="K592" s="41"/>
      <c r="L592" s="41"/>
      <c r="M592" s="45"/>
      <c r="N592" s="268"/>
      <c r="O592" s="269"/>
      <c r="P592" s="92"/>
      <c r="Q592" s="92"/>
      <c r="R592" s="92"/>
      <c r="S592" s="92"/>
      <c r="T592" s="92"/>
      <c r="U592" s="92"/>
      <c r="V592" s="92"/>
      <c r="W592" s="92"/>
      <c r="X592" s="93"/>
      <c r="Y592" s="39"/>
      <c r="Z592" s="39"/>
      <c r="AA592" s="39"/>
      <c r="AB592" s="39"/>
      <c r="AC592" s="39"/>
      <c r="AD592" s="39"/>
      <c r="AE592" s="39"/>
      <c r="AT592" s="18" t="s">
        <v>232</v>
      </c>
      <c r="AU592" s="18" t="s">
        <v>88</v>
      </c>
    </row>
    <row r="593" s="2" customFormat="1" ht="16.5" customHeight="1">
      <c r="A593" s="39"/>
      <c r="B593" s="40"/>
      <c r="C593" s="252" t="s">
        <v>1904</v>
      </c>
      <c r="D593" s="252" t="s">
        <v>226</v>
      </c>
      <c r="E593" s="253" t="s">
        <v>1905</v>
      </c>
      <c r="F593" s="254" t="s">
        <v>1906</v>
      </c>
      <c r="G593" s="255" t="s">
        <v>481</v>
      </c>
      <c r="H593" s="256">
        <v>79.200000000000003</v>
      </c>
      <c r="I593" s="257"/>
      <c r="J593" s="257"/>
      <c r="K593" s="258">
        <f>ROUND(P593*H593,2)</f>
        <v>0</v>
      </c>
      <c r="L593" s="254" t="s">
        <v>1</v>
      </c>
      <c r="M593" s="45"/>
      <c r="N593" s="259" t="s">
        <v>1</v>
      </c>
      <c r="O593" s="260" t="s">
        <v>41</v>
      </c>
      <c r="P593" s="261">
        <f>I593+J593</f>
        <v>0</v>
      </c>
      <c r="Q593" s="261">
        <f>ROUND(I593*H593,2)</f>
        <v>0</v>
      </c>
      <c r="R593" s="261">
        <f>ROUND(J593*H593,2)</f>
        <v>0</v>
      </c>
      <c r="S593" s="92"/>
      <c r="T593" s="262">
        <f>S593*H593</f>
        <v>0</v>
      </c>
      <c r="U593" s="262">
        <v>3.0000000000000001E-05</v>
      </c>
      <c r="V593" s="262">
        <f>U593*H593</f>
        <v>0.0023760000000000001</v>
      </c>
      <c r="W593" s="262">
        <v>0</v>
      </c>
      <c r="X593" s="263">
        <f>W593*H593</f>
        <v>0</v>
      </c>
      <c r="Y593" s="39"/>
      <c r="Z593" s="39"/>
      <c r="AA593" s="39"/>
      <c r="AB593" s="39"/>
      <c r="AC593" s="39"/>
      <c r="AD593" s="39"/>
      <c r="AE593" s="39"/>
      <c r="AR593" s="264" t="s">
        <v>239</v>
      </c>
      <c r="AT593" s="264" t="s">
        <v>226</v>
      </c>
      <c r="AU593" s="264" t="s">
        <v>88</v>
      </c>
      <c r="AY593" s="18" t="s">
        <v>223</v>
      </c>
      <c r="BE593" s="265">
        <f>IF(O593="základní",K593,0)</f>
        <v>0</v>
      </c>
      <c r="BF593" s="265">
        <f>IF(O593="snížená",K593,0)</f>
        <v>0</v>
      </c>
      <c r="BG593" s="265">
        <f>IF(O593="zákl. přenesená",K593,0)</f>
        <v>0</v>
      </c>
      <c r="BH593" s="265">
        <f>IF(O593="sníž. přenesená",K593,0)</f>
        <v>0</v>
      </c>
      <c r="BI593" s="265">
        <f>IF(O593="nulová",K593,0)</f>
        <v>0</v>
      </c>
      <c r="BJ593" s="18" t="s">
        <v>86</v>
      </c>
      <c r="BK593" s="265">
        <f>ROUND(P593*H593,2)</f>
        <v>0</v>
      </c>
      <c r="BL593" s="18" t="s">
        <v>239</v>
      </c>
      <c r="BM593" s="264" t="s">
        <v>1907</v>
      </c>
    </row>
    <row r="594" s="2" customFormat="1">
      <c r="A594" s="39"/>
      <c r="B594" s="40"/>
      <c r="C594" s="41"/>
      <c r="D594" s="266" t="s">
        <v>232</v>
      </c>
      <c r="E594" s="41"/>
      <c r="F594" s="267" t="s">
        <v>1908</v>
      </c>
      <c r="G594" s="41"/>
      <c r="H594" s="41"/>
      <c r="I594" s="158"/>
      <c r="J594" s="158"/>
      <c r="K594" s="41"/>
      <c r="L594" s="41"/>
      <c r="M594" s="45"/>
      <c r="N594" s="268"/>
      <c r="O594" s="269"/>
      <c r="P594" s="92"/>
      <c r="Q594" s="92"/>
      <c r="R594" s="92"/>
      <c r="S594" s="92"/>
      <c r="T594" s="92"/>
      <c r="U594" s="92"/>
      <c r="V594" s="92"/>
      <c r="W594" s="92"/>
      <c r="X594" s="93"/>
      <c r="Y594" s="39"/>
      <c r="Z594" s="39"/>
      <c r="AA594" s="39"/>
      <c r="AB594" s="39"/>
      <c r="AC594" s="39"/>
      <c r="AD594" s="39"/>
      <c r="AE594" s="39"/>
      <c r="AT594" s="18" t="s">
        <v>232</v>
      </c>
      <c r="AU594" s="18" t="s">
        <v>88</v>
      </c>
    </row>
    <row r="595" s="13" customFormat="1">
      <c r="A595" s="13"/>
      <c r="B595" s="274"/>
      <c r="C595" s="275"/>
      <c r="D595" s="266" t="s">
        <v>446</v>
      </c>
      <c r="E595" s="276" t="s">
        <v>1</v>
      </c>
      <c r="F595" s="277" t="s">
        <v>1909</v>
      </c>
      <c r="G595" s="275"/>
      <c r="H595" s="278">
        <v>72</v>
      </c>
      <c r="I595" s="279"/>
      <c r="J595" s="279"/>
      <c r="K595" s="275"/>
      <c r="L595" s="275"/>
      <c r="M595" s="280"/>
      <c r="N595" s="281"/>
      <c r="O595" s="282"/>
      <c r="P595" s="282"/>
      <c r="Q595" s="282"/>
      <c r="R595" s="282"/>
      <c r="S595" s="282"/>
      <c r="T595" s="282"/>
      <c r="U595" s="282"/>
      <c r="V595" s="282"/>
      <c r="W595" s="282"/>
      <c r="X595" s="283"/>
      <c r="Y595" s="13"/>
      <c r="Z595" s="13"/>
      <c r="AA595" s="13"/>
      <c r="AB595" s="13"/>
      <c r="AC595" s="13"/>
      <c r="AD595" s="13"/>
      <c r="AE595" s="13"/>
      <c r="AT595" s="284" t="s">
        <v>446</v>
      </c>
      <c r="AU595" s="284" t="s">
        <v>88</v>
      </c>
      <c r="AV595" s="13" t="s">
        <v>88</v>
      </c>
      <c r="AW595" s="13" t="s">
        <v>5</v>
      </c>
      <c r="AX595" s="13" t="s">
        <v>78</v>
      </c>
      <c r="AY595" s="284" t="s">
        <v>223</v>
      </c>
    </row>
    <row r="596" s="13" customFormat="1">
      <c r="A596" s="13"/>
      <c r="B596" s="274"/>
      <c r="C596" s="275"/>
      <c r="D596" s="266" t="s">
        <v>446</v>
      </c>
      <c r="E596" s="276" t="s">
        <v>1</v>
      </c>
      <c r="F596" s="277" t="s">
        <v>1910</v>
      </c>
      <c r="G596" s="275"/>
      <c r="H596" s="278">
        <v>7.2000000000000002</v>
      </c>
      <c r="I596" s="279"/>
      <c r="J596" s="279"/>
      <c r="K596" s="275"/>
      <c r="L596" s="275"/>
      <c r="M596" s="280"/>
      <c r="N596" s="281"/>
      <c r="O596" s="282"/>
      <c r="P596" s="282"/>
      <c r="Q596" s="282"/>
      <c r="R596" s="282"/>
      <c r="S596" s="282"/>
      <c r="T596" s="282"/>
      <c r="U596" s="282"/>
      <c r="V596" s="282"/>
      <c r="W596" s="282"/>
      <c r="X596" s="283"/>
      <c r="Y596" s="13"/>
      <c r="Z596" s="13"/>
      <c r="AA596" s="13"/>
      <c r="AB596" s="13"/>
      <c r="AC596" s="13"/>
      <c r="AD596" s="13"/>
      <c r="AE596" s="13"/>
      <c r="AT596" s="284" t="s">
        <v>446</v>
      </c>
      <c r="AU596" s="284" t="s">
        <v>88</v>
      </c>
      <c r="AV596" s="13" t="s">
        <v>88</v>
      </c>
      <c r="AW596" s="13" t="s">
        <v>5</v>
      </c>
      <c r="AX596" s="13" t="s">
        <v>78</v>
      </c>
      <c r="AY596" s="284" t="s">
        <v>223</v>
      </c>
    </row>
    <row r="597" s="14" customFormat="1">
      <c r="A597" s="14"/>
      <c r="B597" s="285"/>
      <c r="C597" s="286"/>
      <c r="D597" s="266" t="s">
        <v>446</v>
      </c>
      <c r="E597" s="287" t="s">
        <v>1</v>
      </c>
      <c r="F597" s="288" t="s">
        <v>463</v>
      </c>
      <c r="G597" s="286"/>
      <c r="H597" s="289">
        <v>79.200000000000003</v>
      </c>
      <c r="I597" s="290"/>
      <c r="J597" s="290"/>
      <c r="K597" s="286"/>
      <c r="L597" s="286"/>
      <c r="M597" s="291"/>
      <c r="N597" s="292"/>
      <c r="O597" s="293"/>
      <c r="P597" s="293"/>
      <c r="Q597" s="293"/>
      <c r="R597" s="293"/>
      <c r="S597" s="293"/>
      <c r="T597" s="293"/>
      <c r="U597" s="293"/>
      <c r="V597" s="293"/>
      <c r="W597" s="293"/>
      <c r="X597" s="294"/>
      <c r="Y597" s="14"/>
      <c r="Z597" s="14"/>
      <c r="AA597" s="14"/>
      <c r="AB597" s="14"/>
      <c r="AC597" s="14"/>
      <c r="AD597" s="14"/>
      <c r="AE597" s="14"/>
      <c r="AT597" s="295" t="s">
        <v>446</v>
      </c>
      <c r="AU597" s="295" t="s">
        <v>88</v>
      </c>
      <c r="AV597" s="14" t="s">
        <v>239</v>
      </c>
      <c r="AW597" s="14" t="s">
        <v>5</v>
      </c>
      <c r="AX597" s="14" t="s">
        <v>86</v>
      </c>
      <c r="AY597" s="295" t="s">
        <v>223</v>
      </c>
    </row>
    <row r="598" s="2" customFormat="1" ht="16.5" customHeight="1">
      <c r="A598" s="39"/>
      <c r="B598" s="40"/>
      <c r="C598" s="296" t="s">
        <v>1911</v>
      </c>
      <c r="D598" s="296" t="s">
        <v>498</v>
      </c>
      <c r="E598" s="297" t="s">
        <v>1912</v>
      </c>
      <c r="F598" s="298" t="s">
        <v>1913</v>
      </c>
      <c r="G598" s="299" t="s">
        <v>481</v>
      </c>
      <c r="H598" s="300">
        <v>79.200000000000003</v>
      </c>
      <c r="I598" s="301"/>
      <c r="J598" s="302"/>
      <c r="K598" s="303">
        <f>ROUND(P598*H598,2)</f>
        <v>0</v>
      </c>
      <c r="L598" s="298" t="s">
        <v>1</v>
      </c>
      <c r="M598" s="304"/>
      <c r="N598" s="305" t="s">
        <v>1</v>
      </c>
      <c r="O598" s="260" t="s">
        <v>41</v>
      </c>
      <c r="P598" s="261">
        <f>I598+J598</f>
        <v>0</v>
      </c>
      <c r="Q598" s="261">
        <f>ROUND(I598*H598,2)</f>
        <v>0</v>
      </c>
      <c r="R598" s="261">
        <f>ROUND(J598*H598,2)</f>
        <v>0</v>
      </c>
      <c r="S598" s="92"/>
      <c r="T598" s="262">
        <f>S598*H598</f>
        <v>0</v>
      </c>
      <c r="U598" s="262">
        <v>0.012500000000000001</v>
      </c>
      <c r="V598" s="262">
        <f>U598*H598</f>
        <v>0.9900000000000001</v>
      </c>
      <c r="W598" s="262">
        <v>0</v>
      </c>
      <c r="X598" s="263">
        <f>W598*H598</f>
        <v>0</v>
      </c>
      <c r="Y598" s="39"/>
      <c r="Z598" s="39"/>
      <c r="AA598" s="39"/>
      <c r="AB598" s="39"/>
      <c r="AC598" s="39"/>
      <c r="AD598" s="39"/>
      <c r="AE598" s="39"/>
      <c r="AR598" s="264" t="s">
        <v>430</v>
      </c>
      <c r="AT598" s="264" t="s">
        <v>498</v>
      </c>
      <c r="AU598" s="264" t="s">
        <v>88</v>
      </c>
      <c r="AY598" s="18" t="s">
        <v>223</v>
      </c>
      <c r="BE598" s="265">
        <f>IF(O598="základní",K598,0)</f>
        <v>0</v>
      </c>
      <c r="BF598" s="265">
        <f>IF(O598="snížená",K598,0)</f>
        <v>0</v>
      </c>
      <c r="BG598" s="265">
        <f>IF(O598="zákl. přenesená",K598,0)</f>
        <v>0</v>
      </c>
      <c r="BH598" s="265">
        <f>IF(O598="sníž. přenesená",K598,0)</f>
        <v>0</v>
      </c>
      <c r="BI598" s="265">
        <f>IF(O598="nulová",K598,0)</f>
        <v>0</v>
      </c>
      <c r="BJ598" s="18" t="s">
        <v>86</v>
      </c>
      <c r="BK598" s="265">
        <f>ROUND(P598*H598,2)</f>
        <v>0</v>
      </c>
      <c r="BL598" s="18" t="s">
        <v>239</v>
      </c>
      <c r="BM598" s="264" t="s">
        <v>1914</v>
      </c>
    </row>
    <row r="599" s="2" customFormat="1">
      <c r="A599" s="39"/>
      <c r="B599" s="40"/>
      <c r="C599" s="41"/>
      <c r="D599" s="266" t="s">
        <v>232</v>
      </c>
      <c r="E599" s="41"/>
      <c r="F599" s="267" t="s">
        <v>1915</v>
      </c>
      <c r="G599" s="41"/>
      <c r="H599" s="41"/>
      <c r="I599" s="158"/>
      <c r="J599" s="158"/>
      <c r="K599" s="41"/>
      <c r="L599" s="41"/>
      <c r="M599" s="45"/>
      <c r="N599" s="268"/>
      <c r="O599" s="269"/>
      <c r="P599" s="92"/>
      <c r="Q599" s="92"/>
      <c r="R599" s="92"/>
      <c r="S599" s="92"/>
      <c r="T599" s="92"/>
      <c r="U599" s="92"/>
      <c r="V599" s="92"/>
      <c r="W599" s="92"/>
      <c r="X599" s="93"/>
      <c r="Y599" s="39"/>
      <c r="Z599" s="39"/>
      <c r="AA599" s="39"/>
      <c r="AB599" s="39"/>
      <c r="AC599" s="39"/>
      <c r="AD599" s="39"/>
      <c r="AE599" s="39"/>
      <c r="AT599" s="18" t="s">
        <v>232</v>
      </c>
      <c r="AU599" s="18" t="s">
        <v>88</v>
      </c>
    </row>
    <row r="600" s="2" customFormat="1" ht="21.75" customHeight="1">
      <c r="A600" s="39"/>
      <c r="B600" s="40"/>
      <c r="C600" s="252" t="s">
        <v>1235</v>
      </c>
      <c r="D600" s="252" t="s">
        <v>226</v>
      </c>
      <c r="E600" s="253" t="s">
        <v>1916</v>
      </c>
      <c r="F600" s="254" t="s">
        <v>1917</v>
      </c>
      <c r="G600" s="255" t="s">
        <v>481</v>
      </c>
      <c r="H600" s="256">
        <v>1055</v>
      </c>
      <c r="I600" s="257"/>
      <c r="J600" s="257"/>
      <c r="K600" s="258">
        <f>ROUND(P600*H600,2)</f>
        <v>0</v>
      </c>
      <c r="L600" s="254" t="s">
        <v>404</v>
      </c>
      <c r="M600" s="45"/>
      <c r="N600" s="259" t="s">
        <v>1</v>
      </c>
      <c r="O600" s="260" t="s">
        <v>41</v>
      </c>
      <c r="P600" s="261">
        <f>I600+J600</f>
        <v>0</v>
      </c>
      <c r="Q600" s="261">
        <f>ROUND(I600*H600,2)</f>
        <v>0</v>
      </c>
      <c r="R600" s="261">
        <f>ROUND(J600*H600,2)</f>
        <v>0</v>
      </c>
      <c r="S600" s="92"/>
      <c r="T600" s="262">
        <f>S600*H600</f>
        <v>0</v>
      </c>
      <c r="U600" s="262">
        <v>1.0000000000000001E-05</v>
      </c>
      <c r="V600" s="262">
        <f>U600*H600</f>
        <v>0.01055</v>
      </c>
      <c r="W600" s="262">
        <v>0</v>
      </c>
      <c r="X600" s="263">
        <f>W600*H600</f>
        <v>0</v>
      </c>
      <c r="Y600" s="39"/>
      <c r="Z600" s="39"/>
      <c r="AA600" s="39"/>
      <c r="AB600" s="39"/>
      <c r="AC600" s="39"/>
      <c r="AD600" s="39"/>
      <c r="AE600" s="39"/>
      <c r="AR600" s="264" t="s">
        <v>239</v>
      </c>
      <c r="AT600" s="264" t="s">
        <v>226</v>
      </c>
      <c r="AU600" s="264" t="s">
        <v>88</v>
      </c>
      <c r="AY600" s="18" t="s">
        <v>223</v>
      </c>
      <c r="BE600" s="265">
        <f>IF(O600="základní",K600,0)</f>
        <v>0</v>
      </c>
      <c r="BF600" s="265">
        <f>IF(O600="snížená",K600,0)</f>
        <v>0</v>
      </c>
      <c r="BG600" s="265">
        <f>IF(O600="zákl. přenesená",K600,0)</f>
        <v>0</v>
      </c>
      <c r="BH600" s="265">
        <f>IF(O600="sníž. přenesená",K600,0)</f>
        <v>0</v>
      </c>
      <c r="BI600" s="265">
        <f>IF(O600="nulová",K600,0)</f>
        <v>0</v>
      </c>
      <c r="BJ600" s="18" t="s">
        <v>86</v>
      </c>
      <c r="BK600" s="265">
        <f>ROUND(P600*H600,2)</f>
        <v>0</v>
      </c>
      <c r="BL600" s="18" t="s">
        <v>239</v>
      </c>
      <c r="BM600" s="264" t="s">
        <v>1918</v>
      </c>
    </row>
    <row r="601" s="2" customFormat="1">
      <c r="A601" s="39"/>
      <c r="B601" s="40"/>
      <c r="C601" s="41"/>
      <c r="D601" s="266" t="s">
        <v>232</v>
      </c>
      <c r="E601" s="41"/>
      <c r="F601" s="267" t="s">
        <v>1611</v>
      </c>
      <c r="G601" s="41"/>
      <c r="H601" s="41"/>
      <c r="I601" s="158"/>
      <c r="J601" s="158"/>
      <c r="K601" s="41"/>
      <c r="L601" s="41"/>
      <c r="M601" s="45"/>
      <c r="N601" s="268"/>
      <c r="O601" s="269"/>
      <c r="P601" s="92"/>
      <c r="Q601" s="92"/>
      <c r="R601" s="92"/>
      <c r="S601" s="92"/>
      <c r="T601" s="92"/>
      <c r="U601" s="92"/>
      <c r="V601" s="92"/>
      <c r="W601" s="92"/>
      <c r="X601" s="93"/>
      <c r="Y601" s="39"/>
      <c r="Z601" s="39"/>
      <c r="AA601" s="39"/>
      <c r="AB601" s="39"/>
      <c r="AC601" s="39"/>
      <c r="AD601" s="39"/>
      <c r="AE601" s="39"/>
      <c r="AT601" s="18" t="s">
        <v>232</v>
      </c>
      <c r="AU601" s="18" t="s">
        <v>88</v>
      </c>
    </row>
    <row r="602" s="2" customFormat="1" ht="21.75" customHeight="1">
      <c r="A602" s="39"/>
      <c r="B602" s="40"/>
      <c r="C602" s="252" t="s">
        <v>1919</v>
      </c>
      <c r="D602" s="252" t="s">
        <v>226</v>
      </c>
      <c r="E602" s="253" t="s">
        <v>1920</v>
      </c>
      <c r="F602" s="254" t="s">
        <v>1921</v>
      </c>
      <c r="G602" s="255" t="s">
        <v>481</v>
      </c>
      <c r="H602" s="256">
        <v>1055</v>
      </c>
      <c r="I602" s="257"/>
      <c r="J602" s="257"/>
      <c r="K602" s="258">
        <f>ROUND(P602*H602,2)</f>
        <v>0</v>
      </c>
      <c r="L602" s="254" t="s">
        <v>404</v>
      </c>
      <c r="M602" s="45"/>
      <c r="N602" s="259" t="s">
        <v>1</v>
      </c>
      <c r="O602" s="260" t="s">
        <v>41</v>
      </c>
      <c r="P602" s="261">
        <f>I602+J602</f>
        <v>0</v>
      </c>
      <c r="Q602" s="261">
        <f>ROUND(I602*H602,2)</f>
        <v>0</v>
      </c>
      <c r="R602" s="261">
        <f>ROUND(J602*H602,2)</f>
        <v>0</v>
      </c>
      <c r="S602" s="92"/>
      <c r="T602" s="262">
        <f>S602*H602</f>
        <v>0</v>
      </c>
      <c r="U602" s="262">
        <v>0</v>
      </c>
      <c r="V602" s="262">
        <f>U602*H602</f>
        <v>0</v>
      </c>
      <c r="W602" s="262">
        <v>0</v>
      </c>
      <c r="X602" s="263">
        <f>W602*H602</f>
        <v>0</v>
      </c>
      <c r="Y602" s="39"/>
      <c r="Z602" s="39"/>
      <c r="AA602" s="39"/>
      <c r="AB602" s="39"/>
      <c r="AC602" s="39"/>
      <c r="AD602" s="39"/>
      <c r="AE602" s="39"/>
      <c r="AR602" s="264" t="s">
        <v>239</v>
      </c>
      <c r="AT602" s="264" t="s">
        <v>226</v>
      </c>
      <c r="AU602" s="264" t="s">
        <v>88</v>
      </c>
      <c r="AY602" s="18" t="s">
        <v>223</v>
      </c>
      <c r="BE602" s="265">
        <f>IF(O602="základní",K602,0)</f>
        <v>0</v>
      </c>
      <c r="BF602" s="265">
        <f>IF(O602="snížená",K602,0)</f>
        <v>0</v>
      </c>
      <c r="BG602" s="265">
        <f>IF(O602="zákl. přenesená",K602,0)</f>
        <v>0</v>
      </c>
      <c r="BH602" s="265">
        <f>IF(O602="sníž. přenesená",K602,0)</f>
        <v>0</v>
      </c>
      <c r="BI602" s="265">
        <f>IF(O602="nulová",K602,0)</f>
        <v>0</v>
      </c>
      <c r="BJ602" s="18" t="s">
        <v>86</v>
      </c>
      <c r="BK602" s="265">
        <f>ROUND(P602*H602,2)</f>
        <v>0</v>
      </c>
      <c r="BL602" s="18" t="s">
        <v>239</v>
      </c>
      <c r="BM602" s="264" t="s">
        <v>1922</v>
      </c>
    </row>
    <row r="603" s="2" customFormat="1">
      <c r="A603" s="39"/>
      <c r="B603" s="40"/>
      <c r="C603" s="41"/>
      <c r="D603" s="266" t="s">
        <v>232</v>
      </c>
      <c r="E603" s="41"/>
      <c r="F603" s="267" t="s">
        <v>1923</v>
      </c>
      <c r="G603" s="41"/>
      <c r="H603" s="41"/>
      <c r="I603" s="158"/>
      <c r="J603" s="158"/>
      <c r="K603" s="41"/>
      <c r="L603" s="41"/>
      <c r="M603" s="45"/>
      <c r="N603" s="268"/>
      <c r="O603" s="269"/>
      <c r="P603" s="92"/>
      <c r="Q603" s="92"/>
      <c r="R603" s="92"/>
      <c r="S603" s="92"/>
      <c r="T603" s="92"/>
      <c r="U603" s="92"/>
      <c r="V603" s="92"/>
      <c r="W603" s="92"/>
      <c r="X603" s="93"/>
      <c r="Y603" s="39"/>
      <c r="Z603" s="39"/>
      <c r="AA603" s="39"/>
      <c r="AB603" s="39"/>
      <c r="AC603" s="39"/>
      <c r="AD603" s="39"/>
      <c r="AE603" s="39"/>
      <c r="AT603" s="18" t="s">
        <v>232</v>
      </c>
      <c r="AU603" s="18" t="s">
        <v>88</v>
      </c>
    </row>
    <row r="604" s="2" customFormat="1" ht="21.75" customHeight="1">
      <c r="A604" s="39"/>
      <c r="B604" s="40"/>
      <c r="C604" s="252" t="s">
        <v>1924</v>
      </c>
      <c r="D604" s="252" t="s">
        <v>226</v>
      </c>
      <c r="E604" s="253" t="s">
        <v>1132</v>
      </c>
      <c r="F604" s="254" t="s">
        <v>1133</v>
      </c>
      <c r="G604" s="255" t="s">
        <v>481</v>
      </c>
      <c r="H604" s="256">
        <v>1055</v>
      </c>
      <c r="I604" s="257"/>
      <c r="J604" s="257"/>
      <c r="K604" s="258">
        <f>ROUND(P604*H604,2)</f>
        <v>0</v>
      </c>
      <c r="L604" s="254" t="s">
        <v>404</v>
      </c>
      <c r="M604" s="45"/>
      <c r="N604" s="259" t="s">
        <v>1</v>
      </c>
      <c r="O604" s="260" t="s">
        <v>41</v>
      </c>
      <c r="P604" s="261">
        <f>I604+J604</f>
        <v>0</v>
      </c>
      <c r="Q604" s="261">
        <f>ROUND(I604*H604,2)</f>
        <v>0</v>
      </c>
      <c r="R604" s="261">
        <f>ROUND(J604*H604,2)</f>
        <v>0</v>
      </c>
      <c r="S604" s="92"/>
      <c r="T604" s="262">
        <f>S604*H604</f>
        <v>0</v>
      </c>
      <c r="U604" s="262">
        <v>0.00011</v>
      </c>
      <c r="V604" s="262">
        <f>U604*H604</f>
        <v>0.11605</v>
      </c>
      <c r="W604" s="262">
        <v>0</v>
      </c>
      <c r="X604" s="263">
        <f>W604*H604</f>
        <v>0</v>
      </c>
      <c r="Y604" s="39"/>
      <c r="Z604" s="39"/>
      <c r="AA604" s="39"/>
      <c r="AB604" s="39"/>
      <c r="AC604" s="39"/>
      <c r="AD604" s="39"/>
      <c r="AE604" s="39"/>
      <c r="AR604" s="264" t="s">
        <v>239</v>
      </c>
      <c r="AT604" s="264" t="s">
        <v>226</v>
      </c>
      <c r="AU604" s="264" t="s">
        <v>88</v>
      </c>
      <c r="AY604" s="18" t="s">
        <v>223</v>
      </c>
      <c r="BE604" s="265">
        <f>IF(O604="základní",K604,0)</f>
        <v>0</v>
      </c>
      <c r="BF604" s="265">
        <f>IF(O604="snížená",K604,0)</f>
        <v>0</v>
      </c>
      <c r="BG604" s="265">
        <f>IF(O604="zákl. přenesená",K604,0)</f>
        <v>0</v>
      </c>
      <c r="BH604" s="265">
        <f>IF(O604="sníž. přenesená",K604,0)</f>
        <v>0</v>
      </c>
      <c r="BI604" s="265">
        <f>IF(O604="nulová",K604,0)</f>
        <v>0</v>
      </c>
      <c r="BJ604" s="18" t="s">
        <v>86</v>
      </c>
      <c r="BK604" s="265">
        <f>ROUND(P604*H604,2)</f>
        <v>0</v>
      </c>
      <c r="BL604" s="18" t="s">
        <v>239</v>
      </c>
      <c r="BM604" s="264" t="s">
        <v>1925</v>
      </c>
    </row>
    <row r="605" s="2" customFormat="1">
      <c r="A605" s="39"/>
      <c r="B605" s="40"/>
      <c r="C605" s="41"/>
      <c r="D605" s="266" t="s">
        <v>232</v>
      </c>
      <c r="E605" s="41"/>
      <c r="F605" s="267" t="s">
        <v>1923</v>
      </c>
      <c r="G605" s="41"/>
      <c r="H605" s="41"/>
      <c r="I605" s="158"/>
      <c r="J605" s="158"/>
      <c r="K605" s="41"/>
      <c r="L605" s="41"/>
      <c r="M605" s="45"/>
      <c r="N605" s="268"/>
      <c r="O605" s="269"/>
      <c r="P605" s="92"/>
      <c r="Q605" s="92"/>
      <c r="R605" s="92"/>
      <c r="S605" s="92"/>
      <c r="T605" s="92"/>
      <c r="U605" s="92"/>
      <c r="V605" s="92"/>
      <c r="W605" s="92"/>
      <c r="X605" s="93"/>
      <c r="Y605" s="39"/>
      <c r="Z605" s="39"/>
      <c r="AA605" s="39"/>
      <c r="AB605" s="39"/>
      <c r="AC605" s="39"/>
      <c r="AD605" s="39"/>
      <c r="AE605" s="39"/>
      <c r="AT605" s="18" t="s">
        <v>232</v>
      </c>
      <c r="AU605" s="18" t="s">
        <v>88</v>
      </c>
    </row>
    <row r="606" s="2" customFormat="1" ht="21.75" customHeight="1">
      <c r="A606" s="39"/>
      <c r="B606" s="40"/>
      <c r="C606" s="252" t="s">
        <v>1926</v>
      </c>
      <c r="D606" s="252" t="s">
        <v>226</v>
      </c>
      <c r="E606" s="253" t="s">
        <v>1927</v>
      </c>
      <c r="F606" s="254" t="s">
        <v>1928</v>
      </c>
      <c r="G606" s="255" t="s">
        <v>320</v>
      </c>
      <c r="H606" s="256">
        <v>1590</v>
      </c>
      <c r="I606" s="257"/>
      <c r="J606" s="257"/>
      <c r="K606" s="258">
        <f>ROUND(P606*H606,2)</f>
        <v>0</v>
      </c>
      <c r="L606" s="254" t="s">
        <v>404</v>
      </c>
      <c r="M606" s="45"/>
      <c r="N606" s="259" t="s">
        <v>1</v>
      </c>
      <c r="O606" s="260" t="s">
        <v>41</v>
      </c>
      <c r="P606" s="261">
        <f>I606+J606</f>
        <v>0</v>
      </c>
      <c r="Q606" s="261">
        <f>ROUND(I606*H606,2)</f>
        <v>0</v>
      </c>
      <c r="R606" s="261">
        <f>ROUND(J606*H606,2)</f>
        <v>0</v>
      </c>
      <c r="S606" s="92"/>
      <c r="T606" s="262">
        <f>S606*H606</f>
        <v>0</v>
      </c>
      <c r="U606" s="262">
        <v>0.0020200000000000001</v>
      </c>
      <c r="V606" s="262">
        <f>U606*H606</f>
        <v>3.2118000000000002</v>
      </c>
      <c r="W606" s="262">
        <v>0</v>
      </c>
      <c r="X606" s="263">
        <f>W606*H606</f>
        <v>0</v>
      </c>
      <c r="Y606" s="39"/>
      <c r="Z606" s="39"/>
      <c r="AA606" s="39"/>
      <c r="AB606" s="39"/>
      <c r="AC606" s="39"/>
      <c r="AD606" s="39"/>
      <c r="AE606" s="39"/>
      <c r="AR606" s="264" t="s">
        <v>239</v>
      </c>
      <c r="AT606" s="264" t="s">
        <v>226</v>
      </c>
      <c r="AU606" s="264" t="s">
        <v>88</v>
      </c>
      <c r="AY606" s="18" t="s">
        <v>223</v>
      </c>
      <c r="BE606" s="265">
        <f>IF(O606="základní",K606,0)</f>
        <v>0</v>
      </c>
      <c r="BF606" s="265">
        <f>IF(O606="snížená",K606,0)</f>
        <v>0</v>
      </c>
      <c r="BG606" s="265">
        <f>IF(O606="zákl. přenesená",K606,0)</f>
        <v>0</v>
      </c>
      <c r="BH606" s="265">
        <f>IF(O606="sníž. přenesená",K606,0)</f>
        <v>0</v>
      </c>
      <c r="BI606" s="265">
        <f>IF(O606="nulová",K606,0)</f>
        <v>0</v>
      </c>
      <c r="BJ606" s="18" t="s">
        <v>86</v>
      </c>
      <c r="BK606" s="265">
        <f>ROUND(P606*H606,2)</f>
        <v>0</v>
      </c>
      <c r="BL606" s="18" t="s">
        <v>239</v>
      </c>
      <c r="BM606" s="264" t="s">
        <v>1929</v>
      </c>
    </row>
    <row r="607" s="2" customFormat="1">
      <c r="A607" s="39"/>
      <c r="B607" s="40"/>
      <c r="C607" s="41"/>
      <c r="D607" s="266" t="s">
        <v>232</v>
      </c>
      <c r="E607" s="41"/>
      <c r="F607" s="267" t="s">
        <v>1930</v>
      </c>
      <c r="G607" s="41"/>
      <c r="H607" s="41"/>
      <c r="I607" s="158"/>
      <c r="J607" s="158"/>
      <c r="K607" s="41"/>
      <c r="L607" s="41"/>
      <c r="M607" s="45"/>
      <c r="N607" s="268"/>
      <c r="O607" s="269"/>
      <c r="P607" s="92"/>
      <c r="Q607" s="92"/>
      <c r="R607" s="92"/>
      <c r="S607" s="92"/>
      <c r="T607" s="92"/>
      <c r="U607" s="92"/>
      <c r="V607" s="92"/>
      <c r="W607" s="92"/>
      <c r="X607" s="93"/>
      <c r="Y607" s="39"/>
      <c r="Z607" s="39"/>
      <c r="AA607" s="39"/>
      <c r="AB607" s="39"/>
      <c r="AC607" s="39"/>
      <c r="AD607" s="39"/>
      <c r="AE607" s="39"/>
      <c r="AT607" s="18" t="s">
        <v>232</v>
      </c>
      <c r="AU607" s="18" t="s">
        <v>88</v>
      </c>
    </row>
    <row r="608" s="2" customFormat="1" ht="21.75" customHeight="1">
      <c r="A608" s="39"/>
      <c r="B608" s="40"/>
      <c r="C608" s="252" t="s">
        <v>1931</v>
      </c>
      <c r="D608" s="252" t="s">
        <v>226</v>
      </c>
      <c r="E608" s="253" t="s">
        <v>1932</v>
      </c>
      <c r="F608" s="254" t="s">
        <v>1933</v>
      </c>
      <c r="G608" s="255" t="s">
        <v>481</v>
      </c>
      <c r="H608" s="256">
        <v>988</v>
      </c>
      <c r="I608" s="257"/>
      <c r="J608" s="257"/>
      <c r="K608" s="258">
        <f>ROUND(P608*H608,2)</f>
        <v>0</v>
      </c>
      <c r="L608" s="254" t="s">
        <v>404</v>
      </c>
      <c r="M608" s="45"/>
      <c r="N608" s="259" t="s">
        <v>1</v>
      </c>
      <c r="O608" s="260" t="s">
        <v>41</v>
      </c>
      <c r="P608" s="261">
        <f>I608+J608</f>
        <v>0</v>
      </c>
      <c r="Q608" s="261">
        <f>ROUND(I608*H608,2)</f>
        <v>0</v>
      </c>
      <c r="R608" s="261">
        <f>ROUND(J608*H608,2)</f>
        <v>0</v>
      </c>
      <c r="S608" s="92"/>
      <c r="T608" s="262">
        <f>S608*H608</f>
        <v>0</v>
      </c>
      <c r="U608" s="262">
        <v>0.0060600000000000003</v>
      </c>
      <c r="V608" s="262">
        <f>U608*H608</f>
        <v>5.9872800000000002</v>
      </c>
      <c r="W608" s="262">
        <v>0</v>
      </c>
      <c r="X608" s="263">
        <f>W608*H608</f>
        <v>0</v>
      </c>
      <c r="Y608" s="39"/>
      <c r="Z608" s="39"/>
      <c r="AA608" s="39"/>
      <c r="AB608" s="39"/>
      <c r="AC608" s="39"/>
      <c r="AD608" s="39"/>
      <c r="AE608" s="39"/>
      <c r="AR608" s="264" t="s">
        <v>239</v>
      </c>
      <c r="AT608" s="264" t="s">
        <v>226</v>
      </c>
      <c r="AU608" s="264" t="s">
        <v>88</v>
      </c>
      <c r="AY608" s="18" t="s">
        <v>223</v>
      </c>
      <c r="BE608" s="265">
        <f>IF(O608="základní",K608,0)</f>
        <v>0</v>
      </c>
      <c r="BF608" s="265">
        <f>IF(O608="snížená",K608,0)</f>
        <v>0</v>
      </c>
      <c r="BG608" s="265">
        <f>IF(O608="zákl. přenesená",K608,0)</f>
        <v>0</v>
      </c>
      <c r="BH608" s="265">
        <f>IF(O608="sníž. přenesená",K608,0)</f>
        <v>0</v>
      </c>
      <c r="BI608" s="265">
        <f>IF(O608="nulová",K608,0)</f>
        <v>0</v>
      </c>
      <c r="BJ608" s="18" t="s">
        <v>86</v>
      </c>
      <c r="BK608" s="265">
        <f>ROUND(P608*H608,2)</f>
        <v>0</v>
      </c>
      <c r="BL608" s="18" t="s">
        <v>239</v>
      </c>
      <c r="BM608" s="264" t="s">
        <v>1934</v>
      </c>
    </row>
    <row r="609" s="2" customFormat="1">
      <c r="A609" s="39"/>
      <c r="B609" s="40"/>
      <c r="C609" s="41"/>
      <c r="D609" s="266" t="s">
        <v>232</v>
      </c>
      <c r="E609" s="41"/>
      <c r="F609" s="267" t="s">
        <v>1611</v>
      </c>
      <c r="G609" s="41"/>
      <c r="H609" s="41"/>
      <c r="I609" s="158"/>
      <c r="J609" s="158"/>
      <c r="K609" s="41"/>
      <c r="L609" s="41"/>
      <c r="M609" s="45"/>
      <c r="N609" s="268"/>
      <c r="O609" s="269"/>
      <c r="P609" s="92"/>
      <c r="Q609" s="92"/>
      <c r="R609" s="92"/>
      <c r="S609" s="92"/>
      <c r="T609" s="92"/>
      <c r="U609" s="92"/>
      <c r="V609" s="92"/>
      <c r="W609" s="92"/>
      <c r="X609" s="93"/>
      <c r="Y609" s="39"/>
      <c r="Z609" s="39"/>
      <c r="AA609" s="39"/>
      <c r="AB609" s="39"/>
      <c r="AC609" s="39"/>
      <c r="AD609" s="39"/>
      <c r="AE609" s="39"/>
      <c r="AT609" s="18" t="s">
        <v>232</v>
      </c>
      <c r="AU609" s="18" t="s">
        <v>88</v>
      </c>
    </row>
    <row r="610" s="2" customFormat="1" ht="21.75" customHeight="1">
      <c r="A610" s="39"/>
      <c r="B610" s="40"/>
      <c r="C610" s="252" t="s">
        <v>1935</v>
      </c>
      <c r="D610" s="252" t="s">
        <v>226</v>
      </c>
      <c r="E610" s="253" t="s">
        <v>829</v>
      </c>
      <c r="F610" s="254" t="s">
        <v>830</v>
      </c>
      <c r="G610" s="255" t="s">
        <v>403</v>
      </c>
      <c r="H610" s="256">
        <v>805.33000000000004</v>
      </c>
      <c r="I610" s="257"/>
      <c r="J610" s="257"/>
      <c r="K610" s="258">
        <f>ROUND(P610*H610,2)</f>
        <v>0</v>
      </c>
      <c r="L610" s="254" t="s">
        <v>404</v>
      </c>
      <c r="M610" s="45"/>
      <c r="N610" s="259" t="s">
        <v>1</v>
      </c>
      <c r="O610" s="260" t="s">
        <v>41</v>
      </c>
      <c r="P610" s="261">
        <f>I610+J610</f>
        <v>0</v>
      </c>
      <c r="Q610" s="261">
        <f>ROUND(I610*H610,2)</f>
        <v>0</v>
      </c>
      <c r="R610" s="261">
        <f>ROUND(J610*H610,2)</f>
        <v>0</v>
      </c>
      <c r="S610" s="92"/>
      <c r="T610" s="262">
        <f>S610*H610</f>
        <v>0</v>
      </c>
      <c r="U610" s="262">
        <v>0.0010200000000000001</v>
      </c>
      <c r="V610" s="262">
        <f>U610*H610</f>
        <v>0.82143660000000007</v>
      </c>
      <c r="W610" s="262">
        <v>0</v>
      </c>
      <c r="X610" s="263">
        <f>W610*H610</f>
        <v>0</v>
      </c>
      <c r="Y610" s="39"/>
      <c r="Z610" s="39"/>
      <c r="AA610" s="39"/>
      <c r="AB610" s="39"/>
      <c r="AC610" s="39"/>
      <c r="AD610" s="39"/>
      <c r="AE610" s="39"/>
      <c r="AR610" s="264" t="s">
        <v>239</v>
      </c>
      <c r="AT610" s="264" t="s">
        <v>226</v>
      </c>
      <c r="AU610" s="264" t="s">
        <v>88</v>
      </c>
      <c r="AY610" s="18" t="s">
        <v>223</v>
      </c>
      <c r="BE610" s="265">
        <f>IF(O610="základní",K610,0)</f>
        <v>0</v>
      </c>
      <c r="BF610" s="265">
        <f>IF(O610="snížená",K610,0)</f>
        <v>0</v>
      </c>
      <c r="BG610" s="265">
        <f>IF(O610="zákl. přenesená",K610,0)</f>
        <v>0</v>
      </c>
      <c r="BH610" s="265">
        <f>IF(O610="sníž. přenesená",K610,0)</f>
        <v>0</v>
      </c>
      <c r="BI610" s="265">
        <f>IF(O610="nulová",K610,0)</f>
        <v>0</v>
      </c>
      <c r="BJ610" s="18" t="s">
        <v>86</v>
      </c>
      <c r="BK610" s="265">
        <f>ROUND(P610*H610,2)</f>
        <v>0</v>
      </c>
      <c r="BL610" s="18" t="s">
        <v>239</v>
      </c>
      <c r="BM610" s="264" t="s">
        <v>1936</v>
      </c>
    </row>
    <row r="611" s="2" customFormat="1">
      <c r="A611" s="39"/>
      <c r="B611" s="40"/>
      <c r="C611" s="41"/>
      <c r="D611" s="266" t="s">
        <v>232</v>
      </c>
      <c r="E611" s="41"/>
      <c r="F611" s="267" t="s">
        <v>1682</v>
      </c>
      <c r="G611" s="41"/>
      <c r="H611" s="41"/>
      <c r="I611" s="158"/>
      <c r="J611" s="158"/>
      <c r="K611" s="41"/>
      <c r="L611" s="41"/>
      <c r="M611" s="45"/>
      <c r="N611" s="268"/>
      <c r="O611" s="269"/>
      <c r="P611" s="92"/>
      <c r="Q611" s="92"/>
      <c r="R611" s="92"/>
      <c r="S611" s="92"/>
      <c r="T611" s="92"/>
      <c r="U611" s="92"/>
      <c r="V611" s="92"/>
      <c r="W611" s="92"/>
      <c r="X611" s="93"/>
      <c r="Y611" s="39"/>
      <c r="Z611" s="39"/>
      <c r="AA611" s="39"/>
      <c r="AB611" s="39"/>
      <c r="AC611" s="39"/>
      <c r="AD611" s="39"/>
      <c r="AE611" s="39"/>
      <c r="AT611" s="18" t="s">
        <v>232</v>
      </c>
      <c r="AU611" s="18" t="s">
        <v>88</v>
      </c>
    </row>
    <row r="612" s="13" customFormat="1">
      <c r="A612" s="13"/>
      <c r="B612" s="274"/>
      <c r="C612" s="275"/>
      <c r="D612" s="266" t="s">
        <v>446</v>
      </c>
      <c r="E612" s="276" t="s">
        <v>1</v>
      </c>
      <c r="F612" s="277" t="s">
        <v>1937</v>
      </c>
      <c r="G612" s="275"/>
      <c r="H612" s="278">
        <v>75.219999999999999</v>
      </c>
      <c r="I612" s="279"/>
      <c r="J612" s="279"/>
      <c r="K612" s="275"/>
      <c r="L612" s="275"/>
      <c r="M612" s="280"/>
      <c r="N612" s="281"/>
      <c r="O612" s="282"/>
      <c r="P612" s="282"/>
      <c r="Q612" s="282"/>
      <c r="R612" s="282"/>
      <c r="S612" s="282"/>
      <c r="T612" s="282"/>
      <c r="U612" s="282"/>
      <c r="V612" s="282"/>
      <c r="W612" s="282"/>
      <c r="X612" s="283"/>
      <c r="Y612" s="13"/>
      <c r="Z612" s="13"/>
      <c r="AA612" s="13"/>
      <c r="AB612" s="13"/>
      <c r="AC612" s="13"/>
      <c r="AD612" s="13"/>
      <c r="AE612" s="13"/>
      <c r="AT612" s="284" t="s">
        <v>446</v>
      </c>
      <c r="AU612" s="284" t="s">
        <v>88</v>
      </c>
      <c r="AV612" s="13" t="s">
        <v>88</v>
      </c>
      <c r="AW612" s="13" t="s">
        <v>5</v>
      </c>
      <c r="AX612" s="13" t="s">
        <v>78</v>
      </c>
      <c r="AY612" s="284" t="s">
        <v>223</v>
      </c>
    </row>
    <row r="613" s="13" customFormat="1">
      <c r="A613" s="13"/>
      <c r="B613" s="274"/>
      <c r="C613" s="275"/>
      <c r="D613" s="266" t="s">
        <v>446</v>
      </c>
      <c r="E613" s="276" t="s">
        <v>1</v>
      </c>
      <c r="F613" s="277" t="s">
        <v>1938</v>
      </c>
      <c r="G613" s="275"/>
      <c r="H613" s="278">
        <v>77.469999999999999</v>
      </c>
      <c r="I613" s="279"/>
      <c r="J613" s="279"/>
      <c r="K613" s="275"/>
      <c r="L613" s="275"/>
      <c r="M613" s="280"/>
      <c r="N613" s="281"/>
      <c r="O613" s="282"/>
      <c r="P613" s="282"/>
      <c r="Q613" s="282"/>
      <c r="R613" s="282"/>
      <c r="S613" s="282"/>
      <c r="T613" s="282"/>
      <c r="U613" s="282"/>
      <c r="V613" s="282"/>
      <c r="W613" s="282"/>
      <c r="X613" s="283"/>
      <c r="Y613" s="13"/>
      <c r="Z613" s="13"/>
      <c r="AA613" s="13"/>
      <c r="AB613" s="13"/>
      <c r="AC613" s="13"/>
      <c r="AD613" s="13"/>
      <c r="AE613" s="13"/>
      <c r="AT613" s="284" t="s">
        <v>446</v>
      </c>
      <c r="AU613" s="284" t="s">
        <v>88</v>
      </c>
      <c r="AV613" s="13" t="s">
        <v>88</v>
      </c>
      <c r="AW613" s="13" t="s">
        <v>5</v>
      </c>
      <c r="AX613" s="13" t="s">
        <v>78</v>
      </c>
      <c r="AY613" s="284" t="s">
        <v>223</v>
      </c>
    </row>
    <row r="614" s="13" customFormat="1">
      <c r="A614" s="13"/>
      <c r="B614" s="274"/>
      <c r="C614" s="275"/>
      <c r="D614" s="266" t="s">
        <v>446</v>
      </c>
      <c r="E614" s="276" t="s">
        <v>1</v>
      </c>
      <c r="F614" s="277" t="s">
        <v>1939</v>
      </c>
      <c r="G614" s="275"/>
      <c r="H614" s="278">
        <v>21.239999999999998</v>
      </c>
      <c r="I614" s="279"/>
      <c r="J614" s="279"/>
      <c r="K614" s="275"/>
      <c r="L614" s="275"/>
      <c r="M614" s="280"/>
      <c r="N614" s="281"/>
      <c r="O614" s="282"/>
      <c r="P614" s="282"/>
      <c r="Q614" s="282"/>
      <c r="R614" s="282"/>
      <c r="S614" s="282"/>
      <c r="T614" s="282"/>
      <c r="U614" s="282"/>
      <c r="V614" s="282"/>
      <c r="W614" s="282"/>
      <c r="X614" s="283"/>
      <c r="Y614" s="13"/>
      <c r="Z614" s="13"/>
      <c r="AA614" s="13"/>
      <c r="AB614" s="13"/>
      <c r="AC614" s="13"/>
      <c r="AD614" s="13"/>
      <c r="AE614" s="13"/>
      <c r="AT614" s="284" t="s">
        <v>446</v>
      </c>
      <c r="AU614" s="284" t="s">
        <v>88</v>
      </c>
      <c r="AV614" s="13" t="s">
        <v>88</v>
      </c>
      <c r="AW614" s="13" t="s">
        <v>5</v>
      </c>
      <c r="AX614" s="13" t="s">
        <v>78</v>
      </c>
      <c r="AY614" s="284" t="s">
        <v>223</v>
      </c>
    </row>
    <row r="615" s="13" customFormat="1">
      <c r="A615" s="13"/>
      <c r="B615" s="274"/>
      <c r="C615" s="275"/>
      <c r="D615" s="266" t="s">
        <v>446</v>
      </c>
      <c r="E615" s="276" t="s">
        <v>1</v>
      </c>
      <c r="F615" s="277" t="s">
        <v>1940</v>
      </c>
      <c r="G615" s="275"/>
      <c r="H615" s="278">
        <v>38</v>
      </c>
      <c r="I615" s="279"/>
      <c r="J615" s="279"/>
      <c r="K615" s="275"/>
      <c r="L615" s="275"/>
      <c r="M615" s="280"/>
      <c r="N615" s="281"/>
      <c r="O615" s="282"/>
      <c r="P615" s="282"/>
      <c r="Q615" s="282"/>
      <c r="R615" s="282"/>
      <c r="S615" s="282"/>
      <c r="T615" s="282"/>
      <c r="U615" s="282"/>
      <c r="V615" s="282"/>
      <c r="W615" s="282"/>
      <c r="X615" s="283"/>
      <c r="Y615" s="13"/>
      <c r="Z615" s="13"/>
      <c r="AA615" s="13"/>
      <c r="AB615" s="13"/>
      <c r="AC615" s="13"/>
      <c r="AD615" s="13"/>
      <c r="AE615" s="13"/>
      <c r="AT615" s="284" t="s">
        <v>446</v>
      </c>
      <c r="AU615" s="284" t="s">
        <v>88</v>
      </c>
      <c r="AV615" s="13" t="s">
        <v>88</v>
      </c>
      <c r="AW615" s="13" t="s">
        <v>5</v>
      </c>
      <c r="AX615" s="13" t="s">
        <v>78</v>
      </c>
      <c r="AY615" s="284" t="s">
        <v>223</v>
      </c>
    </row>
    <row r="616" s="13" customFormat="1">
      <c r="A616" s="13"/>
      <c r="B616" s="274"/>
      <c r="C616" s="275"/>
      <c r="D616" s="266" t="s">
        <v>446</v>
      </c>
      <c r="E616" s="276" t="s">
        <v>1</v>
      </c>
      <c r="F616" s="277" t="s">
        <v>1941</v>
      </c>
      <c r="G616" s="275"/>
      <c r="H616" s="278">
        <v>69.400000000000006</v>
      </c>
      <c r="I616" s="279"/>
      <c r="J616" s="279"/>
      <c r="K616" s="275"/>
      <c r="L616" s="275"/>
      <c r="M616" s="280"/>
      <c r="N616" s="281"/>
      <c r="O616" s="282"/>
      <c r="P616" s="282"/>
      <c r="Q616" s="282"/>
      <c r="R616" s="282"/>
      <c r="S616" s="282"/>
      <c r="T616" s="282"/>
      <c r="U616" s="282"/>
      <c r="V616" s="282"/>
      <c r="W616" s="282"/>
      <c r="X616" s="283"/>
      <c r="Y616" s="13"/>
      <c r="Z616" s="13"/>
      <c r="AA616" s="13"/>
      <c r="AB616" s="13"/>
      <c r="AC616" s="13"/>
      <c r="AD616" s="13"/>
      <c r="AE616" s="13"/>
      <c r="AT616" s="284" t="s">
        <v>446</v>
      </c>
      <c r="AU616" s="284" t="s">
        <v>88</v>
      </c>
      <c r="AV616" s="13" t="s">
        <v>88</v>
      </c>
      <c r="AW616" s="13" t="s">
        <v>5</v>
      </c>
      <c r="AX616" s="13" t="s">
        <v>78</v>
      </c>
      <c r="AY616" s="284" t="s">
        <v>223</v>
      </c>
    </row>
    <row r="617" s="13" customFormat="1">
      <c r="A617" s="13"/>
      <c r="B617" s="274"/>
      <c r="C617" s="275"/>
      <c r="D617" s="266" t="s">
        <v>446</v>
      </c>
      <c r="E617" s="276" t="s">
        <v>1</v>
      </c>
      <c r="F617" s="277" t="s">
        <v>1942</v>
      </c>
      <c r="G617" s="275"/>
      <c r="H617" s="278">
        <v>32</v>
      </c>
      <c r="I617" s="279"/>
      <c r="J617" s="279"/>
      <c r="K617" s="275"/>
      <c r="L617" s="275"/>
      <c r="M617" s="280"/>
      <c r="N617" s="281"/>
      <c r="O617" s="282"/>
      <c r="P617" s="282"/>
      <c r="Q617" s="282"/>
      <c r="R617" s="282"/>
      <c r="S617" s="282"/>
      <c r="T617" s="282"/>
      <c r="U617" s="282"/>
      <c r="V617" s="282"/>
      <c r="W617" s="282"/>
      <c r="X617" s="283"/>
      <c r="Y617" s="13"/>
      <c r="Z617" s="13"/>
      <c r="AA617" s="13"/>
      <c r="AB617" s="13"/>
      <c r="AC617" s="13"/>
      <c r="AD617" s="13"/>
      <c r="AE617" s="13"/>
      <c r="AT617" s="284" t="s">
        <v>446</v>
      </c>
      <c r="AU617" s="284" t="s">
        <v>88</v>
      </c>
      <c r="AV617" s="13" t="s">
        <v>88</v>
      </c>
      <c r="AW617" s="13" t="s">
        <v>5</v>
      </c>
      <c r="AX617" s="13" t="s">
        <v>78</v>
      </c>
      <c r="AY617" s="284" t="s">
        <v>223</v>
      </c>
    </row>
    <row r="618" s="13" customFormat="1">
      <c r="A618" s="13"/>
      <c r="B618" s="274"/>
      <c r="C618" s="275"/>
      <c r="D618" s="266" t="s">
        <v>446</v>
      </c>
      <c r="E618" s="276" t="s">
        <v>1</v>
      </c>
      <c r="F618" s="277" t="s">
        <v>1943</v>
      </c>
      <c r="G618" s="275"/>
      <c r="H618" s="278">
        <v>48</v>
      </c>
      <c r="I618" s="279"/>
      <c r="J618" s="279"/>
      <c r="K618" s="275"/>
      <c r="L618" s="275"/>
      <c r="M618" s="280"/>
      <c r="N618" s="281"/>
      <c r="O618" s="282"/>
      <c r="P618" s="282"/>
      <c r="Q618" s="282"/>
      <c r="R618" s="282"/>
      <c r="S618" s="282"/>
      <c r="T618" s="282"/>
      <c r="U618" s="282"/>
      <c r="V618" s="282"/>
      <c r="W618" s="282"/>
      <c r="X618" s="283"/>
      <c r="Y618" s="13"/>
      <c r="Z618" s="13"/>
      <c r="AA618" s="13"/>
      <c r="AB618" s="13"/>
      <c r="AC618" s="13"/>
      <c r="AD618" s="13"/>
      <c r="AE618" s="13"/>
      <c r="AT618" s="284" t="s">
        <v>446</v>
      </c>
      <c r="AU618" s="284" t="s">
        <v>88</v>
      </c>
      <c r="AV618" s="13" t="s">
        <v>88</v>
      </c>
      <c r="AW618" s="13" t="s">
        <v>5</v>
      </c>
      <c r="AX618" s="13" t="s">
        <v>78</v>
      </c>
      <c r="AY618" s="284" t="s">
        <v>223</v>
      </c>
    </row>
    <row r="619" s="13" customFormat="1">
      <c r="A619" s="13"/>
      <c r="B619" s="274"/>
      <c r="C619" s="275"/>
      <c r="D619" s="266" t="s">
        <v>446</v>
      </c>
      <c r="E619" s="276" t="s">
        <v>1</v>
      </c>
      <c r="F619" s="277" t="s">
        <v>1944</v>
      </c>
      <c r="G619" s="275"/>
      <c r="H619" s="278">
        <v>152</v>
      </c>
      <c r="I619" s="279"/>
      <c r="J619" s="279"/>
      <c r="K619" s="275"/>
      <c r="L619" s="275"/>
      <c r="M619" s="280"/>
      <c r="N619" s="281"/>
      <c r="O619" s="282"/>
      <c r="P619" s="282"/>
      <c r="Q619" s="282"/>
      <c r="R619" s="282"/>
      <c r="S619" s="282"/>
      <c r="T619" s="282"/>
      <c r="U619" s="282"/>
      <c r="V619" s="282"/>
      <c r="W619" s="282"/>
      <c r="X619" s="283"/>
      <c r="Y619" s="13"/>
      <c r="Z619" s="13"/>
      <c r="AA619" s="13"/>
      <c r="AB619" s="13"/>
      <c r="AC619" s="13"/>
      <c r="AD619" s="13"/>
      <c r="AE619" s="13"/>
      <c r="AT619" s="284" t="s">
        <v>446</v>
      </c>
      <c r="AU619" s="284" t="s">
        <v>88</v>
      </c>
      <c r="AV619" s="13" t="s">
        <v>88</v>
      </c>
      <c r="AW619" s="13" t="s">
        <v>5</v>
      </c>
      <c r="AX619" s="13" t="s">
        <v>78</v>
      </c>
      <c r="AY619" s="284" t="s">
        <v>223</v>
      </c>
    </row>
    <row r="620" s="13" customFormat="1">
      <c r="A620" s="13"/>
      <c r="B620" s="274"/>
      <c r="C620" s="275"/>
      <c r="D620" s="266" t="s">
        <v>446</v>
      </c>
      <c r="E620" s="276" t="s">
        <v>1</v>
      </c>
      <c r="F620" s="277" t="s">
        <v>1945</v>
      </c>
      <c r="G620" s="275"/>
      <c r="H620" s="278">
        <v>280</v>
      </c>
      <c r="I620" s="279"/>
      <c r="J620" s="279"/>
      <c r="K620" s="275"/>
      <c r="L620" s="275"/>
      <c r="M620" s="280"/>
      <c r="N620" s="281"/>
      <c r="O620" s="282"/>
      <c r="P620" s="282"/>
      <c r="Q620" s="282"/>
      <c r="R620" s="282"/>
      <c r="S620" s="282"/>
      <c r="T620" s="282"/>
      <c r="U620" s="282"/>
      <c r="V620" s="282"/>
      <c r="W620" s="282"/>
      <c r="X620" s="283"/>
      <c r="Y620" s="13"/>
      <c r="Z620" s="13"/>
      <c r="AA620" s="13"/>
      <c r="AB620" s="13"/>
      <c r="AC620" s="13"/>
      <c r="AD620" s="13"/>
      <c r="AE620" s="13"/>
      <c r="AT620" s="284" t="s">
        <v>446</v>
      </c>
      <c r="AU620" s="284" t="s">
        <v>88</v>
      </c>
      <c r="AV620" s="13" t="s">
        <v>88</v>
      </c>
      <c r="AW620" s="13" t="s">
        <v>5</v>
      </c>
      <c r="AX620" s="13" t="s">
        <v>78</v>
      </c>
      <c r="AY620" s="284" t="s">
        <v>223</v>
      </c>
    </row>
    <row r="621" s="13" customFormat="1">
      <c r="A621" s="13"/>
      <c r="B621" s="274"/>
      <c r="C621" s="275"/>
      <c r="D621" s="266" t="s">
        <v>446</v>
      </c>
      <c r="E621" s="276" t="s">
        <v>1</v>
      </c>
      <c r="F621" s="277" t="s">
        <v>1946</v>
      </c>
      <c r="G621" s="275"/>
      <c r="H621" s="278">
        <v>12</v>
      </c>
      <c r="I621" s="279"/>
      <c r="J621" s="279"/>
      <c r="K621" s="275"/>
      <c r="L621" s="275"/>
      <c r="M621" s="280"/>
      <c r="N621" s="281"/>
      <c r="O621" s="282"/>
      <c r="P621" s="282"/>
      <c r="Q621" s="282"/>
      <c r="R621" s="282"/>
      <c r="S621" s="282"/>
      <c r="T621" s="282"/>
      <c r="U621" s="282"/>
      <c r="V621" s="282"/>
      <c r="W621" s="282"/>
      <c r="X621" s="283"/>
      <c r="Y621" s="13"/>
      <c r="Z621" s="13"/>
      <c r="AA621" s="13"/>
      <c r="AB621" s="13"/>
      <c r="AC621" s="13"/>
      <c r="AD621" s="13"/>
      <c r="AE621" s="13"/>
      <c r="AT621" s="284" t="s">
        <v>446</v>
      </c>
      <c r="AU621" s="284" t="s">
        <v>88</v>
      </c>
      <c r="AV621" s="13" t="s">
        <v>88</v>
      </c>
      <c r="AW621" s="13" t="s">
        <v>5</v>
      </c>
      <c r="AX621" s="13" t="s">
        <v>78</v>
      </c>
      <c r="AY621" s="284" t="s">
        <v>223</v>
      </c>
    </row>
    <row r="622" s="14" customFormat="1">
      <c r="A622" s="14"/>
      <c r="B622" s="285"/>
      <c r="C622" s="286"/>
      <c r="D622" s="266" t="s">
        <v>446</v>
      </c>
      <c r="E622" s="287" t="s">
        <v>1</v>
      </c>
      <c r="F622" s="288" t="s">
        <v>463</v>
      </c>
      <c r="G622" s="286"/>
      <c r="H622" s="289">
        <v>805.33000000000004</v>
      </c>
      <c r="I622" s="290"/>
      <c r="J622" s="290"/>
      <c r="K622" s="286"/>
      <c r="L622" s="286"/>
      <c r="M622" s="291"/>
      <c r="N622" s="292"/>
      <c r="O622" s="293"/>
      <c r="P622" s="293"/>
      <c r="Q622" s="293"/>
      <c r="R622" s="293"/>
      <c r="S622" s="293"/>
      <c r="T622" s="293"/>
      <c r="U622" s="293"/>
      <c r="V622" s="293"/>
      <c r="W622" s="293"/>
      <c r="X622" s="294"/>
      <c r="Y622" s="14"/>
      <c r="Z622" s="14"/>
      <c r="AA622" s="14"/>
      <c r="AB622" s="14"/>
      <c r="AC622" s="14"/>
      <c r="AD622" s="14"/>
      <c r="AE622" s="14"/>
      <c r="AT622" s="295" t="s">
        <v>446</v>
      </c>
      <c r="AU622" s="295" t="s">
        <v>88</v>
      </c>
      <c r="AV622" s="14" t="s">
        <v>239</v>
      </c>
      <c r="AW622" s="14" t="s">
        <v>5</v>
      </c>
      <c r="AX622" s="14" t="s">
        <v>86</v>
      </c>
      <c r="AY622" s="295" t="s">
        <v>223</v>
      </c>
    </row>
    <row r="623" s="2" customFormat="1" ht="21.75" customHeight="1">
      <c r="A623" s="39"/>
      <c r="B623" s="40"/>
      <c r="C623" s="252" t="s">
        <v>1947</v>
      </c>
      <c r="D623" s="252" t="s">
        <v>226</v>
      </c>
      <c r="E623" s="253" t="s">
        <v>1948</v>
      </c>
      <c r="F623" s="254" t="s">
        <v>1949</v>
      </c>
      <c r="G623" s="255" t="s">
        <v>481</v>
      </c>
      <c r="H623" s="256">
        <v>40</v>
      </c>
      <c r="I623" s="257"/>
      <c r="J623" s="257"/>
      <c r="K623" s="258">
        <f>ROUND(P623*H623,2)</f>
        <v>0</v>
      </c>
      <c r="L623" s="254" t="s">
        <v>404</v>
      </c>
      <c r="M623" s="45"/>
      <c r="N623" s="259" t="s">
        <v>1</v>
      </c>
      <c r="O623" s="260" t="s">
        <v>41</v>
      </c>
      <c r="P623" s="261">
        <f>I623+J623</f>
        <v>0</v>
      </c>
      <c r="Q623" s="261">
        <f>ROUND(I623*H623,2)</f>
        <v>0</v>
      </c>
      <c r="R623" s="261">
        <f>ROUND(J623*H623,2)</f>
        <v>0</v>
      </c>
      <c r="S623" s="92"/>
      <c r="T623" s="262">
        <f>S623*H623</f>
        <v>0</v>
      </c>
      <c r="U623" s="262">
        <v>0.00017000000000000001</v>
      </c>
      <c r="V623" s="262">
        <f>U623*H623</f>
        <v>0.0068000000000000005</v>
      </c>
      <c r="W623" s="262">
        <v>0</v>
      </c>
      <c r="X623" s="263">
        <f>W623*H623</f>
        <v>0</v>
      </c>
      <c r="Y623" s="39"/>
      <c r="Z623" s="39"/>
      <c r="AA623" s="39"/>
      <c r="AB623" s="39"/>
      <c r="AC623" s="39"/>
      <c r="AD623" s="39"/>
      <c r="AE623" s="39"/>
      <c r="AR623" s="264" t="s">
        <v>239</v>
      </c>
      <c r="AT623" s="264" t="s">
        <v>226</v>
      </c>
      <c r="AU623" s="264" t="s">
        <v>88</v>
      </c>
      <c r="AY623" s="18" t="s">
        <v>223</v>
      </c>
      <c r="BE623" s="265">
        <f>IF(O623="základní",K623,0)</f>
        <v>0</v>
      </c>
      <c r="BF623" s="265">
        <f>IF(O623="snížená",K623,0)</f>
        <v>0</v>
      </c>
      <c r="BG623" s="265">
        <f>IF(O623="zákl. přenesená",K623,0)</f>
        <v>0</v>
      </c>
      <c r="BH623" s="265">
        <f>IF(O623="sníž. přenesená",K623,0)</f>
        <v>0</v>
      </c>
      <c r="BI623" s="265">
        <f>IF(O623="nulová",K623,0)</f>
        <v>0</v>
      </c>
      <c r="BJ623" s="18" t="s">
        <v>86</v>
      </c>
      <c r="BK623" s="265">
        <f>ROUND(P623*H623,2)</f>
        <v>0</v>
      </c>
      <c r="BL623" s="18" t="s">
        <v>239</v>
      </c>
      <c r="BM623" s="264" t="s">
        <v>1950</v>
      </c>
    </row>
    <row r="624" s="2" customFormat="1">
      <c r="A624" s="39"/>
      <c r="B624" s="40"/>
      <c r="C624" s="41"/>
      <c r="D624" s="266" t="s">
        <v>232</v>
      </c>
      <c r="E624" s="41"/>
      <c r="F624" s="267" t="s">
        <v>1951</v>
      </c>
      <c r="G624" s="41"/>
      <c r="H624" s="41"/>
      <c r="I624" s="158"/>
      <c r="J624" s="158"/>
      <c r="K624" s="41"/>
      <c r="L624" s="41"/>
      <c r="M624" s="45"/>
      <c r="N624" s="268"/>
      <c r="O624" s="269"/>
      <c r="P624" s="92"/>
      <c r="Q624" s="92"/>
      <c r="R624" s="92"/>
      <c r="S624" s="92"/>
      <c r="T624" s="92"/>
      <c r="U624" s="92"/>
      <c r="V624" s="92"/>
      <c r="W624" s="92"/>
      <c r="X624" s="93"/>
      <c r="Y624" s="39"/>
      <c r="Z624" s="39"/>
      <c r="AA624" s="39"/>
      <c r="AB624" s="39"/>
      <c r="AC624" s="39"/>
      <c r="AD624" s="39"/>
      <c r="AE624" s="39"/>
      <c r="AT624" s="18" t="s">
        <v>232</v>
      </c>
      <c r="AU624" s="18" t="s">
        <v>88</v>
      </c>
    </row>
    <row r="625" s="13" customFormat="1">
      <c r="A625" s="13"/>
      <c r="B625" s="274"/>
      <c r="C625" s="275"/>
      <c r="D625" s="266" t="s">
        <v>446</v>
      </c>
      <c r="E625" s="276" t="s">
        <v>1</v>
      </c>
      <c r="F625" s="277" t="s">
        <v>1952</v>
      </c>
      <c r="G625" s="275"/>
      <c r="H625" s="278">
        <v>19</v>
      </c>
      <c r="I625" s="279"/>
      <c r="J625" s="279"/>
      <c r="K625" s="275"/>
      <c r="L625" s="275"/>
      <c r="M625" s="280"/>
      <c r="N625" s="281"/>
      <c r="O625" s="282"/>
      <c r="P625" s="282"/>
      <c r="Q625" s="282"/>
      <c r="R625" s="282"/>
      <c r="S625" s="282"/>
      <c r="T625" s="282"/>
      <c r="U625" s="282"/>
      <c r="V625" s="282"/>
      <c r="W625" s="282"/>
      <c r="X625" s="283"/>
      <c r="Y625" s="13"/>
      <c r="Z625" s="13"/>
      <c r="AA625" s="13"/>
      <c r="AB625" s="13"/>
      <c r="AC625" s="13"/>
      <c r="AD625" s="13"/>
      <c r="AE625" s="13"/>
      <c r="AT625" s="284" t="s">
        <v>446</v>
      </c>
      <c r="AU625" s="284" t="s">
        <v>88</v>
      </c>
      <c r="AV625" s="13" t="s">
        <v>88</v>
      </c>
      <c r="AW625" s="13" t="s">
        <v>5</v>
      </c>
      <c r="AX625" s="13" t="s">
        <v>78</v>
      </c>
      <c r="AY625" s="284" t="s">
        <v>223</v>
      </c>
    </row>
    <row r="626" s="13" customFormat="1">
      <c r="A626" s="13"/>
      <c r="B626" s="274"/>
      <c r="C626" s="275"/>
      <c r="D626" s="266" t="s">
        <v>446</v>
      </c>
      <c r="E626" s="276" t="s">
        <v>1</v>
      </c>
      <c r="F626" s="277" t="s">
        <v>1953</v>
      </c>
      <c r="G626" s="275"/>
      <c r="H626" s="278">
        <v>21</v>
      </c>
      <c r="I626" s="279"/>
      <c r="J626" s="279"/>
      <c r="K626" s="275"/>
      <c r="L626" s="275"/>
      <c r="M626" s="280"/>
      <c r="N626" s="281"/>
      <c r="O626" s="282"/>
      <c r="P626" s="282"/>
      <c r="Q626" s="282"/>
      <c r="R626" s="282"/>
      <c r="S626" s="282"/>
      <c r="T626" s="282"/>
      <c r="U626" s="282"/>
      <c r="V626" s="282"/>
      <c r="W626" s="282"/>
      <c r="X626" s="283"/>
      <c r="Y626" s="13"/>
      <c r="Z626" s="13"/>
      <c r="AA626" s="13"/>
      <c r="AB626" s="13"/>
      <c r="AC626" s="13"/>
      <c r="AD626" s="13"/>
      <c r="AE626" s="13"/>
      <c r="AT626" s="284" t="s">
        <v>446</v>
      </c>
      <c r="AU626" s="284" t="s">
        <v>88</v>
      </c>
      <c r="AV626" s="13" t="s">
        <v>88</v>
      </c>
      <c r="AW626" s="13" t="s">
        <v>5</v>
      </c>
      <c r="AX626" s="13" t="s">
        <v>78</v>
      </c>
      <c r="AY626" s="284" t="s">
        <v>223</v>
      </c>
    </row>
    <row r="627" s="14" customFormat="1">
      <c r="A627" s="14"/>
      <c r="B627" s="285"/>
      <c r="C627" s="286"/>
      <c r="D627" s="266" t="s">
        <v>446</v>
      </c>
      <c r="E627" s="287" t="s">
        <v>1</v>
      </c>
      <c r="F627" s="288" t="s">
        <v>463</v>
      </c>
      <c r="G627" s="286"/>
      <c r="H627" s="289">
        <v>40</v>
      </c>
      <c r="I627" s="290"/>
      <c r="J627" s="290"/>
      <c r="K627" s="286"/>
      <c r="L627" s="286"/>
      <c r="M627" s="291"/>
      <c r="N627" s="292"/>
      <c r="O627" s="293"/>
      <c r="P627" s="293"/>
      <c r="Q627" s="293"/>
      <c r="R627" s="293"/>
      <c r="S627" s="293"/>
      <c r="T627" s="293"/>
      <c r="U627" s="293"/>
      <c r="V627" s="293"/>
      <c r="W627" s="293"/>
      <c r="X627" s="294"/>
      <c r="Y627" s="14"/>
      <c r="Z627" s="14"/>
      <c r="AA627" s="14"/>
      <c r="AB627" s="14"/>
      <c r="AC627" s="14"/>
      <c r="AD627" s="14"/>
      <c r="AE627" s="14"/>
      <c r="AT627" s="295" t="s">
        <v>446</v>
      </c>
      <c r="AU627" s="295" t="s">
        <v>88</v>
      </c>
      <c r="AV627" s="14" t="s">
        <v>239</v>
      </c>
      <c r="AW627" s="14" t="s">
        <v>5</v>
      </c>
      <c r="AX627" s="14" t="s">
        <v>86</v>
      </c>
      <c r="AY627" s="295" t="s">
        <v>223</v>
      </c>
    </row>
    <row r="628" s="2" customFormat="1" ht="21.75" customHeight="1">
      <c r="A628" s="39"/>
      <c r="B628" s="40"/>
      <c r="C628" s="252" t="s">
        <v>1954</v>
      </c>
      <c r="D628" s="252" t="s">
        <v>226</v>
      </c>
      <c r="E628" s="253" t="s">
        <v>1955</v>
      </c>
      <c r="F628" s="254" t="s">
        <v>1956</v>
      </c>
      <c r="G628" s="255" t="s">
        <v>481</v>
      </c>
      <c r="H628" s="256">
        <v>300</v>
      </c>
      <c r="I628" s="257"/>
      <c r="J628" s="257"/>
      <c r="K628" s="258">
        <f>ROUND(P628*H628,2)</f>
        <v>0</v>
      </c>
      <c r="L628" s="254" t="s">
        <v>1</v>
      </c>
      <c r="M628" s="45"/>
      <c r="N628" s="259" t="s">
        <v>1</v>
      </c>
      <c r="O628" s="260" t="s">
        <v>41</v>
      </c>
      <c r="P628" s="261">
        <f>I628+J628</f>
        <v>0</v>
      </c>
      <c r="Q628" s="261">
        <f>ROUND(I628*H628,2)</f>
        <v>0</v>
      </c>
      <c r="R628" s="261">
        <f>ROUND(J628*H628,2)</f>
        <v>0</v>
      </c>
      <c r="S628" s="92"/>
      <c r="T628" s="262">
        <f>S628*H628</f>
        <v>0</v>
      </c>
      <c r="U628" s="262">
        <v>0.29221000000000003</v>
      </c>
      <c r="V628" s="262">
        <f>U628*H628</f>
        <v>87.663000000000011</v>
      </c>
      <c r="W628" s="262">
        <v>0</v>
      </c>
      <c r="X628" s="263">
        <f>W628*H628</f>
        <v>0</v>
      </c>
      <c r="Y628" s="39"/>
      <c r="Z628" s="39"/>
      <c r="AA628" s="39"/>
      <c r="AB628" s="39"/>
      <c r="AC628" s="39"/>
      <c r="AD628" s="39"/>
      <c r="AE628" s="39"/>
      <c r="AR628" s="264" t="s">
        <v>239</v>
      </c>
      <c r="AT628" s="264" t="s">
        <v>226</v>
      </c>
      <c r="AU628" s="264" t="s">
        <v>88</v>
      </c>
      <c r="AY628" s="18" t="s">
        <v>223</v>
      </c>
      <c r="BE628" s="265">
        <f>IF(O628="základní",K628,0)</f>
        <v>0</v>
      </c>
      <c r="BF628" s="265">
        <f>IF(O628="snížená",K628,0)</f>
        <v>0</v>
      </c>
      <c r="BG628" s="265">
        <f>IF(O628="zákl. přenesená",K628,0)</f>
        <v>0</v>
      </c>
      <c r="BH628" s="265">
        <f>IF(O628="sníž. přenesená",K628,0)</f>
        <v>0</v>
      </c>
      <c r="BI628" s="265">
        <f>IF(O628="nulová",K628,0)</f>
        <v>0</v>
      </c>
      <c r="BJ628" s="18" t="s">
        <v>86</v>
      </c>
      <c r="BK628" s="265">
        <f>ROUND(P628*H628,2)</f>
        <v>0</v>
      </c>
      <c r="BL628" s="18" t="s">
        <v>239</v>
      </c>
      <c r="BM628" s="264" t="s">
        <v>1957</v>
      </c>
    </row>
    <row r="629" s="2" customFormat="1">
      <c r="A629" s="39"/>
      <c r="B629" s="40"/>
      <c r="C629" s="41"/>
      <c r="D629" s="266" t="s">
        <v>232</v>
      </c>
      <c r="E629" s="41"/>
      <c r="F629" s="267" t="s">
        <v>1611</v>
      </c>
      <c r="G629" s="41"/>
      <c r="H629" s="41"/>
      <c r="I629" s="158"/>
      <c r="J629" s="158"/>
      <c r="K629" s="41"/>
      <c r="L629" s="41"/>
      <c r="M629" s="45"/>
      <c r="N629" s="268"/>
      <c r="O629" s="269"/>
      <c r="P629" s="92"/>
      <c r="Q629" s="92"/>
      <c r="R629" s="92"/>
      <c r="S629" s="92"/>
      <c r="T629" s="92"/>
      <c r="U629" s="92"/>
      <c r="V629" s="92"/>
      <c r="W629" s="92"/>
      <c r="X629" s="93"/>
      <c r="Y629" s="39"/>
      <c r="Z629" s="39"/>
      <c r="AA629" s="39"/>
      <c r="AB629" s="39"/>
      <c r="AC629" s="39"/>
      <c r="AD629" s="39"/>
      <c r="AE629" s="39"/>
      <c r="AT629" s="18" t="s">
        <v>232</v>
      </c>
      <c r="AU629" s="18" t="s">
        <v>88</v>
      </c>
    </row>
    <row r="630" s="2" customFormat="1" ht="21.75" customHeight="1">
      <c r="A630" s="39"/>
      <c r="B630" s="40"/>
      <c r="C630" s="296" t="s">
        <v>1958</v>
      </c>
      <c r="D630" s="296" t="s">
        <v>498</v>
      </c>
      <c r="E630" s="297" t="s">
        <v>1959</v>
      </c>
      <c r="F630" s="298" t="s">
        <v>1960</v>
      </c>
      <c r="G630" s="299" t="s">
        <v>481</v>
      </c>
      <c r="H630" s="300">
        <v>300</v>
      </c>
      <c r="I630" s="301"/>
      <c r="J630" s="302"/>
      <c r="K630" s="303">
        <f>ROUND(P630*H630,2)</f>
        <v>0</v>
      </c>
      <c r="L630" s="298" t="s">
        <v>1</v>
      </c>
      <c r="M630" s="304"/>
      <c r="N630" s="305" t="s">
        <v>1</v>
      </c>
      <c r="O630" s="260" t="s">
        <v>41</v>
      </c>
      <c r="P630" s="261">
        <f>I630+J630</f>
        <v>0</v>
      </c>
      <c r="Q630" s="261">
        <f>ROUND(I630*H630,2)</f>
        <v>0</v>
      </c>
      <c r="R630" s="261">
        <f>ROUND(J630*H630,2)</f>
        <v>0</v>
      </c>
      <c r="S630" s="92"/>
      <c r="T630" s="262">
        <f>S630*H630</f>
        <v>0</v>
      </c>
      <c r="U630" s="262">
        <v>0.015599999999999999</v>
      </c>
      <c r="V630" s="262">
        <f>U630*H630</f>
        <v>4.6799999999999997</v>
      </c>
      <c r="W630" s="262">
        <v>0</v>
      </c>
      <c r="X630" s="263">
        <f>W630*H630</f>
        <v>0</v>
      </c>
      <c r="Y630" s="39"/>
      <c r="Z630" s="39"/>
      <c r="AA630" s="39"/>
      <c r="AB630" s="39"/>
      <c r="AC630" s="39"/>
      <c r="AD630" s="39"/>
      <c r="AE630" s="39"/>
      <c r="AR630" s="264" t="s">
        <v>430</v>
      </c>
      <c r="AT630" s="264" t="s">
        <v>498</v>
      </c>
      <c r="AU630" s="264" t="s">
        <v>88</v>
      </c>
      <c r="AY630" s="18" t="s">
        <v>223</v>
      </c>
      <c r="BE630" s="265">
        <f>IF(O630="základní",K630,0)</f>
        <v>0</v>
      </c>
      <c r="BF630" s="265">
        <f>IF(O630="snížená",K630,0)</f>
        <v>0</v>
      </c>
      <c r="BG630" s="265">
        <f>IF(O630="zákl. přenesená",K630,0)</f>
        <v>0</v>
      </c>
      <c r="BH630" s="265">
        <f>IF(O630="sníž. přenesená",K630,0)</f>
        <v>0</v>
      </c>
      <c r="BI630" s="265">
        <f>IF(O630="nulová",K630,0)</f>
        <v>0</v>
      </c>
      <c r="BJ630" s="18" t="s">
        <v>86</v>
      </c>
      <c r="BK630" s="265">
        <f>ROUND(P630*H630,2)</f>
        <v>0</v>
      </c>
      <c r="BL630" s="18" t="s">
        <v>239</v>
      </c>
      <c r="BM630" s="264" t="s">
        <v>1961</v>
      </c>
    </row>
    <row r="631" s="2" customFormat="1">
      <c r="A631" s="39"/>
      <c r="B631" s="40"/>
      <c r="C631" s="41"/>
      <c r="D631" s="266" t="s">
        <v>232</v>
      </c>
      <c r="E631" s="41"/>
      <c r="F631" s="267" t="s">
        <v>1962</v>
      </c>
      <c r="G631" s="41"/>
      <c r="H631" s="41"/>
      <c r="I631" s="158"/>
      <c r="J631" s="158"/>
      <c r="K631" s="41"/>
      <c r="L631" s="41"/>
      <c r="M631" s="45"/>
      <c r="N631" s="268"/>
      <c r="O631" s="269"/>
      <c r="P631" s="92"/>
      <c r="Q631" s="92"/>
      <c r="R631" s="92"/>
      <c r="S631" s="92"/>
      <c r="T631" s="92"/>
      <c r="U631" s="92"/>
      <c r="V631" s="92"/>
      <c r="W631" s="92"/>
      <c r="X631" s="93"/>
      <c r="Y631" s="39"/>
      <c r="Z631" s="39"/>
      <c r="AA631" s="39"/>
      <c r="AB631" s="39"/>
      <c r="AC631" s="39"/>
      <c r="AD631" s="39"/>
      <c r="AE631" s="39"/>
      <c r="AT631" s="18" t="s">
        <v>232</v>
      </c>
      <c r="AU631" s="18" t="s">
        <v>88</v>
      </c>
    </row>
    <row r="632" s="2" customFormat="1" ht="21.75" customHeight="1">
      <c r="A632" s="39"/>
      <c r="B632" s="40"/>
      <c r="C632" s="252" t="s">
        <v>1963</v>
      </c>
      <c r="D632" s="252" t="s">
        <v>226</v>
      </c>
      <c r="E632" s="253" t="s">
        <v>1964</v>
      </c>
      <c r="F632" s="254" t="s">
        <v>1965</v>
      </c>
      <c r="G632" s="255" t="s">
        <v>403</v>
      </c>
      <c r="H632" s="256">
        <v>19</v>
      </c>
      <c r="I632" s="257"/>
      <c r="J632" s="257"/>
      <c r="K632" s="258">
        <f>ROUND(P632*H632,2)</f>
        <v>0</v>
      </c>
      <c r="L632" s="254" t="s">
        <v>404</v>
      </c>
      <c r="M632" s="45"/>
      <c r="N632" s="259" t="s">
        <v>1</v>
      </c>
      <c r="O632" s="260" t="s">
        <v>41</v>
      </c>
      <c r="P632" s="261">
        <f>I632+J632</f>
        <v>0</v>
      </c>
      <c r="Q632" s="261">
        <f>ROUND(I632*H632,2)</f>
        <v>0</v>
      </c>
      <c r="R632" s="261">
        <f>ROUND(J632*H632,2)</f>
        <v>0</v>
      </c>
      <c r="S632" s="92"/>
      <c r="T632" s="262">
        <f>S632*H632</f>
        <v>0</v>
      </c>
      <c r="U632" s="262">
        <v>0</v>
      </c>
      <c r="V632" s="262">
        <f>U632*H632</f>
        <v>0</v>
      </c>
      <c r="W632" s="262">
        <v>0.108</v>
      </c>
      <c r="X632" s="263">
        <f>W632*H632</f>
        <v>2.052</v>
      </c>
      <c r="Y632" s="39"/>
      <c r="Z632" s="39"/>
      <c r="AA632" s="39"/>
      <c r="AB632" s="39"/>
      <c r="AC632" s="39"/>
      <c r="AD632" s="39"/>
      <c r="AE632" s="39"/>
      <c r="AR632" s="264" t="s">
        <v>239</v>
      </c>
      <c r="AT632" s="264" t="s">
        <v>226</v>
      </c>
      <c r="AU632" s="264" t="s">
        <v>88</v>
      </c>
      <c r="AY632" s="18" t="s">
        <v>223</v>
      </c>
      <c r="BE632" s="265">
        <f>IF(O632="základní",K632,0)</f>
        <v>0</v>
      </c>
      <c r="BF632" s="265">
        <f>IF(O632="snížená",K632,0)</f>
        <v>0</v>
      </c>
      <c r="BG632" s="265">
        <f>IF(O632="zákl. přenesená",K632,0)</f>
        <v>0</v>
      </c>
      <c r="BH632" s="265">
        <f>IF(O632="sníž. přenesená",K632,0)</f>
        <v>0</v>
      </c>
      <c r="BI632" s="265">
        <f>IF(O632="nulová",K632,0)</f>
        <v>0</v>
      </c>
      <c r="BJ632" s="18" t="s">
        <v>86</v>
      </c>
      <c r="BK632" s="265">
        <f>ROUND(P632*H632,2)</f>
        <v>0</v>
      </c>
      <c r="BL632" s="18" t="s">
        <v>239</v>
      </c>
      <c r="BM632" s="264" t="s">
        <v>1966</v>
      </c>
    </row>
    <row r="633" s="2" customFormat="1">
      <c r="A633" s="39"/>
      <c r="B633" s="40"/>
      <c r="C633" s="41"/>
      <c r="D633" s="266" t="s">
        <v>232</v>
      </c>
      <c r="E633" s="41"/>
      <c r="F633" s="267" t="s">
        <v>1967</v>
      </c>
      <c r="G633" s="41"/>
      <c r="H633" s="41"/>
      <c r="I633" s="158"/>
      <c r="J633" s="158"/>
      <c r="K633" s="41"/>
      <c r="L633" s="41"/>
      <c r="M633" s="45"/>
      <c r="N633" s="268"/>
      <c r="O633" s="269"/>
      <c r="P633" s="92"/>
      <c r="Q633" s="92"/>
      <c r="R633" s="92"/>
      <c r="S633" s="92"/>
      <c r="T633" s="92"/>
      <c r="U633" s="92"/>
      <c r="V633" s="92"/>
      <c r="W633" s="92"/>
      <c r="X633" s="93"/>
      <c r="Y633" s="39"/>
      <c r="Z633" s="39"/>
      <c r="AA633" s="39"/>
      <c r="AB633" s="39"/>
      <c r="AC633" s="39"/>
      <c r="AD633" s="39"/>
      <c r="AE633" s="39"/>
      <c r="AT633" s="18" t="s">
        <v>232</v>
      </c>
      <c r="AU633" s="18" t="s">
        <v>88</v>
      </c>
    </row>
    <row r="634" s="2" customFormat="1" ht="21.75" customHeight="1">
      <c r="A634" s="39"/>
      <c r="B634" s="40"/>
      <c r="C634" s="252" t="s">
        <v>1968</v>
      </c>
      <c r="D634" s="252" t="s">
        <v>226</v>
      </c>
      <c r="E634" s="253" t="s">
        <v>1969</v>
      </c>
      <c r="F634" s="254" t="s">
        <v>1970</v>
      </c>
      <c r="G634" s="255" t="s">
        <v>409</v>
      </c>
      <c r="H634" s="256">
        <v>3.6000000000000001</v>
      </c>
      <c r="I634" s="257"/>
      <c r="J634" s="257"/>
      <c r="K634" s="258">
        <f>ROUND(P634*H634,2)</f>
        <v>0</v>
      </c>
      <c r="L634" s="254" t="s">
        <v>404</v>
      </c>
      <c r="M634" s="45"/>
      <c r="N634" s="259" t="s">
        <v>1</v>
      </c>
      <c r="O634" s="260" t="s">
        <v>41</v>
      </c>
      <c r="P634" s="261">
        <f>I634+J634</f>
        <v>0</v>
      </c>
      <c r="Q634" s="261">
        <f>ROUND(I634*H634,2)</f>
        <v>0</v>
      </c>
      <c r="R634" s="261">
        <f>ROUND(J634*H634,2)</f>
        <v>0</v>
      </c>
      <c r="S634" s="92"/>
      <c r="T634" s="262">
        <f>S634*H634</f>
        <v>0</v>
      </c>
      <c r="U634" s="262">
        <v>0.00010000000000000001</v>
      </c>
      <c r="V634" s="262">
        <f>U634*H634</f>
        <v>0.00036000000000000002</v>
      </c>
      <c r="W634" s="262">
        <v>2.4100000000000001</v>
      </c>
      <c r="X634" s="263">
        <f>W634*H634</f>
        <v>8.6760000000000002</v>
      </c>
      <c r="Y634" s="39"/>
      <c r="Z634" s="39"/>
      <c r="AA634" s="39"/>
      <c r="AB634" s="39"/>
      <c r="AC634" s="39"/>
      <c r="AD634" s="39"/>
      <c r="AE634" s="39"/>
      <c r="AR634" s="264" t="s">
        <v>239</v>
      </c>
      <c r="AT634" s="264" t="s">
        <v>226</v>
      </c>
      <c r="AU634" s="264" t="s">
        <v>88</v>
      </c>
      <c r="AY634" s="18" t="s">
        <v>223</v>
      </c>
      <c r="BE634" s="265">
        <f>IF(O634="základní",K634,0)</f>
        <v>0</v>
      </c>
      <c r="BF634" s="265">
        <f>IF(O634="snížená",K634,0)</f>
        <v>0</v>
      </c>
      <c r="BG634" s="265">
        <f>IF(O634="zákl. přenesená",K634,0)</f>
        <v>0</v>
      </c>
      <c r="BH634" s="265">
        <f>IF(O634="sníž. přenesená",K634,0)</f>
        <v>0</v>
      </c>
      <c r="BI634" s="265">
        <f>IF(O634="nulová",K634,0)</f>
        <v>0</v>
      </c>
      <c r="BJ634" s="18" t="s">
        <v>86</v>
      </c>
      <c r="BK634" s="265">
        <f>ROUND(P634*H634,2)</f>
        <v>0</v>
      </c>
      <c r="BL634" s="18" t="s">
        <v>239</v>
      </c>
      <c r="BM634" s="264" t="s">
        <v>1971</v>
      </c>
    </row>
    <row r="635" s="2" customFormat="1">
      <c r="A635" s="39"/>
      <c r="B635" s="40"/>
      <c r="C635" s="41"/>
      <c r="D635" s="266" t="s">
        <v>232</v>
      </c>
      <c r="E635" s="41"/>
      <c r="F635" s="267" t="s">
        <v>1972</v>
      </c>
      <c r="G635" s="41"/>
      <c r="H635" s="41"/>
      <c r="I635" s="158"/>
      <c r="J635" s="158"/>
      <c r="K635" s="41"/>
      <c r="L635" s="41"/>
      <c r="M635" s="45"/>
      <c r="N635" s="268"/>
      <c r="O635" s="269"/>
      <c r="P635" s="92"/>
      <c r="Q635" s="92"/>
      <c r="R635" s="92"/>
      <c r="S635" s="92"/>
      <c r="T635" s="92"/>
      <c r="U635" s="92"/>
      <c r="V635" s="92"/>
      <c r="W635" s="92"/>
      <c r="X635" s="93"/>
      <c r="Y635" s="39"/>
      <c r="Z635" s="39"/>
      <c r="AA635" s="39"/>
      <c r="AB635" s="39"/>
      <c r="AC635" s="39"/>
      <c r="AD635" s="39"/>
      <c r="AE635" s="39"/>
      <c r="AT635" s="18" t="s">
        <v>232</v>
      </c>
      <c r="AU635" s="18" t="s">
        <v>88</v>
      </c>
    </row>
    <row r="636" s="2" customFormat="1" ht="21.75" customHeight="1">
      <c r="A636" s="39"/>
      <c r="B636" s="40"/>
      <c r="C636" s="252" t="s">
        <v>1973</v>
      </c>
      <c r="D636" s="252" t="s">
        <v>226</v>
      </c>
      <c r="E636" s="253" t="s">
        <v>1974</v>
      </c>
      <c r="F636" s="254" t="s">
        <v>1975</v>
      </c>
      <c r="G636" s="255" t="s">
        <v>403</v>
      </c>
      <c r="H636" s="256">
        <v>40</v>
      </c>
      <c r="I636" s="257"/>
      <c r="J636" s="257"/>
      <c r="K636" s="258">
        <f>ROUND(P636*H636,2)</f>
        <v>0</v>
      </c>
      <c r="L636" s="254" t="s">
        <v>404</v>
      </c>
      <c r="M636" s="45"/>
      <c r="N636" s="259" t="s">
        <v>1</v>
      </c>
      <c r="O636" s="260" t="s">
        <v>41</v>
      </c>
      <c r="P636" s="261">
        <f>I636+J636</f>
        <v>0</v>
      </c>
      <c r="Q636" s="261">
        <f>ROUND(I636*H636,2)</f>
        <v>0</v>
      </c>
      <c r="R636" s="261">
        <f>ROUND(J636*H636,2)</f>
        <v>0</v>
      </c>
      <c r="S636" s="92"/>
      <c r="T636" s="262">
        <f>S636*H636</f>
        <v>0</v>
      </c>
      <c r="U636" s="262">
        <v>0</v>
      </c>
      <c r="V636" s="262">
        <f>U636*H636</f>
        <v>0</v>
      </c>
      <c r="W636" s="262">
        <v>0.074999999999999997</v>
      </c>
      <c r="X636" s="263">
        <f>W636*H636</f>
        <v>3</v>
      </c>
      <c r="Y636" s="39"/>
      <c r="Z636" s="39"/>
      <c r="AA636" s="39"/>
      <c r="AB636" s="39"/>
      <c r="AC636" s="39"/>
      <c r="AD636" s="39"/>
      <c r="AE636" s="39"/>
      <c r="AR636" s="264" t="s">
        <v>239</v>
      </c>
      <c r="AT636" s="264" t="s">
        <v>226</v>
      </c>
      <c r="AU636" s="264" t="s">
        <v>88</v>
      </c>
      <c r="AY636" s="18" t="s">
        <v>223</v>
      </c>
      <c r="BE636" s="265">
        <f>IF(O636="základní",K636,0)</f>
        <v>0</v>
      </c>
      <c r="BF636" s="265">
        <f>IF(O636="snížená",K636,0)</f>
        <v>0</v>
      </c>
      <c r="BG636" s="265">
        <f>IF(O636="zákl. přenesená",K636,0)</f>
        <v>0</v>
      </c>
      <c r="BH636" s="265">
        <f>IF(O636="sníž. přenesená",K636,0)</f>
        <v>0</v>
      </c>
      <c r="BI636" s="265">
        <f>IF(O636="nulová",K636,0)</f>
        <v>0</v>
      </c>
      <c r="BJ636" s="18" t="s">
        <v>86</v>
      </c>
      <c r="BK636" s="265">
        <f>ROUND(P636*H636,2)</f>
        <v>0</v>
      </c>
      <c r="BL636" s="18" t="s">
        <v>239</v>
      </c>
      <c r="BM636" s="264" t="s">
        <v>1976</v>
      </c>
    </row>
    <row r="637" s="2" customFormat="1">
      <c r="A637" s="39"/>
      <c r="B637" s="40"/>
      <c r="C637" s="41"/>
      <c r="D637" s="266" t="s">
        <v>232</v>
      </c>
      <c r="E637" s="41"/>
      <c r="F637" s="267" t="s">
        <v>1682</v>
      </c>
      <c r="G637" s="41"/>
      <c r="H637" s="41"/>
      <c r="I637" s="158"/>
      <c r="J637" s="158"/>
      <c r="K637" s="41"/>
      <c r="L637" s="41"/>
      <c r="M637" s="45"/>
      <c r="N637" s="268"/>
      <c r="O637" s="269"/>
      <c r="P637" s="92"/>
      <c r="Q637" s="92"/>
      <c r="R637" s="92"/>
      <c r="S637" s="92"/>
      <c r="T637" s="92"/>
      <c r="U637" s="92"/>
      <c r="V637" s="92"/>
      <c r="W637" s="92"/>
      <c r="X637" s="93"/>
      <c r="Y637" s="39"/>
      <c r="Z637" s="39"/>
      <c r="AA637" s="39"/>
      <c r="AB637" s="39"/>
      <c r="AC637" s="39"/>
      <c r="AD637" s="39"/>
      <c r="AE637" s="39"/>
      <c r="AT637" s="18" t="s">
        <v>232</v>
      </c>
      <c r="AU637" s="18" t="s">
        <v>88</v>
      </c>
    </row>
    <row r="638" s="13" customFormat="1">
      <c r="A638" s="13"/>
      <c r="B638" s="274"/>
      <c r="C638" s="275"/>
      <c r="D638" s="266" t="s">
        <v>446</v>
      </c>
      <c r="E638" s="276" t="s">
        <v>1</v>
      </c>
      <c r="F638" s="277" t="s">
        <v>1977</v>
      </c>
      <c r="G638" s="275"/>
      <c r="H638" s="278">
        <v>19</v>
      </c>
      <c r="I638" s="279"/>
      <c r="J638" s="279"/>
      <c r="K638" s="275"/>
      <c r="L638" s="275"/>
      <c r="M638" s="280"/>
      <c r="N638" s="281"/>
      <c r="O638" s="282"/>
      <c r="P638" s="282"/>
      <c r="Q638" s="282"/>
      <c r="R638" s="282"/>
      <c r="S638" s="282"/>
      <c r="T638" s="282"/>
      <c r="U638" s="282"/>
      <c r="V638" s="282"/>
      <c r="W638" s="282"/>
      <c r="X638" s="283"/>
      <c r="Y638" s="13"/>
      <c r="Z638" s="13"/>
      <c r="AA638" s="13"/>
      <c r="AB638" s="13"/>
      <c r="AC638" s="13"/>
      <c r="AD638" s="13"/>
      <c r="AE638" s="13"/>
      <c r="AT638" s="284" t="s">
        <v>446</v>
      </c>
      <c r="AU638" s="284" t="s">
        <v>88</v>
      </c>
      <c r="AV638" s="13" t="s">
        <v>88</v>
      </c>
      <c r="AW638" s="13" t="s">
        <v>5</v>
      </c>
      <c r="AX638" s="13" t="s">
        <v>78</v>
      </c>
      <c r="AY638" s="284" t="s">
        <v>223</v>
      </c>
    </row>
    <row r="639" s="13" customFormat="1">
      <c r="A639" s="13"/>
      <c r="B639" s="274"/>
      <c r="C639" s="275"/>
      <c r="D639" s="266" t="s">
        <v>446</v>
      </c>
      <c r="E639" s="276" t="s">
        <v>1</v>
      </c>
      <c r="F639" s="277" t="s">
        <v>1978</v>
      </c>
      <c r="G639" s="275"/>
      <c r="H639" s="278">
        <v>21</v>
      </c>
      <c r="I639" s="279"/>
      <c r="J639" s="279"/>
      <c r="K639" s="275"/>
      <c r="L639" s="275"/>
      <c r="M639" s="280"/>
      <c r="N639" s="281"/>
      <c r="O639" s="282"/>
      <c r="P639" s="282"/>
      <c r="Q639" s="282"/>
      <c r="R639" s="282"/>
      <c r="S639" s="282"/>
      <c r="T639" s="282"/>
      <c r="U639" s="282"/>
      <c r="V639" s="282"/>
      <c r="W639" s="282"/>
      <c r="X639" s="283"/>
      <c r="Y639" s="13"/>
      <c r="Z639" s="13"/>
      <c r="AA639" s="13"/>
      <c r="AB639" s="13"/>
      <c r="AC639" s="13"/>
      <c r="AD639" s="13"/>
      <c r="AE639" s="13"/>
      <c r="AT639" s="284" t="s">
        <v>446</v>
      </c>
      <c r="AU639" s="284" t="s">
        <v>88</v>
      </c>
      <c r="AV639" s="13" t="s">
        <v>88</v>
      </c>
      <c r="AW639" s="13" t="s">
        <v>5</v>
      </c>
      <c r="AX639" s="13" t="s">
        <v>78</v>
      </c>
      <c r="AY639" s="284" t="s">
        <v>223</v>
      </c>
    </row>
    <row r="640" s="14" customFormat="1">
      <c r="A640" s="14"/>
      <c r="B640" s="285"/>
      <c r="C640" s="286"/>
      <c r="D640" s="266" t="s">
        <v>446</v>
      </c>
      <c r="E640" s="287" t="s">
        <v>1</v>
      </c>
      <c r="F640" s="288" t="s">
        <v>463</v>
      </c>
      <c r="G640" s="286"/>
      <c r="H640" s="289">
        <v>40</v>
      </c>
      <c r="I640" s="290"/>
      <c r="J640" s="290"/>
      <c r="K640" s="286"/>
      <c r="L640" s="286"/>
      <c r="M640" s="291"/>
      <c r="N640" s="292"/>
      <c r="O640" s="293"/>
      <c r="P640" s="293"/>
      <c r="Q640" s="293"/>
      <c r="R640" s="293"/>
      <c r="S640" s="293"/>
      <c r="T640" s="293"/>
      <c r="U640" s="293"/>
      <c r="V640" s="293"/>
      <c r="W640" s="293"/>
      <c r="X640" s="294"/>
      <c r="Y640" s="14"/>
      <c r="Z640" s="14"/>
      <c r="AA640" s="14"/>
      <c r="AB640" s="14"/>
      <c r="AC640" s="14"/>
      <c r="AD640" s="14"/>
      <c r="AE640" s="14"/>
      <c r="AT640" s="295" t="s">
        <v>446</v>
      </c>
      <c r="AU640" s="295" t="s">
        <v>88</v>
      </c>
      <c r="AV640" s="14" t="s">
        <v>239</v>
      </c>
      <c r="AW640" s="14" t="s">
        <v>5</v>
      </c>
      <c r="AX640" s="14" t="s">
        <v>86</v>
      </c>
      <c r="AY640" s="295" t="s">
        <v>223</v>
      </c>
    </row>
    <row r="641" s="2" customFormat="1" ht="21.75" customHeight="1">
      <c r="A641" s="39"/>
      <c r="B641" s="40"/>
      <c r="C641" s="252" t="s">
        <v>1979</v>
      </c>
      <c r="D641" s="252" t="s">
        <v>226</v>
      </c>
      <c r="E641" s="253" t="s">
        <v>1980</v>
      </c>
      <c r="F641" s="254" t="s">
        <v>1981</v>
      </c>
      <c r="G641" s="255" t="s">
        <v>403</v>
      </c>
      <c r="H641" s="256">
        <v>40</v>
      </c>
      <c r="I641" s="257"/>
      <c r="J641" s="257"/>
      <c r="K641" s="258">
        <f>ROUND(P641*H641,2)</f>
        <v>0</v>
      </c>
      <c r="L641" s="254" t="s">
        <v>404</v>
      </c>
      <c r="M641" s="45"/>
      <c r="N641" s="259" t="s">
        <v>1</v>
      </c>
      <c r="O641" s="260" t="s">
        <v>41</v>
      </c>
      <c r="P641" s="261">
        <f>I641+J641</f>
        <v>0</v>
      </c>
      <c r="Q641" s="261">
        <f>ROUND(I641*H641,2)</f>
        <v>0</v>
      </c>
      <c r="R641" s="261">
        <f>ROUND(J641*H641,2)</f>
        <v>0</v>
      </c>
      <c r="S641" s="92"/>
      <c r="T641" s="262">
        <f>S641*H641</f>
        <v>0</v>
      </c>
      <c r="U641" s="262">
        <v>0.0050600000000000003</v>
      </c>
      <c r="V641" s="262">
        <f>U641*H641</f>
        <v>0.20240000000000002</v>
      </c>
      <c r="W641" s="262">
        <v>0.0050000000000000001</v>
      </c>
      <c r="X641" s="263">
        <f>W641*H641</f>
        <v>0.20000000000000001</v>
      </c>
      <c r="Y641" s="39"/>
      <c r="Z641" s="39"/>
      <c r="AA641" s="39"/>
      <c r="AB641" s="39"/>
      <c r="AC641" s="39"/>
      <c r="AD641" s="39"/>
      <c r="AE641" s="39"/>
      <c r="AR641" s="264" t="s">
        <v>239</v>
      </c>
      <c r="AT641" s="264" t="s">
        <v>226</v>
      </c>
      <c r="AU641" s="264" t="s">
        <v>88</v>
      </c>
      <c r="AY641" s="18" t="s">
        <v>223</v>
      </c>
      <c r="BE641" s="265">
        <f>IF(O641="základní",K641,0)</f>
        <v>0</v>
      </c>
      <c r="BF641" s="265">
        <f>IF(O641="snížená",K641,0)</f>
        <v>0</v>
      </c>
      <c r="BG641" s="265">
        <f>IF(O641="zákl. přenesená",K641,0)</f>
        <v>0</v>
      </c>
      <c r="BH641" s="265">
        <f>IF(O641="sníž. přenesená",K641,0)</f>
        <v>0</v>
      </c>
      <c r="BI641" s="265">
        <f>IF(O641="nulová",K641,0)</f>
        <v>0</v>
      </c>
      <c r="BJ641" s="18" t="s">
        <v>86</v>
      </c>
      <c r="BK641" s="265">
        <f>ROUND(P641*H641,2)</f>
        <v>0</v>
      </c>
      <c r="BL641" s="18" t="s">
        <v>239</v>
      </c>
      <c r="BM641" s="264" t="s">
        <v>1982</v>
      </c>
    </row>
    <row r="642" s="2" customFormat="1">
      <c r="A642" s="39"/>
      <c r="B642" s="40"/>
      <c r="C642" s="41"/>
      <c r="D642" s="266" t="s">
        <v>232</v>
      </c>
      <c r="E642" s="41"/>
      <c r="F642" s="267" t="s">
        <v>1983</v>
      </c>
      <c r="G642" s="41"/>
      <c r="H642" s="41"/>
      <c r="I642" s="158"/>
      <c r="J642" s="158"/>
      <c r="K642" s="41"/>
      <c r="L642" s="41"/>
      <c r="M642" s="45"/>
      <c r="N642" s="268"/>
      <c r="O642" s="269"/>
      <c r="P642" s="92"/>
      <c r="Q642" s="92"/>
      <c r="R642" s="92"/>
      <c r="S642" s="92"/>
      <c r="T642" s="92"/>
      <c r="U642" s="92"/>
      <c r="V642" s="92"/>
      <c r="W642" s="92"/>
      <c r="X642" s="93"/>
      <c r="Y642" s="39"/>
      <c r="Z642" s="39"/>
      <c r="AA642" s="39"/>
      <c r="AB642" s="39"/>
      <c r="AC642" s="39"/>
      <c r="AD642" s="39"/>
      <c r="AE642" s="39"/>
      <c r="AT642" s="18" t="s">
        <v>232</v>
      </c>
      <c r="AU642" s="18" t="s">
        <v>88</v>
      </c>
    </row>
    <row r="643" s="2" customFormat="1" ht="21.75" customHeight="1">
      <c r="A643" s="39"/>
      <c r="B643" s="40"/>
      <c r="C643" s="252" t="s">
        <v>1984</v>
      </c>
      <c r="D643" s="252" t="s">
        <v>226</v>
      </c>
      <c r="E643" s="253" t="s">
        <v>1985</v>
      </c>
      <c r="F643" s="254" t="s">
        <v>1986</v>
      </c>
      <c r="G643" s="255" t="s">
        <v>403</v>
      </c>
      <c r="H643" s="256">
        <v>40</v>
      </c>
      <c r="I643" s="257"/>
      <c r="J643" s="257"/>
      <c r="K643" s="258">
        <f>ROUND(P643*H643,2)</f>
        <v>0</v>
      </c>
      <c r="L643" s="254" t="s">
        <v>404</v>
      </c>
      <c r="M643" s="45"/>
      <c r="N643" s="259" t="s">
        <v>1</v>
      </c>
      <c r="O643" s="260" t="s">
        <v>41</v>
      </c>
      <c r="P643" s="261">
        <f>I643+J643</f>
        <v>0</v>
      </c>
      <c r="Q643" s="261">
        <f>ROUND(I643*H643,2)</f>
        <v>0</v>
      </c>
      <c r="R643" s="261">
        <f>ROUND(J643*H643,2)</f>
        <v>0</v>
      </c>
      <c r="S643" s="92"/>
      <c r="T643" s="262">
        <f>S643*H643</f>
        <v>0</v>
      </c>
      <c r="U643" s="262">
        <v>0</v>
      </c>
      <c r="V643" s="262">
        <f>U643*H643</f>
        <v>0</v>
      </c>
      <c r="W643" s="262">
        <v>0</v>
      </c>
      <c r="X643" s="263">
        <f>W643*H643</f>
        <v>0</v>
      </c>
      <c r="Y643" s="39"/>
      <c r="Z643" s="39"/>
      <c r="AA643" s="39"/>
      <c r="AB643" s="39"/>
      <c r="AC643" s="39"/>
      <c r="AD643" s="39"/>
      <c r="AE643" s="39"/>
      <c r="AR643" s="264" t="s">
        <v>239</v>
      </c>
      <c r="AT643" s="264" t="s">
        <v>226</v>
      </c>
      <c r="AU643" s="264" t="s">
        <v>88</v>
      </c>
      <c r="AY643" s="18" t="s">
        <v>223</v>
      </c>
      <c r="BE643" s="265">
        <f>IF(O643="základní",K643,0)</f>
        <v>0</v>
      </c>
      <c r="BF643" s="265">
        <f>IF(O643="snížená",K643,0)</f>
        <v>0</v>
      </c>
      <c r="BG643" s="265">
        <f>IF(O643="zákl. přenesená",K643,0)</f>
        <v>0</v>
      </c>
      <c r="BH643" s="265">
        <f>IF(O643="sníž. přenesená",K643,0)</f>
        <v>0</v>
      </c>
      <c r="BI643" s="265">
        <f>IF(O643="nulová",K643,0)</f>
        <v>0</v>
      </c>
      <c r="BJ643" s="18" t="s">
        <v>86</v>
      </c>
      <c r="BK643" s="265">
        <f>ROUND(P643*H643,2)</f>
        <v>0</v>
      </c>
      <c r="BL643" s="18" t="s">
        <v>239</v>
      </c>
      <c r="BM643" s="264" t="s">
        <v>1987</v>
      </c>
    </row>
    <row r="644" s="2" customFormat="1">
      <c r="A644" s="39"/>
      <c r="B644" s="40"/>
      <c r="C644" s="41"/>
      <c r="D644" s="266" t="s">
        <v>232</v>
      </c>
      <c r="E644" s="41"/>
      <c r="F644" s="267" t="s">
        <v>1983</v>
      </c>
      <c r="G644" s="41"/>
      <c r="H644" s="41"/>
      <c r="I644" s="158"/>
      <c r="J644" s="158"/>
      <c r="K644" s="41"/>
      <c r="L644" s="41"/>
      <c r="M644" s="45"/>
      <c r="N644" s="268"/>
      <c r="O644" s="269"/>
      <c r="P644" s="92"/>
      <c r="Q644" s="92"/>
      <c r="R644" s="92"/>
      <c r="S644" s="92"/>
      <c r="T644" s="92"/>
      <c r="U644" s="92"/>
      <c r="V644" s="92"/>
      <c r="W644" s="92"/>
      <c r="X644" s="93"/>
      <c r="Y644" s="39"/>
      <c r="Z644" s="39"/>
      <c r="AA644" s="39"/>
      <c r="AB644" s="39"/>
      <c r="AC644" s="39"/>
      <c r="AD644" s="39"/>
      <c r="AE644" s="39"/>
      <c r="AT644" s="18" t="s">
        <v>232</v>
      </c>
      <c r="AU644" s="18" t="s">
        <v>88</v>
      </c>
    </row>
    <row r="645" s="2" customFormat="1" ht="21.75" customHeight="1">
      <c r="A645" s="39"/>
      <c r="B645" s="40"/>
      <c r="C645" s="252" t="s">
        <v>1988</v>
      </c>
      <c r="D645" s="252" t="s">
        <v>226</v>
      </c>
      <c r="E645" s="253" t="s">
        <v>1989</v>
      </c>
      <c r="F645" s="254" t="s">
        <v>1990</v>
      </c>
      <c r="G645" s="255" t="s">
        <v>403</v>
      </c>
      <c r="H645" s="256">
        <v>14</v>
      </c>
      <c r="I645" s="257"/>
      <c r="J645" s="257"/>
      <c r="K645" s="258">
        <f>ROUND(P645*H645,2)</f>
        <v>0</v>
      </c>
      <c r="L645" s="254" t="s">
        <v>404</v>
      </c>
      <c r="M645" s="45"/>
      <c r="N645" s="259" t="s">
        <v>1</v>
      </c>
      <c r="O645" s="260" t="s">
        <v>41</v>
      </c>
      <c r="P645" s="261">
        <f>I645+J645</f>
        <v>0</v>
      </c>
      <c r="Q645" s="261">
        <f>ROUND(I645*H645,2)</f>
        <v>0</v>
      </c>
      <c r="R645" s="261">
        <f>ROUND(J645*H645,2)</f>
        <v>0</v>
      </c>
      <c r="S645" s="92"/>
      <c r="T645" s="262">
        <f>S645*H645</f>
        <v>0</v>
      </c>
      <c r="U645" s="262">
        <v>0.038850000000000003</v>
      </c>
      <c r="V645" s="262">
        <f>U645*H645</f>
        <v>0.54390000000000005</v>
      </c>
      <c r="W645" s="262">
        <v>0</v>
      </c>
      <c r="X645" s="263">
        <f>W645*H645</f>
        <v>0</v>
      </c>
      <c r="Y645" s="39"/>
      <c r="Z645" s="39"/>
      <c r="AA645" s="39"/>
      <c r="AB645" s="39"/>
      <c r="AC645" s="39"/>
      <c r="AD645" s="39"/>
      <c r="AE645" s="39"/>
      <c r="AR645" s="264" t="s">
        <v>239</v>
      </c>
      <c r="AT645" s="264" t="s">
        <v>226</v>
      </c>
      <c r="AU645" s="264" t="s">
        <v>88</v>
      </c>
      <c r="AY645" s="18" t="s">
        <v>223</v>
      </c>
      <c r="BE645" s="265">
        <f>IF(O645="základní",K645,0)</f>
        <v>0</v>
      </c>
      <c r="BF645" s="265">
        <f>IF(O645="snížená",K645,0)</f>
        <v>0</v>
      </c>
      <c r="BG645" s="265">
        <f>IF(O645="zákl. přenesená",K645,0)</f>
        <v>0</v>
      </c>
      <c r="BH645" s="265">
        <f>IF(O645="sníž. přenesená",K645,0)</f>
        <v>0</v>
      </c>
      <c r="BI645" s="265">
        <f>IF(O645="nulová",K645,0)</f>
        <v>0</v>
      </c>
      <c r="BJ645" s="18" t="s">
        <v>86</v>
      </c>
      <c r="BK645" s="265">
        <f>ROUND(P645*H645,2)</f>
        <v>0</v>
      </c>
      <c r="BL645" s="18" t="s">
        <v>239</v>
      </c>
      <c r="BM645" s="264" t="s">
        <v>1991</v>
      </c>
    </row>
    <row r="646" s="2" customFormat="1">
      <c r="A646" s="39"/>
      <c r="B646" s="40"/>
      <c r="C646" s="41"/>
      <c r="D646" s="266" t="s">
        <v>232</v>
      </c>
      <c r="E646" s="41"/>
      <c r="F646" s="267" t="s">
        <v>1992</v>
      </c>
      <c r="G646" s="41"/>
      <c r="H646" s="41"/>
      <c r="I646" s="158"/>
      <c r="J646" s="158"/>
      <c r="K646" s="41"/>
      <c r="L646" s="41"/>
      <c r="M646" s="45"/>
      <c r="N646" s="268"/>
      <c r="O646" s="269"/>
      <c r="P646" s="92"/>
      <c r="Q646" s="92"/>
      <c r="R646" s="92"/>
      <c r="S646" s="92"/>
      <c r="T646" s="92"/>
      <c r="U646" s="92"/>
      <c r="V646" s="92"/>
      <c r="W646" s="92"/>
      <c r="X646" s="93"/>
      <c r="Y646" s="39"/>
      <c r="Z646" s="39"/>
      <c r="AA646" s="39"/>
      <c r="AB646" s="39"/>
      <c r="AC646" s="39"/>
      <c r="AD646" s="39"/>
      <c r="AE646" s="39"/>
      <c r="AT646" s="18" t="s">
        <v>232</v>
      </c>
      <c r="AU646" s="18" t="s">
        <v>88</v>
      </c>
    </row>
    <row r="647" s="13" customFormat="1">
      <c r="A647" s="13"/>
      <c r="B647" s="274"/>
      <c r="C647" s="275"/>
      <c r="D647" s="266" t="s">
        <v>446</v>
      </c>
      <c r="E647" s="276" t="s">
        <v>1</v>
      </c>
      <c r="F647" s="277" t="s">
        <v>1993</v>
      </c>
      <c r="G647" s="275"/>
      <c r="H647" s="278">
        <v>14</v>
      </c>
      <c r="I647" s="279"/>
      <c r="J647" s="279"/>
      <c r="K647" s="275"/>
      <c r="L647" s="275"/>
      <c r="M647" s="280"/>
      <c r="N647" s="281"/>
      <c r="O647" s="282"/>
      <c r="P647" s="282"/>
      <c r="Q647" s="282"/>
      <c r="R647" s="282"/>
      <c r="S647" s="282"/>
      <c r="T647" s="282"/>
      <c r="U647" s="282"/>
      <c r="V647" s="282"/>
      <c r="W647" s="282"/>
      <c r="X647" s="283"/>
      <c r="Y647" s="13"/>
      <c r="Z647" s="13"/>
      <c r="AA647" s="13"/>
      <c r="AB647" s="13"/>
      <c r="AC647" s="13"/>
      <c r="AD647" s="13"/>
      <c r="AE647" s="13"/>
      <c r="AT647" s="284" t="s">
        <v>446</v>
      </c>
      <c r="AU647" s="284" t="s">
        <v>88</v>
      </c>
      <c r="AV647" s="13" t="s">
        <v>88</v>
      </c>
      <c r="AW647" s="13" t="s">
        <v>5</v>
      </c>
      <c r="AX647" s="13" t="s">
        <v>86</v>
      </c>
      <c r="AY647" s="284" t="s">
        <v>223</v>
      </c>
    </row>
    <row r="648" s="2" customFormat="1" ht="21.75" customHeight="1">
      <c r="A648" s="39"/>
      <c r="B648" s="40"/>
      <c r="C648" s="252" t="s">
        <v>1994</v>
      </c>
      <c r="D648" s="252" t="s">
        <v>226</v>
      </c>
      <c r="E648" s="253" t="s">
        <v>1995</v>
      </c>
      <c r="F648" s="254" t="s">
        <v>1996</v>
      </c>
      <c r="G648" s="255" t="s">
        <v>403</v>
      </c>
      <c r="H648" s="256">
        <v>10</v>
      </c>
      <c r="I648" s="257"/>
      <c r="J648" s="257"/>
      <c r="K648" s="258">
        <f>ROUND(P648*H648,2)</f>
        <v>0</v>
      </c>
      <c r="L648" s="254" t="s">
        <v>404</v>
      </c>
      <c r="M648" s="45"/>
      <c r="N648" s="259" t="s">
        <v>1</v>
      </c>
      <c r="O648" s="260" t="s">
        <v>41</v>
      </c>
      <c r="P648" s="261">
        <f>I648+J648</f>
        <v>0</v>
      </c>
      <c r="Q648" s="261">
        <f>ROUND(I648*H648,2)</f>
        <v>0</v>
      </c>
      <c r="R648" s="261">
        <f>ROUND(J648*H648,2)</f>
        <v>0</v>
      </c>
      <c r="S648" s="92"/>
      <c r="T648" s="262">
        <f>S648*H648</f>
        <v>0</v>
      </c>
      <c r="U648" s="262">
        <v>0.099750000000000005</v>
      </c>
      <c r="V648" s="262">
        <f>U648*H648</f>
        <v>0.99750000000000005</v>
      </c>
      <c r="W648" s="262">
        <v>0</v>
      </c>
      <c r="X648" s="263">
        <f>W648*H648</f>
        <v>0</v>
      </c>
      <c r="Y648" s="39"/>
      <c r="Z648" s="39"/>
      <c r="AA648" s="39"/>
      <c r="AB648" s="39"/>
      <c r="AC648" s="39"/>
      <c r="AD648" s="39"/>
      <c r="AE648" s="39"/>
      <c r="AR648" s="264" t="s">
        <v>239</v>
      </c>
      <c r="AT648" s="264" t="s">
        <v>226</v>
      </c>
      <c r="AU648" s="264" t="s">
        <v>88</v>
      </c>
      <c r="AY648" s="18" t="s">
        <v>223</v>
      </c>
      <c r="BE648" s="265">
        <f>IF(O648="základní",K648,0)</f>
        <v>0</v>
      </c>
      <c r="BF648" s="265">
        <f>IF(O648="snížená",K648,0)</f>
        <v>0</v>
      </c>
      <c r="BG648" s="265">
        <f>IF(O648="zákl. přenesená",K648,0)</f>
        <v>0</v>
      </c>
      <c r="BH648" s="265">
        <f>IF(O648="sníž. přenesená",K648,0)</f>
        <v>0</v>
      </c>
      <c r="BI648" s="265">
        <f>IF(O648="nulová",K648,0)</f>
        <v>0</v>
      </c>
      <c r="BJ648" s="18" t="s">
        <v>86</v>
      </c>
      <c r="BK648" s="265">
        <f>ROUND(P648*H648,2)</f>
        <v>0</v>
      </c>
      <c r="BL648" s="18" t="s">
        <v>239</v>
      </c>
      <c r="BM648" s="264" t="s">
        <v>1997</v>
      </c>
    </row>
    <row r="649" s="2" customFormat="1">
      <c r="A649" s="39"/>
      <c r="B649" s="40"/>
      <c r="C649" s="41"/>
      <c r="D649" s="266" t="s">
        <v>232</v>
      </c>
      <c r="E649" s="41"/>
      <c r="F649" s="267" t="s">
        <v>1998</v>
      </c>
      <c r="G649" s="41"/>
      <c r="H649" s="41"/>
      <c r="I649" s="158"/>
      <c r="J649" s="158"/>
      <c r="K649" s="41"/>
      <c r="L649" s="41"/>
      <c r="M649" s="45"/>
      <c r="N649" s="268"/>
      <c r="O649" s="269"/>
      <c r="P649" s="92"/>
      <c r="Q649" s="92"/>
      <c r="R649" s="92"/>
      <c r="S649" s="92"/>
      <c r="T649" s="92"/>
      <c r="U649" s="92"/>
      <c r="V649" s="92"/>
      <c r="W649" s="92"/>
      <c r="X649" s="93"/>
      <c r="Y649" s="39"/>
      <c r="Z649" s="39"/>
      <c r="AA649" s="39"/>
      <c r="AB649" s="39"/>
      <c r="AC649" s="39"/>
      <c r="AD649" s="39"/>
      <c r="AE649" s="39"/>
      <c r="AT649" s="18" t="s">
        <v>232</v>
      </c>
      <c r="AU649" s="18" t="s">
        <v>88</v>
      </c>
    </row>
    <row r="650" s="13" customFormat="1">
      <c r="A650" s="13"/>
      <c r="B650" s="274"/>
      <c r="C650" s="275"/>
      <c r="D650" s="266" t="s">
        <v>446</v>
      </c>
      <c r="E650" s="276" t="s">
        <v>1</v>
      </c>
      <c r="F650" s="277" t="s">
        <v>1999</v>
      </c>
      <c r="G650" s="275"/>
      <c r="H650" s="278">
        <v>10</v>
      </c>
      <c r="I650" s="279"/>
      <c r="J650" s="279"/>
      <c r="K650" s="275"/>
      <c r="L650" s="275"/>
      <c r="M650" s="280"/>
      <c r="N650" s="281"/>
      <c r="O650" s="282"/>
      <c r="P650" s="282"/>
      <c r="Q650" s="282"/>
      <c r="R650" s="282"/>
      <c r="S650" s="282"/>
      <c r="T650" s="282"/>
      <c r="U650" s="282"/>
      <c r="V650" s="282"/>
      <c r="W650" s="282"/>
      <c r="X650" s="283"/>
      <c r="Y650" s="13"/>
      <c r="Z650" s="13"/>
      <c r="AA650" s="13"/>
      <c r="AB650" s="13"/>
      <c r="AC650" s="13"/>
      <c r="AD650" s="13"/>
      <c r="AE650" s="13"/>
      <c r="AT650" s="284" t="s">
        <v>446</v>
      </c>
      <c r="AU650" s="284" t="s">
        <v>88</v>
      </c>
      <c r="AV650" s="13" t="s">
        <v>88</v>
      </c>
      <c r="AW650" s="13" t="s">
        <v>5</v>
      </c>
      <c r="AX650" s="13" t="s">
        <v>86</v>
      </c>
      <c r="AY650" s="284" t="s">
        <v>223</v>
      </c>
    </row>
    <row r="651" s="2" customFormat="1" ht="21.75" customHeight="1">
      <c r="A651" s="39"/>
      <c r="B651" s="40"/>
      <c r="C651" s="252" t="s">
        <v>2000</v>
      </c>
      <c r="D651" s="252" t="s">
        <v>226</v>
      </c>
      <c r="E651" s="253" t="s">
        <v>2001</v>
      </c>
      <c r="F651" s="254" t="s">
        <v>2002</v>
      </c>
      <c r="G651" s="255" t="s">
        <v>403</v>
      </c>
      <c r="H651" s="256">
        <v>40</v>
      </c>
      <c r="I651" s="257"/>
      <c r="J651" s="257"/>
      <c r="K651" s="258">
        <f>ROUND(P651*H651,2)</f>
        <v>0</v>
      </c>
      <c r="L651" s="254" t="s">
        <v>404</v>
      </c>
      <c r="M651" s="45"/>
      <c r="N651" s="259" t="s">
        <v>1</v>
      </c>
      <c r="O651" s="260" t="s">
        <v>41</v>
      </c>
      <c r="P651" s="261">
        <f>I651+J651</f>
        <v>0</v>
      </c>
      <c r="Q651" s="261">
        <f>ROUND(I651*H651,2)</f>
        <v>0</v>
      </c>
      <c r="R651" s="261">
        <f>ROUND(J651*H651,2)</f>
        <v>0</v>
      </c>
      <c r="S651" s="92"/>
      <c r="T651" s="262">
        <f>S651*H651</f>
        <v>0</v>
      </c>
      <c r="U651" s="262">
        <v>0.0088999999999999999</v>
      </c>
      <c r="V651" s="262">
        <f>U651*H651</f>
        <v>0.35599999999999998</v>
      </c>
      <c r="W651" s="262">
        <v>0</v>
      </c>
      <c r="X651" s="263">
        <f>W651*H651</f>
        <v>0</v>
      </c>
      <c r="Y651" s="39"/>
      <c r="Z651" s="39"/>
      <c r="AA651" s="39"/>
      <c r="AB651" s="39"/>
      <c r="AC651" s="39"/>
      <c r="AD651" s="39"/>
      <c r="AE651" s="39"/>
      <c r="AR651" s="264" t="s">
        <v>239</v>
      </c>
      <c r="AT651" s="264" t="s">
        <v>226</v>
      </c>
      <c r="AU651" s="264" t="s">
        <v>88</v>
      </c>
      <c r="AY651" s="18" t="s">
        <v>223</v>
      </c>
      <c r="BE651" s="265">
        <f>IF(O651="základní",K651,0)</f>
        <v>0</v>
      </c>
      <c r="BF651" s="265">
        <f>IF(O651="snížená",K651,0)</f>
        <v>0</v>
      </c>
      <c r="BG651" s="265">
        <f>IF(O651="zákl. přenesená",K651,0)</f>
        <v>0</v>
      </c>
      <c r="BH651" s="265">
        <f>IF(O651="sníž. přenesená",K651,0)</f>
        <v>0</v>
      </c>
      <c r="BI651" s="265">
        <f>IF(O651="nulová",K651,0)</f>
        <v>0</v>
      </c>
      <c r="BJ651" s="18" t="s">
        <v>86</v>
      </c>
      <c r="BK651" s="265">
        <f>ROUND(P651*H651,2)</f>
        <v>0</v>
      </c>
      <c r="BL651" s="18" t="s">
        <v>239</v>
      </c>
      <c r="BM651" s="264" t="s">
        <v>2003</v>
      </c>
    </row>
    <row r="652" s="2" customFormat="1">
      <c r="A652" s="39"/>
      <c r="B652" s="40"/>
      <c r="C652" s="41"/>
      <c r="D652" s="266" t="s">
        <v>232</v>
      </c>
      <c r="E652" s="41"/>
      <c r="F652" s="267" t="s">
        <v>1983</v>
      </c>
      <c r="G652" s="41"/>
      <c r="H652" s="41"/>
      <c r="I652" s="158"/>
      <c r="J652" s="158"/>
      <c r="K652" s="41"/>
      <c r="L652" s="41"/>
      <c r="M652" s="45"/>
      <c r="N652" s="268"/>
      <c r="O652" s="269"/>
      <c r="P652" s="92"/>
      <c r="Q652" s="92"/>
      <c r="R652" s="92"/>
      <c r="S652" s="92"/>
      <c r="T652" s="92"/>
      <c r="U652" s="92"/>
      <c r="V652" s="92"/>
      <c r="W652" s="92"/>
      <c r="X652" s="93"/>
      <c r="Y652" s="39"/>
      <c r="Z652" s="39"/>
      <c r="AA652" s="39"/>
      <c r="AB652" s="39"/>
      <c r="AC652" s="39"/>
      <c r="AD652" s="39"/>
      <c r="AE652" s="39"/>
      <c r="AT652" s="18" t="s">
        <v>232</v>
      </c>
      <c r="AU652" s="18" t="s">
        <v>88</v>
      </c>
    </row>
    <row r="653" s="2" customFormat="1" ht="21.75" customHeight="1">
      <c r="A653" s="39"/>
      <c r="B653" s="40"/>
      <c r="C653" s="252" t="s">
        <v>2004</v>
      </c>
      <c r="D653" s="252" t="s">
        <v>226</v>
      </c>
      <c r="E653" s="253" t="s">
        <v>2005</v>
      </c>
      <c r="F653" s="254" t="s">
        <v>2006</v>
      </c>
      <c r="G653" s="255" t="s">
        <v>403</v>
      </c>
      <c r="H653" s="256">
        <v>40</v>
      </c>
      <c r="I653" s="257"/>
      <c r="J653" s="257"/>
      <c r="K653" s="258">
        <f>ROUND(P653*H653,2)</f>
        <v>0</v>
      </c>
      <c r="L653" s="254" t="s">
        <v>404</v>
      </c>
      <c r="M653" s="45"/>
      <c r="N653" s="259" t="s">
        <v>1</v>
      </c>
      <c r="O653" s="260" t="s">
        <v>41</v>
      </c>
      <c r="P653" s="261">
        <f>I653+J653</f>
        <v>0</v>
      </c>
      <c r="Q653" s="261">
        <f>ROUND(I653*H653,2)</f>
        <v>0</v>
      </c>
      <c r="R653" s="261">
        <f>ROUND(J653*H653,2)</f>
        <v>0</v>
      </c>
      <c r="S653" s="92"/>
      <c r="T653" s="262">
        <f>S653*H653</f>
        <v>0</v>
      </c>
      <c r="U653" s="262">
        <v>0.00098999999999999999</v>
      </c>
      <c r="V653" s="262">
        <f>U653*H653</f>
        <v>0.039599999999999996</v>
      </c>
      <c r="W653" s="262">
        <v>0</v>
      </c>
      <c r="X653" s="263">
        <f>W653*H653</f>
        <v>0</v>
      </c>
      <c r="Y653" s="39"/>
      <c r="Z653" s="39"/>
      <c r="AA653" s="39"/>
      <c r="AB653" s="39"/>
      <c r="AC653" s="39"/>
      <c r="AD653" s="39"/>
      <c r="AE653" s="39"/>
      <c r="AR653" s="264" t="s">
        <v>239</v>
      </c>
      <c r="AT653" s="264" t="s">
        <v>226</v>
      </c>
      <c r="AU653" s="264" t="s">
        <v>88</v>
      </c>
      <c r="AY653" s="18" t="s">
        <v>223</v>
      </c>
      <c r="BE653" s="265">
        <f>IF(O653="základní",K653,0)</f>
        <v>0</v>
      </c>
      <c r="BF653" s="265">
        <f>IF(O653="snížená",K653,0)</f>
        <v>0</v>
      </c>
      <c r="BG653" s="265">
        <f>IF(O653="zákl. přenesená",K653,0)</f>
        <v>0</v>
      </c>
      <c r="BH653" s="265">
        <f>IF(O653="sníž. přenesená",K653,0)</f>
        <v>0</v>
      </c>
      <c r="BI653" s="265">
        <f>IF(O653="nulová",K653,0)</f>
        <v>0</v>
      </c>
      <c r="BJ653" s="18" t="s">
        <v>86</v>
      </c>
      <c r="BK653" s="265">
        <f>ROUND(P653*H653,2)</f>
        <v>0</v>
      </c>
      <c r="BL653" s="18" t="s">
        <v>239</v>
      </c>
      <c r="BM653" s="264" t="s">
        <v>2007</v>
      </c>
    </row>
    <row r="654" s="2" customFormat="1">
      <c r="A654" s="39"/>
      <c r="B654" s="40"/>
      <c r="C654" s="41"/>
      <c r="D654" s="266" t="s">
        <v>232</v>
      </c>
      <c r="E654" s="41"/>
      <c r="F654" s="267" t="s">
        <v>1983</v>
      </c>
      <c r="G654" s="41"/>
      <c r="H654" s="41"/>
      <c r="I654" s="158"/>
      <c r="J654" s="158"/>
      <c r="K654" s="41"/>
      <c r="L654" s="41"/>
      <c r="M654" s="45"/>
      <c r="N654" s="268"/>
      <c r="O654" s="269"/>
      <c r="P654" s="92"/>
      <c r="Q654" s="92"/>
      <c r="R654" s="92"/>
      <c r="S654" s="92"/>
      <c r="T654" s="92"/>
      <c r="U654" s="92"/>
      <c r="V654" s="92"/>
      <c r="W654" s="92"/>
      <c r="X654" s="93"/>
      <c r="Y654" s="39"/>
      <c r="Z654" s="39"/>
      <c r="AA654" s="39"/>
      <c r="AB654" s="39"/>
      <c r="AC654" s="39"/>
      <c r="AD654" s="39"/>
      <c r="AE654" s="39"/>
      <c r="AT654" s="18" t="s">
        <v>232</v>
      </c>
      <c r="AU654" s="18" t="s">
        <v>88</v>
      </c>
    </row>
    <row r="655" s="2" customFormat="1" ht="21.75" customHeight="1">
      <c r="A655" s="39"/>
      <c r="B655" s="40"/>
      <c r="C655" s="252" t="s">
        <v>2008</v>
      </c>
      <c r="D655" s="252" t="s">
        <v>226</v>
      </c>
      <c r="E655" s="253" t="s">
        <v>2009</v>
      </c>
      <c r="F655" s="254" t="s">
        <v>2010</v>
      </c>
      <c r="G655" s="255" t="s">
        <v>403</v>
      </c>
      <c r="H655" s="256">
        <v>40</v>
      </c>
      <c r="I655" s="257"/>
      <c r="J655" s="257"/>
      <c r="K655" s="258">
        <f>ROUND(P655*H655,2)</f>
        <v>0</v>
      </c>
      <c r="L655" s="254" t="s">
        <v>404</v>
      </c>
      <c r="M655" s="45"/>
      <c r="N655" s="259" t="s">
        <v>1</v>
      </c>
      <c r="O655" s="260" t="s">
        <v>41</v>
      </c>
      <c r="P655" s="261">
        <f>I655+J655</f>
        <v>0</v>
      </c>
      <c r="Q655" s="261">
        <f>ROUND(I655*H655,2)</f>
        <v>0</v>
      </c>
      <c r="R655" s="261">
        <f>ROUND(J655*H655,2)</f>
        <v>0</v>
      </c>
      <c r="S655" s="92"/>
      <c r="T655" s="262">
        <f>S655*H655</f>
        <v>0</v>
      </c>
      <c r="U655" s="262">
        <v>0.00116</v>
      </c>
      <c r="V655" s="262">
        <f>U655*H655</f>
        <v>0.046399999999999997</v>
      </c>
      <c r="W655" s="262">
        <v>0</v>
      </c>
      <c r="X655" s="263">
        <f>W655*H655</f>
        <v>0</v>
      </c>
      <c r="Y655" s="39"/>
      <c r="Z655" s="39"/>
      <c r="AA655" s="39"/>
      <c r="AB655" s="39"/>
      <c r="AC655" s="39"/>
      <c r="AD655" s="39"/>
      <c r="AE655" s="39"/>
      <c r="AR655" s="264" t="s">
        <v>239</v>
      </c>
      <c r="AT655" s="264" t="s">
        <v>226</v>
      </c>
      <c r="AU655" s="264" t="s">
        <v>88</v>
      </c>
      <c r="AY655" s="18" t="s">
        <v>223</v>
      </c>
      <c r="BE655" s="265">
        <f>IF(O655="základní",K655,0)</f>
        <v>0</v>
      </c>
      <c r="BF655" s="265">
        <f>IF(O655="snížená",K655,0)</f>
        <v>0</v>
      </c>
      <c r="BG655" s="265">
        <f>IF(O655="zákl. přenesená",K655,0)</f>
        <v>0</v>
      </c>
      <c r="BH655" s="265">
        <f>IF(O655="sníž. přenesená",K655,0)</f>
        <v>0</v>
      </c>
      <c r="BI655" s="265">
        <f>IF(O655="nulová",K655,0)</f>
        <v>0</v>
      </c>
      <c r="BJ655" s="18" t="s">
        <v>86</v>
      </c>
      <c r="BK655" s="265">
        <f>ROUND(P655*H655,2)</f>
        <v>0</v>
      </c>
      <c r="BL655" s="18" t="s">
        <v>239</v>
      </c>
      <c r="BM655" s="264" t="s">
        <v>2011</v>
      </c>
    </row>
    <row r="656" s="2" customFormat="1">
      <c r="A656" s="39"/>
      <c r="B656" s="40"/>
      <c r="C656" s="41"/>
      <c r="D656" s="266" t="s">
        <v>232</v>
      </c>
      <c r="E656" s="41"/>
      <c r="F656" s="267" t="s">
        <v>1983</v>
      </c>
      <c r="G656" s="41"/>
      <c r="H656" s="41"/>
      <c r="I656" s="158"/>
      <c r="J656" s="158"/>
      <c r="K656" s="41"/>
      <c r="L656" s="41"/>
      <c r="M656" s="45"/>
      <c r="N656" s="268"/>
      <c r="O656" s="269"/>
      <c r="P656" s="92"/>
      <c r="Q656" s="92"/>
      <c r="R656" s="92"/>
      <c r="S656" s="92"/>
      <c r="T656" s="92"/>
      <c r="U656" s="92"/>
      <c r="V656" s="92"/>
      <c r="W656" s="92"/>
      <c r="X656" s="93"/>
      <c r="Y656" s="39"/>
      <c r="Z656" s="39"/>
      <c r="AA656" s="39"/>
      <c r="AB656" s="39"/>
      <c r="AC656" s="39"/>
      <c r="AD656" s="39"/>
      <c r="AE656" s="39"/>
      <c r="AT656" s="18" t="s">
        <v>232</v>
      </c>
      <c r="AU656" s="18" t="s">
        <v>88</v>
      </c>
    </row>
    <row r="657" s="2" customFormat="1" ht="21.75" customHeight="1">
      <c r="A657" s="39"/>
      <c r="B657" s="40"/>
      <c r="C657" s="252" t="s">
        <v>2012</v>
      </c>
      <c r="D657" s="252" t="s">
        <v>226</v>
      </c>
      <c r="E657" s="253" t="s">
        <v>2013</v>
      </c>
      <c r="F657" s="254" t="s">
        <v>2014</v>
      </c>
      <c r="G657" s="255" t="s">
        <v>481</v>
      </c>
      <c r="H657" s="256">
        <v>2.7999999999999998</v>
      </c>
      <c r="I657" s="257"/>
      <c r="J657" s="257"/>
      <c r="K657" s="258">
        <f>ROUND(P657*H657,2)</f>
        <v>0</v>
      </c>
      <c r="L657" s="254" t="s">
        <v>404</v>
      </c>
      <c r="M657" s="45"/>
      <c r="N657" s="259" t="s">
        <v>1</v>
      </c>
      <c r="O657" s="260" t="s">
        <v>41</v>
      </c>
      <c r="P657" s="261">
        <f>I657+J657</f>
        <v>0</v>
      </c>
      <c r="Q657" s="261">
        <f>ROUND(I657*H657,2)</f>
        <v>0</v>
      </c>
      <c r="R657" s="261">
        <f>ROUND(J657*H657,2)</f>
        <v>0</v>
      </c>
      <c r="S657" s="92"/>
      <c r="T657" s="262">
        <f>S657*H657</f>
        <v>0</v>
      </c>
      <c r="U657" s="262">
        <v>0.00072999999999999996</v>
      </c>
      <c r="V657" s="262">
        <f>U657*H657</f>
        <v>0.0020439999999999998</v>
      </c>
      <c r="W657" s="262">
        <v>0.001</v>
      </c>
      <c r="X657" s="263">
        <f>W657*H657</f>
        <v>0.0028</v>
      </c>
      <c r="Y657" s="39"/>
      <c r="Z657" s="39"/>
      <c r="AA657" s="39"/>
      <c r="AB657" s="39"/>
      <c r="AC657" s="39"/>
      <c r="AD657" s="39"/>
      <c r="AE657" s="39"/>
      <c r="AR657" s="264" t="s">
        <v>239</v>
      </c>
      <c r="AT657" s="264" t="s">
        <v>226</v>
      </c>
      <c r="AU657" s="264" t="s">
        <v>88</v>
      </c>
      <c r="AY657" s="18" t="s">
        <v>223</v>
      </c>
      <c r="BE657" s="265">
        <f>IF(O657="základní",K657,0)</f>
        <v>0</v>
      </c>
      <c r="BF657" s="265">
        <f>IF(O657="snížená",K657,0)</f>
        <v>0</v>
      </c>
      <c r="BG657" s="265">
        <f>IF(O657="zákl. přenesená",K657,0)</f>
        <v>0</v>
      </c>
      <c r="BH657" s="265">
        <f>IF(O657="sníž. přenesená",K657,0)</f>
        <v>0</v>
      </c>
      <c r="BI657" s="265">
        <f>IF(O657="nulová",K657,0)</f>
        <v>0</v>
      </c>
      <c r="BJ657" s="18" t="s">
        <v>86</v>
      </c>
      <c r="BK657" s="265">
        <f>ROUND(P657*H657,2)</f>
        <v>0</v>
      </c>
      <c r="BL657" s="18" t="s">
        <v>239</v>
      </c>
      <c r="BM657" s="264" t="s">
        <v>2015</v>
      </c>
    </row>
    <row r="658" s="2" customFormat="1">
      <c r="A658" s="39"/>
      <c r="B658" s="40"/>
      <c r="C658" s="41"/>
      <c r="D658" s="266" t="s">
        <v>232</v>
      </c>
      <c r="E658" s="41"/>
      <c r="F658" s="267" t="s">
        <v>2016</v>
      </c>
      <c r="G658" s="41"/>
      <c r="H658" s="41"/>
      <c r="I658" s="158"/>
      <c r="J658" s="158"/>
      <c r="K658" s="41"/>
      <c r="L658" s="41"/>
      <c r="M658" s="45"/>
      <c r="N658" s="268"/>
      <c r="O658" s="269"/>
      <c r="P658" s="92"/>
      <c r="Q658" s="92"/>
      <c r="R658" s="92"/>
      <c r="S658" s="92"/>
      <c r="T658" s="92"/>
      <c r="U658" s="92"/>
      <c r="V658" s="92"/>
      <c r="W658" s="92"/>
      <c r="X658" s="93"/>
      <c r="Y658" s="39"/>
      <c r="Z658" s="39"/>
      <c r="AA658" s="39"/>
      <c r="AB658" s="39"/>
      <c r="AC658" s="39"/>
      <c r="AD658" s="39"/>
      <c r="AE658" s="39"/>
      <c r="AT658" s="18" t="s">
        <v>232</v>
      </c>
      <c r="AU658" s="18" t="s">
        <v>88</v>
      </c>
    </row>
    <row r="659" s="13" customFormat="1">
      <c r="A659" s="13"/>
      <c r="B659" s="274"/>
      <c r="C659" s="275"/>
      <c r="D659" s="266" t="s">
        <v>446</v>
      </c>
      <c r="E659" s="276" t="s">
        <v>1</v>
      </c>
      <c r="F659" s="277" t="s">
        <v>2017</v>
      </c>
      <c r="G659" s="275"/>
      <c r="H659" s="278">
        <v>2.7999999999999998</v>
      </c>
      <c r="I659" s="279"/>
      <c r="J659" s="279"/>
      <c r="K659" s="275"/>
      <c r="L659" s="275"/>
      <c r="M659" s="280"/>
      <c r="N659" s="281"/>
      <c r="O659" s="282"/>
      <c r="P659" s="282"/>
      <c r="Q659" s="282"/>
      <c r="R659" s="282"/>
      <c r="S659" s="282"/>
      <c r="T659" s="282"/>
      <c r="U659" s="282"/>
      <c r="V659" s="282"/>
      <c r="W659" s="282"/>
      <c r="X659" s="283"/>
      <c r="Y659" s="13"/>
      <c r="Z659" s="13"/>
      <c r="AA659" s="13"/>
      <c r="AB659" s="13"/>
      <c r="AC659" s="13"/>
      <c r="AD659" s="13"/>
      <c r="AE659" s="13"/>
      <c r="AT659" s="284" t="s">
        <v>446</v>
      </c>
      <c r="AU659" s="284" t="s">
        <v>88</v>
      </c>
      <c r="AV659" s="13" t="s">
        <v>88</v>
      </c>
      <c r="AW659" s="13" t="s">
        <v>5</v>
      </c>
      <c r="AX659" s="13" t="s">
        <v>86</v>
      </c>
      <c r="AY659" s="284" t="s">
        <v>223</v>
      </c>
    </row>
    <row r="660" s="2" customFormat="1" ht="16.5" customHeight="1">
      <c r="A660" s="39"/>
      <c r="B660" s="40"/>
      <c r="C660" s="296" t="s">
        <v>2018</v>
      </c>
      <c r="D660" s="296" t="s">
        <v>498</v>
      </c>
      <c r="E660" s="297" t="s">
        <v>2019</v>
      </c>
      <c r="F660" s="298" t="s">
        <v>2020</v>
      </c>
      <c r="G660" s="299" t="s">
        <v>320</v>
      </c>
      <c r="H660" s="300">
        <v>7</v>
      </c>
      <c r="I660" s="301"/>
      <c r="J660" s="302"/>
      <c r="K660" s="303">
        <f>ROUND(P660*H660,2)</f>
        <v>0</v>
      </c>
      <c r="L660" s="298" t="s">
        <v>1</v>
      </c>
      <c r="M660" s="304"/>
      <c r="N660" s="305" t="s">
        <v>1</v>
      </c>
      <c r="O660" s="260" t="s">
        <v>41</v>
      </c>
      <c r="P660" s="261">
        <f>I660+J660</f>
        <v>0</v>
      </c>
      <c r="Q660" s="261">
        <f>ROUND(I660*H660,2)</f>
        <v>0</v>
      </c>
      <c r="R660" s="261">
        <f>ROUND(J660*H660,2)</f>
        <v>0</v>
      </c>
      <c r="S660" s="92"/>
      <c r="T660" s="262">
        <f>S660*H660</f>
        <v>0</v>
      </c>
      <c r="U660" s="262">
        <v>0.002</v>
      </c>
      <c r="V660" s="262">
        <f>U660*H660</f>
        <v>0.014</v>
      </c>
      <c r="W660" s="262">
        <v>0</v>
      </c>
      <c r="X660" s="263">
        <f>W660*H660</f>
        <v>0</v>
      </c>
      <c r="Y660" s="39"/>
      <c r="Z660" s="39"/>
      <c r="AA660" s="39"/>
      <c r="AB660" s="39"/>
      <c r="AC660" s="39"/>
      <c r="AD660" s="39"/>
      <c r="AE660" s="39"/>
      <c r="AR660" s="264" t="s">
        <v>430</v>
      </c>
      <c r="AT660" s="264" t="s">
        <v>498</v>
      </c>
      <c r="AU660" s="264" t="s">
        <v>88</v>
      </c>
      <c r="AY660" s="18" t="s">
        <v>223</v>
      </c>
      <c r="BE660" s="265">
        <f>IF(O660="základní",K660,0)</f>
        <v>0</v>
      </c>
      <c r="BF660" s="265">
        <f>IF(O660="snížená",K660,0)</f>
        <v>0</v>
      </c>
      <c r="BG660" s="265">
        <f>IF(O660="zákl. přenesená",K660,0)</f>
        <v>0</v>
      </c>
      <c r="BH660" s="265">
        <f>IF(O660="sníž. přenesená",K660,0)</f>
        <v>0</v>
      </c>
      <c r="BI660" s="265">
        <f>IF(O660="nulová",K660,0)</f>
        <v>0</v>
      </c>
      <c r="BJ660" s="18" t="s">
        <v>86</v>
      </c>
      <c r="BK660" s="265">
        <f>ROUND(P660*H660,2)</f>
        <v>0</v>
      </c>
      <c r="BL660" s="18" t="s">
        <v>239</v>
      </c>
      <c r="BM660" s="264" t="s">
        <v>2021</v>
      </c>
    </row>
    <row r="661" s="2" customFormat="1">
      <c r="A661" s="39"/>
      <c r="B661" s="40"/>
      <c r="C661" s="41"/>
      <c r="D661" s="266" t="s">
        <v>232</v>
      </c>
      <c r="E661" s="41"/>
      <c r="F661" s="267" t="s">
        <v>2022</v>
      </c>
      <c r="G661" s="41"/>
      <c r="H661" s="41"/>
      <c r="I661" s="158"/>
      <c r="J661" s="158"/>
      <c r="K661" s="41"/>
      <c r="L661" s="41"/>
      <c r="M661" s="45"/>
      <c r="N661" s="268"/>
      <c r="O661" s="269"/>
      <c r="P661" s="92"/>
      <c r="Q661" s="92"/>
      <c r="R661" s="92"/>
      <c r="S661" s="92"/>
      <c r="T661" s="92"/>
      <c r="U661" s="92"/>
      <c r="V661" s="92"/>
      <c r="W661" s="92"/>
      <c r="X661" s="93"/>
      <c r="Y661" s="39"/>
      <c r="Z661" s="39"/>
      <c r="AA661" s="39"/>
      <c r="AB661" s="39"/>
      <c r="AC661" s="39"/>
      <c r="AD661" s="39"/>
      <c r="AE661" s="39"/>
      <c r="AT661" s="18" t="s">
        <v>232</v>
      </c>
      <c r="AU661" s="18" t="s">
        <v>88</v>
      </c>
    </row>
    <row r="662" s="12" customFormat="1" ht="22.8" customHeight="1">
      <c r="A662" s="12"/>
      <c r="B662" s="235"/>
      <c r="C662" s="236"/>
      <c r="D662" s="237" t="s">
        <v>77</v>
      </c>
      <c r="E662" s="250" t="s">
        <v>656</v>
      </c>
      <c r="F662" s="250" t="s">
        <v>657</v>
      </c>
      <c r="G662" s="236"/>
      <c r="H662" s="236"/>
      <c r="I662" s="239"/>
      <c r="J662" s="239"/>
      <c r="K662" s="251">
        <f>BK662</f>
        <v>0</v>
      </c>
      <c r="L662" s="236"/>
      <c r="M662" s="241"/>
      <c r="N662" s="242"/>
      <c r="O662" s="243"/>
      <c r="P662" s="243"/>
      <c r="Q662" s="244">
        <f>SUM(Q663:Q669)</f>
        <v>0</v>
      </c>
      <c r="R662" s="244">
        <f>SUM(R663:R669)</f>
        <v>0</v>
      </c>
      <c r="S662" s="243"/>
      <c r="T662" s="245">
        <f>SUM(T663:T669)</f>
        <v>0</v>
      </c>
      <c r="U662" s="243"/>
      <c r="V662" s="245">
        <f>SUM(V663:V669)</f>
        <v>0</v>
      </c>
      <c r="W662" s="243"/>
      <c r="X662" s="246">
        <f>SUM(X663:X669)</f>
        <v>0</v>
      </c>
      <c r="Y662" s="12"/>
      <c r="Z662" s="12"/>
      <c r="AA662" s="12"/>
      <c r="AB662" s="12"/>
      <c r="AC662" s="12"/>
      <c r="AD662" s="12"/>
      <c r="AE662" s="12"/>
      <c r="AR662" s="247" t="s">
        <v>86</v>
      </c>
      <c r="AT662" s="248" t="s">
        <v>77</v>
      </c>
      <c r="AU662" s="248" t="s">
        <v>86</v>
      </c>
      <c r="AY662" s="247" t="s">
        <v>223</v>
      </c>
      <c r="BK662" s="249">
        <f>SUM(BK663:BK669)</f>
        <v>0</v>
      </c>
    </row>
    <row r="663" s="2" customFormat="1" ht="21.75" customHeight="1">
      <c r="A663" s="39"/>
      <c r="B663" s="40"/>
      <c r="C663" s="252" t="s">
        <v>2023</v>
      </c>
      <c r="D663" s="252" t="s">
        <v>226</v>
      </c>
      <c r="E663" s="253" t="s">
        <v>659</v>
      </c>
      <c r="F663" s="254" t="s">
        <v>660</v>
      </c>
      <c r="G663" s="255" t="s">
        <v>501</v>
      </c>
      <c r="H663" s="256">
        <v>13.930999999999999</v>
      </c>
      <c r="I663" s="257"/>
      <c r="J663" s="257"/>
      <c r="K663" s="258">
        <f>ROUND(P663*H663,2)</f>
        <v>0</v>
      </c>
      <c r="L663" s="254" t="s">
        <v>404</v>
      </c>
      <c r="M663" s="45"/>
      <c r="N663" s="259" t="s">
        <v>1</v>
      </c>
      <c r="O663" s="260" t="s">
        <v>41</v>
      </c>
      <c r="P663" s="261">
        <f>I663+J663</f>
        <v>0</v>
      </c>
      <c r="Q663" s="261">
        <f>ROUND(I663*H663,2)</f>
        <v>0</v>
      </c>
      <c r="R663" s="261">
        <f>ROUND(J663*H663,2)</f>
        <v>0</v>
      </c>
      <c r="S663" s="92"/>
      <c r="T663" s="262">
        <f>S663*H663</f>
        <v>0</v>
      </c>
      <c r="U663" s="262">
        <v>0</v>
      </c>
      <c r="V663" s="262">
        <f>U663*H663</f>
        <v>0</v>
      </c>
      <c r="W663" s="262">
        <v>0</v>
      </c>
      <c r="X663" s="263">
        <f>W663*H663</f>
        <v>0</v>
      </c>
      <c r="Y663" s="39"/>
      <c r="Z663" s="39"/>
      <c r="AA663" s="39"/>
      <c r="AB663" s="39"/>
      <c r="AC663" s="39"/>
      <c r="AD663" s="39"/>
      <c r="AE663" s="39"/>
      <c r="AR663" s="264" t="s">
        <v>239</v>
      </c>
      <c r="AT663" s="264" t="s">
        <v>226</v>
      </c>
      <c r="AU663" s="264" t="s">
        <v>88</v>
      </c>
      <c r="AY663" s="18" t="s">
        <v>223</v>
      </c>
      <c r="BE663" s="265">
        <f>IF(O663="základní",K663,0)</f>
        <v>0</v>
      </c>
      <c r="BF663" s="265">
        <f>IF(O663="snížená",K663,0)</f>
        <v>0</v>
      </c>
      <c r="BG663" s="265">
        <f>IF(O663="zákl. přenesená",K663,0)</f>
        <v>0</v>
      </c>
      <c r="BH663" s="265">
        <f>IF(O663="sníž. přenesená",K663,0)</f>
        <v>0</v>
      </c>
      <c r="BI663" s="265">
        <f>IF(O663="nulová",K663,0)</f>
        <v>0</v>
      </c>
      <c r="BJ663" s="18" t="s">
        <v>86</v>
      </c>
      <c r="BK663" s="265">
        <f>ROUND(P663*H663,2)</f>
        <v>0</v>
      </c>
      <c r="BL663" s="18" t="s">
        <v>239</v>
      </c>
      <c r="BM663" s="264" t="s">
        <v>2024</v>
      </c>
    </row>
    <row r="664" s="2" customFormat="1">
      <c r="A664" s="39"/>
      <c r="B664" s="40"/>
      <c r="C664" s="41"/>
      <c r="D664" s="266" t="s">
        <v>232</v>
      </c>
      <c r="E664" s="41"/>
      <c r="F664" s="267" t="s">
        <v>2025</v>
      </c>
      <c r="G664" s="41"/>
      <c r="H664" s="41"/>
      <c r="I664" s="158"/>
      <c r="J664" s="158"/>
      <c r="K664" s="41"/>
      <c r="L664" s="41"/>
      <c r="M664" s="45"/>
      <c r="N664" s="268"/>
      <c r="O664" s="269"/>
      <c r="P664" s="92"/>
      <c r="Q664" s="92"/>
      <c r="R664" s="92"/>
      <c r="S664" s="92"/>
      <c r="T664" s="92"/>
      <c r="U664" s="92"/>
      <c r="V664" s="92"/>
      <c r="W664" s="92"/>
      <c r="X664" s="93"/>
      <c r="Y664" s="39"/>
      <c r="Z664" s="39"/>
      <c r="AA664" s="39"/>
      <c r="AB664" s="39"/>
      <c r="AC664" s="39"/>
      <c r="AD664" s="39"/>
      <c r="AE664" s="39"/>
      <c r="AT664" s="18" t="s">
        <v>232</v>
      </c>
      <c r="AU664" s="18" t="s">
        <v>88</v>
      </c>
    </row>
    <row r="665" s="2" customFormat="1" ht="21.75" customHeight="1">
      <c r="A665" s="39"/>
      <c r="B665" s="40"/>
      <c r="C665" s="252" t="s">
        <v>2026</v>
      </c>
      <c r="D665" s="252" t="s">
        <v>226</v>
      </c>
      <c r="E665" s="253" t="s">
        <v>669</v>
      </c>
      <c r="F665" s="254" t="s">
        <v>670</v>
      </c>
      <c r="G665" s="255" t="s">
        <v>501</v>
      </c>
      <c r="H665" s="256">
        <v>55.723999999999997</v>
      </c>
      <c r="I665" s="257"/>
      <c r="J665" s="257"/>
      <c r="K665" s="258">
        <f>ROUND(P665*H665,2)</f>
        <v>0</v>
      </c>
      <c r="L665" s="254" t="s">
        <v>404</v>
      </c>
      <c r="M665" s="45"/>
      <c r="N665" s="259" t="s">
        <v>1</v>
      </c>
      <c r="O665" s="260" t="s">
        <v>41</v>
      </c>
      <c r="P665" s="261">
        <f>I665+J665</f>
        <v>0</v>
      </c>
      <c r="Q665" s="261">
        <f>ROUND(I665*H665,2)</f>
        <v>0</v>
      </c>
      <c r="R665" s="261">
        <f>ROUND(J665*H665,2)</f>
        <v>0</v>
      </c>
      <c r="S665" s="92"/>
      <c r="T665" s="262">
        <f>S665*H665</f>
        <v>0</v>
      </c>
      <c r="U665" s="262">
        <v>0</v>
      </c>
      <c r="V665" s="262">
        <f>U665*H665</f>
        <v>0</v>
      </c>
      <c r="W665" s="262">
        <v>0</v>
      </c>
      <c r="X665" s="263">
        <f>W665*H665</f>
        <v>0</v>
      </c>
      <c r="Y665" s="39"/>
      <c r="Z665" s="39"/>
      <c r="AA665" s="39"/>
      <c r="AB665" s="39"/>
      <c r="AC665" s="39"/>
      <c r="AD665" s="39"/>
      <c r="AE665" s="39"/>
      <c r="AR665" s="264" t="s">
        <v>239</v>
      </c>
      <c r="AT665" s="264" t="s">
        <v>226</v>
      </c>
      <c r="AU665" s="264" t="s">
        <v>88</v>
      </c>
      <c r="AY665" s="18" t="s">
        <v>223</v>
      </c>
      <c r="BE665" s="265">
        <f>IF(O665="základní",K665,0)</f>
        <v>0</v>
      </c>
      <c r="BF665" s="265">
        <f>IF(O665="snížená",K665,0)</f>
        <v>0</v>
      </c>
      <c r="BG665" s="265">
        <f>IF(O665="zákl. přenesená",K665,0)</f>
        <v>0</v>
      </c>
      <c r="BH665" s="265">
        <f>IF(O665="sníž. přenesená",K665,0)</f>
        <v>0</v>
      </c>
      <c r="BI665" s="265">
        <f>IF(O665="nulová",K665,0)</f>
        <v>0</v>
      </c>
      <c r="BJ665" s="18" t="s">
        <v>86</v>
      </c>
      <c r="BK665" s="265">
        <f>ROUND(P665*H665,2)</f>
        <v>0</v>
      </c>
      <c r="BL665" s="18" t="s">
        <v>239</v>
      </c>
      <c r="BM665" s="264" t="s">
        <v>2027</v>
      </c>
    </row>
    <row r="666" s="2" customFormat="1">
      <c r="A666" s="39"/>
      <c r="B666" s="40"/>
      <c r="C666" s="41"/>
      <c r="D666" s="266" t="s">
        <v>232</v>
      </c>
      <c r="E666" s="41"/>
      <c r="F666" s="267" t="s">
        <v>2028</v>
      </c>
      <c r="G666" s="41"/>
      <c r="H666" s="41"/>
      <c r="I666" s="158"/>
      <c r="J666" s="158"/>
      <c r="K666" s="41"/>
      <c r="L666" s="41"/>
      <c r="M666" s="45"/>
      <c r="N666" s="268"/>
      <c r="O666" s="269"/>
      <c r="P666" s="92"/>
      <c r="Q666" s="92"/>
      <c r="R666" s="92"/>
      <c r="S666" s="92"/>
      <c r="T666" s="92"/>
      <c r="U666" s="92"/>
      <c r="V666" s="92"/>
      <c r="W666" s="92"/>
      <c r="X666" s="93"/>
      <c r="Y666" s="39"/>
      <c r="Z666" s="39"/>
      <c r="AA666" s="39"/>
      <c r="AB666" s="39"/>
      <c r="AC666" s="39"/>
      <c r="AD666" s="39"/>
      <c r="AE666" s="39"/>
      <c r="AT666" s="18" t="s">
        <v>232</v>
      </c>
      <c r="AU666" s="18" t="s">
        <v>88</v>
      </c>
    </row>
    <row r="667" s="13" customFormat="1">
      <c r="A667" s="13"/>
      <c r="B667" s="274"/>
      <c r="C667" s="275"/>
      <c r="D667" s="266" t="s">
        <v>446</v>
      </c>
      <c r="E667" s="275"/>
      <c r="F667" s="277" t="s">
        <v>2029</v>
      </c>
      <c r="G667" s="275"/>
      <c r="H667" s="278">
        <v>55.723999999999997</v>
      </c>
      <c r="I667" s="279"/>
      <c r="J667" s="279"/>
      <c r="K667" s="275"/>
      <c r="L667" s="275"/>
      <c r="M667" s="280"/>
      <c r="N667" s="281"/>
      <c r="O667" s="282"/>
      <c r="P667" s="282"/>
      <c r="Q667" s="282"/>
      <c r="R667" s="282"/>
      <c r="S667" s="282"/>
      <c r="T667" s="282"/>
      <c r="U667" s="282"/>
      <c r="V667" s="282"/>
      <c r="W667" s="282"/>
      <c r="X667" s="283"/>
      <c r="Y667" s="13"/>
      <c r="Z667" s="13"/>
      <c r="AA667" s="13"/>
      <c r="AB667" s="13"/>
      <c r="AC667" s="13"/>
      <c r="AD667" s="13"/>
      <c r="AE667" s="13"/>
      <c r="AT667" s="284" t="s">
        <v>446</v>
      </c>
      <c r="AU667" s="284" t="s">
        <v>88</v>
      </c>
      <c r="AV667" s="13" t="s">
        <v>88</v>
      </c>
      <c r="AW667" s="13" t="s">
        <v>4</v>
      </c>
      <c r="AX667" s="13" t="s">
        <v>86</v>
      </c>
      <c r="AY667" s="284" t="s">
        <v>223</v>
      </c>
    </row>
    <row r="668" s="2" customFormat="1" ht="33" customHeight="1">
      <c r="A668" s="39"/>
      <c r="B668" s="40"/>
      <c r="C668" s="252" t="s">
        <v>2030</v>
      </c>
      <c r="D668" s="252" t="s">
        <v>226</v>
      </c>
      <c r="E668" s="253" t="s">
        <v>943</v>
      </c>
      <c r="F668" s="254" t="s">
        <v>765</v>
      </c>
      <c r="G668" s="255" t="s">
        <v>501</v>
      </c>
      <c r="H668" s="256">
        <v>13.930999999999999</v>
      </c>
      <c r="I668" s="257"/>
      <c r="J668" s="257"/>
      <c r="K668" s="258">
        <f>ROUND(P668*H668,2)</f>
        <v>0</v>
      </c>
      <c r="L668" s="254" t="s">
        <v>404</v>
      </c>
      <c r="M668" s="45"/>
      <c r="N668" s="259" t="s">
        <v>1</v>
      </c>
      <c r="O668" s="260" t="s">
        <v>41</v>
      </c>
      <c r="P668" s="261">
        <f>I668+J668</f>
        <v>0</v>
      </c>
      <c r="Q668" s="261">
        <f>ROUND(I668*H668,2)</f>
        <v>0</v>
      </c>
      <c r="R668" s="261">
        <f>ROUND(J668*H668,2)</f>
        <v>0</v>
      </c>
      <c r="S668" s="92"/>
      <c r="T668" s="262">
        <f>S668*H668</f>
        <v>0</v>
      </c>
      <c r="U668" s="262">
        <v>0</v>
      </c>
      <c r="V668" s="262">
        <f>U668*H668</f>
        <v>0</v>
      </c>
      <c r="W668" s="262">
        <v>0</v>
      </c>
      <c r="X668" s="263">
        <f>W668*H668</f>
        <v>0</v>
      </c>
      <c r="Y668" s="39"/>
      <c r="Z668" s="39"/>
      <c r="AA668" s="39"/>
      <c r="AB668" s="39"/>
      <c r="AC668" s="39"/>
      <c r="AD668" s="39"/>
      <c r="AE668" s="39"/>
      <c r="AR668" s="264" t="s">
        <v>239</v>
      </c>
      <c r="AT668" s="264" t="s">
        <v>226</v>
      </c>
      <c r="AU668" s="264" t="s">
        <v>88</v>
      </c>
      <c r="AY668" s="18" t="s">
        <v>223</v>
      </c>
      <c r="BE668" s="265">
        <f>IF(O668="základní",K668,0)</f>
        <v>0</v>
      </c>
      <c r="BF668" s="265">
        <f>IF(O668="snížená",K668,0)</f>
        <v>0</v>
      </c>
      <c r="BG668" s="265">
        <f>IF(O668="zákl. přenesená",K668,0)</f>
        <v>0</v>
      </c>
      <c r="BH668" s="265">
        <f>IF(O668="sníž. přenesená",K668,0)</f>
        <v>0</v>
      </c>
      <c r="BI668" s="265">
        <f>IF(O668="nulová",K668,0)</f>
        <v>0</v>
      </c>
      <c r="BJ668" s="18" t="s">
        <v>86</v>
      </c>
      <c r="BK668" s="265">
        <f>ROUND(P668*H668,2)</f>
        <v>0</v>
      </c>
      <c r="BL668" s="18" t="s">
        <v>239</v>
      </c>
      <c r="BM668" s="264" t="s">
        <v>2031</v>
      </c>
    </row>
    <row r="669" s="2" customFormat="1">
      <c r="A669" s="39"/>
      <c r="B669" s="40"/>
      <c r="C669" s="41"/>
      <c r="D669" s="266" t="s">
        <v>232</v>
      </c>
      <c r="E669" s="41"/>
      <c r="F669" s="267" t="s">
        <v>2032</v>
      </c>
      <c r="G669" s="41"/>
      <c r="H669" s="41"/>
      <c r="I669" s="158"/>
      <c r="J669" s="158"/>
      <c r="K669" s="41"/>
      <c r="L669" s="41"/>
      <c r="M669" s="45"/>
      <c r="N669" s="268"/>
      <c r="O669" s="269"/>
      <c r="P669" s="92"/>
      <c r="Q669" s="92"/>
      <c r="R669" s="92"/>
      <c r="S669" s="92"/>
      <c r="T669" s="92"/>
      <c r="U669" s="92"/>
      <c r="V669" s="92"/>
      <c r="W669" s="92"/>
      <c r="X669" s="93"/>
      <c r="Y669" s="39"/>
      <c r="Z669" s="39"/>
      <c r="AA669" s="39"/>
      <c r="AB669" s="39"/>
      <c r="AC669" s="39"/>
      <c r="AD669" s="39"/>
      <c r="AE669" s="39"/>
      <c r="AT669" s="18" t="s">
        <v>232</v>
      </c>
      <c r="AU669" s="18" t="s">
        <v>88</v>
      </c>
    </row>
    <row r="670" s="12" customFormat="1" ht="22.8" customHeight="1">
      <c r="A670" s="12"/>
      <c r="B670" s="235"/>
      <c r="C670" s="236"/>
      <c r="D670" s="237" t="s">
        <v>77</v>
      </c>
      <c r="E670" s="250" t="s">
        <v>1143</v>
      </c>
      <c r="F670" s="250" t="s">
        <v>1144</v>
      </c>
      <c r="G670" s="236"/>
      <c r="H670" s="236"/>
      <c r="I670" s="239"/>
      <c r="J670" s="239"/>
      <c r="K670" s="251">
        <f>BK670</f>
        <v>0</v>
      </c>
      <c r="L670" s="236"/>
      <c r="M670" s="241"/>
      <c r="N670" s="242"/>
      <c r="O670" s="243"/>
      <c r="P670" s="243"/>
      <c r="Q670" s="244">
        <f>SUM(Q671:Q672)</f>
        <v>0</v>
      </c>
      <c r="R670" s="244">
        <f>SUM(R671:R672)</f>
        <v>0</v>
      </c>
      <c r="S670" s="243"/>
      <c r="T670" s="245">
        <f>SUM(T671:T672)</f>
        <v>0</v>
      </c>
      <c r="U670" s="243"/>
      <c r="V670" s="245">
        <f>SUM(V671:V672)</f>
        <v>0</v>
      </c>
      <c r="W670" s="243"/>
      <c r="X670" s="246">
        <f>SUM(X671:X672)</f>
        <v>0</v>
      </c>
      <c r="Y670" s="12"/>
      <c r="Z670" s="12"/>
      <c r="AA670" s="12"/>
      <c r="AB670" s="12"/>
      <c r="AC670" s="12"/>
      <c r="AD670" s="12"/>
      <c r="AE670" s="12"/>
      <c r="AR670" s="247" t="s">
        <v>86</v>
      </c>
      <c r="AT670" s="248" t="s">
        <v>77</v>
      </c>
      <c r="AU670" s="248" t="s">
        <v>86</v>
      </c>
      <c r="AY670" s="247" t="s">
        <v>223</v>
      </c>
      <c r="BK670" s="249">
        <f>SUM(BK671:BK672)</f>
        <v>0</v>
      </c>
    </row>
    <row r="671" s="2" customFormat="1" ht="21.75" customHeight="1">
      <c r="A671" s="39"/>
      <c r="B671" s="40"/>
      <c r="C671" s="252" t="s">
        <v>2033</v>
      </c>
      <c r="D671" s="252" t="s">
        <v>226</v>
      </c>
      <c r="E671" s="253" t="s">
        <v>1145</v>
      </c>
      <c r="F671" s="254" t="s">
        <v>1146</v>
      </c>
      <c r="G671" s="255" t="s">
        <v>501</v>
      </c>
      <c r="H671" s="256">
        <v>20682.903999999999</v>
      </c>
      <c r="I671" s="257"/>
      <c r="J671" s="257"/>
      <c r="K671" s="258">
        <f>ROUND(P671*H671,2)</f>
        <v>0</v>
      </c>
      <c r="L671" s="254" t="s">
        <v>404</v>
      </c>
      <c r="M671" s="45"/>
      <c r="N671" s="259" t="s">
        <v>1</v>
      </c>
      <c r="O671" s="260" t="s">
        <v>41</v>
      </c>
      <c r="P671" s="261">
        <f>I671+J671</f>
        <v>0</v>
      </c>
      <c r="Q671" s="261">
        <f>ROUND(I671*H671,2)</f>
        <v>0</v>
      </c>
      <c r="R671" s="261">
        <f>ROUND(J671*H671,2)</f>
        <v>0</v>
      </c>
      <c r="S671" s="92"/>
      <c r="T671" s="262">
        <f>S671*H671</f>
        <v>0</v>
      </c>
      <c r="U671" s="262">
        <v>0</v>
      </c>
      <c r="V671" s="262">
        <f>U671*H671</f>
        <v>0</v>
      </c>
      <c r="W671" s="262">
        <v>0</v>
      </c>
      <c r="X671" s="263">
        <f>W671*H671</f>
        <v>0</v>
      </c>
      <c r="Y671" s="39"/>
      <c r="Z671" s="39"/>
      <c r="AA671" s="39"/>
      <c r="AB671" s="39"/>
      <c r="AC671" s="39"/>
      <c r="AD671" s="39"/>
      <c r="AE671" s="39"/>
      <c r="AR671" s="264" t="s">
        <v>239</v>
      </c>
      <c r="AT671" s="264" t="s">
        <v>226</v>
      </c>
      <c r="AU671" s="264" t="s">
        <v>88</v>
      </c>
      <c r="AY671" s="18" t="s">
        <v>223</v>
      </c>
      <c r="BE671" s="265">
        <f>IF(O671="základní",K671,0)</f>
        <v>0</v>
      </c>
      <c r="BF671" s="265">
        <f>IF(O671="snížená",K671,0)</f>
        <v>0</v>
      </c>
      <c r="BG671" s="265">
        <f>IF(O671="zákl. přenesená",K671,0)</f>
        <v>0</v>
      </c>
      <c r="BH671" s="265">
        <f>IF(O671="sníž. přenesená",K671,0)</f>
        <v>0</v>
      </c>
      <c r="BI671" s="265">
        <f>IF(O671="nulová",K671,0)</f>
        <v>0</v>
      </c>
      <c r="BJ671" s="18" t="s">
        <v>86</v>
      </c>
      <c r="BK671" s="265">
        <f>ROUND(P671*H671,2)</f>
        <v>0</v>
      </c>
      <c r="BL671" s="18" t="s">
        <v>239</v>
      </c>
      <c r="BM671" s="264" t="s">
        <v>2034</v>
      </c>
    </row>
    <row r="672" s="2" customFormat="1">
      <c r="A672" s="39"/>
      <c r="B672" s="40"/>
      <c r="C672" s="41"/>
      <c r="D672" s="266" t="s">
        <v>232</v>
      </c>
      <c r="E672" s="41"/>
      <c r="F672" s="267" t="s">
        <v>2025</v>
      </c>
      <c r="G672" s="41"/>
      <c r="H672" s="41"/>
      <c r="I672" s="158"/>
      <c r="J672" s="158"/>
      <c r="K672" s="41"/>
      <c r="L672" s="41"/>
      <c r="M672" s="45"/>
      <c r="N672" s="268"/>
      <c r="O672" s="269"/>
      <c r="P672" s="92"/>
      <c r="Q672" s="92"/>
      <c r="R672" s="92"/>
      <c r="S672" s="92"/>
      <c r="T672" s="92"/>
      <c r="U672" s="92"/>
      <c r="V672" s="92"/>
      <c r="W672" s="92"/>
      <c r="X672" s="93"/>
      <c r="Y672" s="39"/>
      <c r="Z672" s="39"/>
      <c r="AA672" s="39"/>
      <c r="AB672" s="39"/>
      <c r="AC672" s="39"/>
      <c r="AD672" s="39"/>
      <c r="AE672" s="39"/>
      <c r="AT672" s="18" t="s">
        <v>232</v>
      </c>
      <c r="AU672" s="18" t="s">
        <v>88</v>
      </c>
    </row>
    <row r="673" s="12" customFormat="1" ht="25.92" customHeight="1">
      <c r="A673" s="12"/>
      <c r="B673" s="235"/>
      <c r="C673" s="236"/>
      <c r="D673" s="237" t="s">
        <v>77</v>
      </c>
      <c r="E673" s="238" t="s">
        <v>710</v>
      </c>
      <c r="F673" s="238" t="s">
        <v>951</v>
      </c>
      <c r="G673" s="236"/>
      <c r="H673" s="236"/>
      <c r="I673" s="239"/>
      <c r="J673" s="239"/>
      <c r="K673" s="240">
        <f>BK673</f>
        <v>0</v>
      </c>
      <c r="L673" s="236"/>
      <c r="M673" s="241"/>
      <c r="N673" s="242"/>
      <c r="O673" s="243"/>
      <c r="P673" s="243"/>
      <c r="Q673" s="244">
        <f>Q674+Q722+Q731+Q780</f>
        <v>0</v>
      </c>
      <c r="R673" s="244">
        <f>R674+R722+R731+R780</f>
        <v>0</v>
      </c>
      <c r="S673" s="243"/>
      <c r="T673" s="245">
        <f>T674+T722+T731+T780</f>
        <v>0</v>
      </c>
      <c r="U673" s="243"/>
      <c r="V673" s="245">
        <f>V674+V722+V731+V780</f>
        <v>124.59574909999999</v>
      </c>
      <c r="W673" s="243"/>
      <c r="X673" s="246">
        <f>X674+X722+X731+X780</f>
        <v>0</v>
      </c>
      <c r="Y673" s="12"/>
      <c r="Z673" s="12"/>
      <c r="AA673" s="12"/>
      <c r="AB673" s="12"/>
      <c r="AC673" s="12"/>
      <c r="AD673" s="12"/>
      <c r="AE673" s="12"/>
      <c r="AR673" s="247" t="s">
        <v>88</v>
      </c>
      <c r="AT673" s="248" t="s">
        <v>77</v>
      </c>
      <c r="AU673" s="248" t="s">
        <v>78</v>
      </c>
      <c r="AY673" s="247" t="s">
        <v>223</v>
      </c>
      <c r="BK673" s="249">
        <f>BK674+BK722+BK731+BK780</f>
        <v>0</v>
      </c>
    </row>
    <row r="674" s="12" customFormat="1" ht="22.8" customHeight="1">
      <c r="A674" s="12"/>
      <c r="B674" s="235"/>
      <c r="C674" s="236"/>
      <c r="D674" s="237" t="s">
        <v>77</v>
      </c>
      <c r="E674" s="250" t="s">
        <v>2035</v>
      </c>
      <c r="F674" s="250" t="s">
        <v>2036</v>
      </c>
      <c r="G674" s="236"/>
      <c r="H674" s="236"/>
      <c r="I674" s="239"/>
      <c r="J674" s="239"/>
      <c r="K674" s="251">
        <f>BK674</f>
        <v>0</v>
      </c>
      <c r="L674" s="236"/>
      <c r="M674" s="241"/>
      <c r="N674" s="242"/>
      <c r="O674" s="243"/>
      <c r="P674" s="243"/>
      <c r="Q674" s="244">
        <f>SUM(Q675:Q721)</f>
        <v>0</v>
      </c>
      <c r="R674" s="244">
        <f>SUM(R675:R721)</f>
        <v>0</v>
      </c>
      <c r="S674" s="243"/>
      <c r="T674" s="245">
        <f>SUM(T675:T721)</f>
        <v>0</v>
      </c>
      <c r="U674" s="243"/>
      <c r="V674" s="245">
        <f>SUM(V675:V721)</f>
        <v>0.97829509999999997</v>
      </c>
      <c r="W674" s="243"/>
      <c r="X674" s="246">
        <f>SUM(X675:X721)</f>
        <v>0</v>
      </c>
      <c r="Y674" s="12"/>
      <c r="Z674" s="12"/>
      <c r="AA674" s="12"/>
      <c r="AB674" s="12"/>
      <c r="AC674" s="12"/>
      <c r="AD674" s="12"/>
      <c r="AE674" s="12"/>
      <c r="AR674" s="247" t="s">
        <v>88</v>
      </c>
      <c r="AT674" s="248" t="s">
        <v>77</v>
      </c>
      <c r="AU674" s="248" t="s">
        <v>86</v>
      </c>
      <c r="AY674" s="247" t="s">
        <v>223</v>
      </c>
      <c r="BK674" s="249">
        <f>SUM(BK675:BK721)</f>
        <v>0</v>
      </c>
    </row>
    <row r="675" s="2" customFormat="1" ht="21.75" customHeight="1">
      <c r="A675" s="39"/>
      <c r="B675" s="40"/>
      <c r="C675" s="252" t="s">
        <v>2037</v>
      </c>
      <c r="D675" s="252" t="s">
        <v>226</v>
      </c>
      <c r="E675" s="253" t="s">
        <v>2038</v>
      </c>
      <c r="F675" s="254" t="s">
        <v>2039</v>
      </c>
      <c r="G675" s="255" t="s">
        <v>403</v>
      </c>
      <c r="H675" s="256">
        <v>701.37</v>
      </c>
      <c r="I675" s="257"/>
      <c r="J675" s="257"/>
      <c r="K675" s="258">
        <f>ROUND(P675*H675,2)</f>
        <v>0</v>
      </c>
      <c r="L675" s="254" t="s">
        <v>404</v>
      </c>
      <c r="M675" s="45"/>
      <c r="N675" s="259" t="s">
        <v>1</v>
      </c>
      <c r="O675" s="260" t="s">
        <v>41</v>
      </c>
      <c r="P675" s="261">
        <f>I675+J675</f>
        <v>0</v>
      </c>
      <c r="Q675" s="261">
        <f>ROUND(I675*H675,2)</f>
        <v>0</v>
      </c>
      <c r="R675" s="261">
        <f>ROUND(J675*H675,2)</f>
        <v>0</v>
      </c>
      <c r="S675" s="92"/>
      <c r="T675" s="262">
        <f>S675*H675</f>
        <v>0</v>
      </c>
      <c r="U675" s="262">
        <v>0</v>
      </c>
      <c r="V675" s="262">
        <f>U675*H675</f>
        <v>0</v>
      </c>
      <c r="W675" s="262">
        <v>0</v>
      </c>
      <c r="X675" s="263">
        <f>W675*H675</f>
        <v>0</v>
      </c>
      <c r="Y675" s="39"/>
      <c r="Z675" s="39"/>
      <c r="AA675" s="39"/>
      <c r="AB675" s="39"/>
      <c r="AC675" s="39"/>
      <c r="AD675" s="39"/>
      <c r="AE675" s="39"/>
      <c r="AR675" s="264" t="s">
        <v>303</v>
      </c>
      <c r="AT675" s="264" t="s">
        <v>226</v>
      </c>
      <c r="AU675" s="264" t="s">
        <v>88</v>
      </c>
      <c r="AY675" s="18" t="s">
        <v>223</v>
      </c>
      <c r="BE675" s="265">
        <f>IF(O675="základní",K675,0)</f>
        <v>0</v>
      </c>
      <c r="BF675" s="265">
        <f>IF(O675="snížená",K675,0)</f>
        <v>0</v>
      </c>
      <c r="BG675" s="265">
        <f>IF(O675="zákl. přenesená",K675,0)</f>
        <v>0</v>
      </c>
      <c r="BH675" s="265">
        <f>IF(O675="sníž. přenesená",K675,0)</f>
        <v>0</v>
      </c>
      <c r="BI675" s="265">
        <f>IF(O675="nulová",K675,0)</f>
        <v>0</v>
      </c>
      <c r="BJ675" s="18" t="s">
        <v>86</v>
      </c>
      <c r="BK675" s="265">
        <f>ROUND(P675*H675,2)</f>
        <v>0</v>
      </c>
      <c r="BL675" s="18" t="s">
        <v>303</v>
      </c>
      <c r="BM675" s="264" t="s">
        <v>2040</v>
      </c>
    </row>
    <row r="676" s="2" customFormat="1">
      <c r="A676" s="39"/>
      <c r="B676" s="40"/>
      <c r="C676" s="41"/>
      <c r="D676" s="266" t="s">
        <v>232</v>
      </c>
      <c r="E676" s="41"/>
      <c r="F676" s="267" t="s">
        <v>1295</v>
      </c>
      <c r="G676" s="41"/>
      <c r="H676" s="41"/>
      <c r="I676" s="158"/>
      <c r="J676" s="158"/>
      <c r="K676" s="41"/>
      <c r="L676" s="41"/>
      <c r="M676" s="45"/>
      <c r="N676" s="268"/>
      <c r="O676" s="269"/>
      <c r="P676" s="92"/>
      <c r="Q676" s="92"/>
      <c r="R676" s="92"/>
      <c r="S676" s="92"/>
      <c r="T676" s="92"/>
      <c r="U676" s="92"/>
      <c r="V676" s="92"/>
      <c r="W676" s="92"/>
      <c r="X676" s="93"/>
      <c r="Y676" s="39"/>
      <c r="Z676" s="39"/>
      <c r="AA676" s="39"/>
      <c r="AB676" s="39"/>
      <c r="AC676" s="39"/>
      <c r="AD676" s="39"/>
      <c r="AE676" s="39"/>
      <c r="AT676" s="18" t="s">
        <v>232</v>
      </c>
      <c r="AU676" s="18" t="s">
        <v>88</v>
      </c>
    </row>
    <row r="677" s="13" customFormat="1">
      <c r="A677" s="13"/>
      <c r="B677" s="274"/>
      <c r="C677" s="275"/>
      <c r="D677" s="266" t="s">
        <v>446</v>
      </c>
      <c r="E677" s="276" t="s">
        <v>1</v>
      </c>
      <c r="F677" s="277" t="s">
        <v>2041</v>
      </c>
      <c r="G677" s="275"/>
      <c r="H677" s="278">
        <v>44.590000000000003</v>
      </c>
      <c r="I677" s="279"/>
      <c r="J677" s="279"/>
      <c r="K677" s="275"/>
      <c r="L677" s="275"/>
      <c r="M677" s="280"/>
      <c r="N677" s="281"/>
      <c r="O677" s="282"/>
      <c r="P677" s="282"/>
      <c r="Q677" s="282"/>
      <c r="R677" s="282"/>
      <c r="S677" s="282"/>
      <c r="T677" s="282"/>
      <c r="U677" s="282"/>
      <c r="V677" s="282"/>
      <c r="W677" s="282"/>
      <c r="X677" s="283"/>
      <c r="Y677" s="13"/>
      <c r="Z677" s="13"/>
      <c r="AA677" s="13"/>
      <c r="AB677" s="13"/>
      <c r="AC677" s="13"/>
      <c r="AD677" s="13"/>
      <c r="AE677" s="13"/>
      <c r="AT677" s="284" t="s">
        <v>446</v>
      </c>
      <c r="AU677" s="284" t="s">
        <v>88</v>
      </c>
      <c r="AV677" s="13" t="s">
        <v>88</v>
      </c>
      <c r="AW677" s="13" t="s">
        <v>5</v>
      </c>
      <c r="AX677" s="13" t="s">
        <v>78</v>
      </c>
      <c r="AY677" s="284" t="s">
        <v>223</v>
      </c>
    </row>
    <row r="678" s="13" customFormat="1">
      <c r="A678" s="13"/>
      <c r="B678" s="274"/>
      <c r="C678" s="275"/>
      <c r="D678" s="266" t="s">
        <v>446</v>
      </c>
      <c r="E678" s="276" t="s">
        <v>1</v>
      </c>
      <c r="F678" s="277" t="s">
        <v>2042</v>
      </c>
      <c r="G678" s="275"/>
      <c r="H678" s="278">
        <v>9.6600000000000001</v>
      </c>
      <c r="I678" s="279"/>
      <c r="J678" s="279"/>
      <c r="K678" s="275"/>
      <c r="L678" s="275"/>
      <c r="M678" s="280"/>
      <c r="N678" s="281"/>
      <c r="O678" s="282"/>
      <c r="P678" s="282"/>
      <c r="Q678" s="282"/>
      <c r="R678" s="282"/>
      <c r="S678" s="282"/>
      <c r="T678" s="282"/>
      <c r="U678" s="282"/>
      <c r="V678" s="282"/>
      <c r="W678" s="282"/>
      <c r="X678" s="283"/>
      <c r="Y678" s="13"/>
      <c r="Z678" s="13"/>
      <c r="AA678" s="13"/>
      <c r="AB678" s="13"/>
      <c r="AC678" s="13"/>
      <c r="AD678" s="13"/>
      <c r="AE678" s="13"/>
      <c r="AT678" s="284" t="s">
        <v>446</v>
      </c>
      <c r="AU678" s="284" t="s">
        <v>88</v>
      </c>
      <c r="AV678" s="13" t="s">
        <v>88</v>
      </c>
      <c r="AW678" s="13" t="s">
        <v>5</v>
      </c>
      <c r="AX678" s="13" t="s">
        <v>78</v>
      </c>
      <c r="AY678" s="284" t="s">
        <v>223</v>
      </c>
    </row>
    <row r="679" s="13" customFormat="1">
      <c r="A679" s="13"/>
      <c r="B679" s="274"/>
      <c r="C679" s="275"/>
      <c r="D679" s="266" t="s">
        <v>446</v>
      </c>
      <c r="E679" s="276" t="s">
        <v>1</v>
      </c>
      <c r="F679" s="277" t="s">
        <v>2043</v>
      </c>
      <c r="G679" s="275"/>
      <c r="H679" s="278">
        <v>15.720000000000001</v>
      </c>
      <c r="I679" s="279"/>
      <c r="J679" s="279"/>
      <c r="K679" s="275"/>
      <c r="L679" s="275"/>
      <c r="M679" s="280"/>
      <c r="N679" s="281"/>
      <c r="O679" s="282"/>
      <c r="P679" s="282"/>
      <c r="Q679" s="282"/>
      <c r="R679" s="282"/>
      <c r="S679" s="282"/>
      <c r="T679" s="282"/>
      <c r="U679" s="282"/>
      <c r="V679" s="282"/>
      <c r="W679" s="282"/>
      <c r="X679" s="283"/>
      <c r="Y679" s="13"/>
      <c r="Z679" s="13"/>
      <c r="AA679" s="13"/>
      <c r="AB679" s="13"/>
      <c r="AC679" s="13"/>
      <c r="AD679" s="13"/>
      <c r="AE679" s="13"/>
      <c r="AT679" s="284" t="s">
        <v>446</v>
      </c>
      <c r="AU679" s="284" t="s">
        <v>88</v>
      </c>
      <c r="AV679" s="13" t="s">
        <v>88</v>
      </c>
      <c r="AW679" s="13" t="s">
        <v>5</v>
      </c>
      <c r="AX679" s="13" t="s">
        <v>78</v>
      </c>
      <c r="AY679" s="284" t="s">
        <v>223</v>
      </c>
    </row>
    <row r="680" s="13" customFormat="1">
      <c r="A680" s="13"/>
      <c r="B680" s="274"/>
      <c r="C680" s="275"/>
      <c r="D680" s="266" t="s">
        <v>446</v>
      </c>
      <c r="E680" s="276" t="s">
        <v>1</v>
      </c>
      <c r="F680" s="277" t="s">
        <v>1940</v>
      </c>
      <c r="G680" s="275"/>
      <c r="H680" s="278">
        <v>38</v>
      </c>
      <c r="I680" s="279"/>
      <c r="J680" s="279"/>
      <c r="K680" s="275"/>
      <c r="L680" s="275"/>
      <c r="M680" s="280"/>
      <c r="N680" s="281"/>
      <c r="O680" s="282"/>
      <c r="P680" s="282"/>
      <c r="Q680" s="282"/>
      <c r="R680" s="282"/>
      <c r="S680" s="282"/>
      <c r="T680" s="282"/>
      <c r="U680" s="282"/>
      <c r="V680" s="282"/>
      <c r="W680" s="282"/>
      <c r="X680" s="283"/>
      <c r="Y680" s="13"/>
      <c r="Z680" s="13"/>
      <c r="AA680" s="13"/>
      <c r="AB680" s="13"/>
      <c r="AC680" s="13"/>
      <c r="AD680" s="13"/>
      <c r="AE680" s="13"/>
      <c r="AT680" s="284" t="s">
        <v>446</v>
      </c>
      <c r="AU680" s="284" t="s">
        <v>88</v>
      </c>
      <c r="AV680" s="13" t="s">
        <v>88</v>
      </c>
      <c r="AW680" s="13" t="s">
        <v>5</v>
      </c>
      <c r="AX680" s="13" t="s">
        <v>78</v>
      </c>
      <c r="AY680" s="284" t="s">
        <v>223</v>
      </c>
    </row>
    <row r="681" s="13" customFormat="1">
      <c r="A681" s="13"/>
      <c r="B681" s="274"/>
      <c r="C681" s="275"/>
      <c r="D681" s="266" t="s">
        <v>446</v>
      </c>
      <c r="E681" s="276" t="s">
        <v>1</v>
      </c>
      <c r="F681" s="277" t="s">
        <v>1941</v>
      </c>
      <c r="G681" s="275"/>
      <c r="H681" s="278">
        <v>69.400000000000006</v>
      </c>
      <c r="I681" s="279"/>
      <c r="J681" s="279"/>
      <c r="K681" s="275"/>
      <c r="L681" s="275"/>
      <c r="M681" s="280"/>
      <c r="N681" s="281"/>
      <c r="O681" s="282"/>
      <c r="P681" s="282"/>
      <c r="Q681" s="282"/>
      <c r="R681" s="282"/>
      <c r="S681" s="282"/>
      <c r="T681" s="282"/>
      <c r="U681" s="282"/>
      <c r="V681" s="282"/>
      <c r="W681" s="282"/>
      <c r="X681" s="283"/>
      <c r="Y681" s="13"/>
      <c r="Z681" s="13"/>
      <c r="AA681" s="13"/>
      <c r="AB681" s="13"/>
      <c r="AC681" s="13"/>
      <c r="AD681" s="13"/>
      <c r="AE681" s="13"/>
      <c r="AT681" s="284" t="s">
        <v>446</v>
      </c>
      <c r="AU681" s="284" t="s">
        <v>88</v>
      </c>
      <c r="AV681" s="13" t="s">
        <v>88</v>
      </c>
      <c r="AW681" s="13" t="s">
        <v>5</v>
      </c>
      <c r="AX681" s="13" t="s">
        <v>78</v>
      </c>
      <c r="AY681" s="284" t="s">
        <v>223</v>
      </c>
    </row>
    <row r="682" s="13" customFormat="1">
      <c r="A682" s="13"/>
      <c r="B682" s="274"/>
      <c r="C682" s="275"/>
      <c r="D682" s="266" t="s">
        <v>446</v>
      </c>
      <c r="E682" s="276" t="s">
        <v>1</v>
      </c>
      <c r="F682" s="277" t="s">
        <v>1942</v>
      </c>
      <c r="G682" s="275"/>
      <c r="H682" s="278">
        <v>32</v>
      </c>
      <c r="I682" s="279"/>
      <c r="J682" s="279"/>
      <c r="K682" s="275"/>
      <c r="L682" s="275"/>
      <c r="M682" s="280"/>
      <c r="N682" s="281"/>
      <c r="O682" s="282"/>
      <c r="P682" s="282"/>
      <c r="Q682" s="282"/>
      <c r="R682" s="282"/>
      <c r="S682" s="282"/>
      <c r="T682" s="282"/>
      <c r="U682" s="282"/>
      <c r="V682" s="282"/>
      <c r="W682" s="282"/>
      <c r="X682" s="283"/>
      <c r="Y682" s="13"/>
      <c r="Z682" s="13"/>
      <c r="AA682" s="13"/>
      <c r="AB682" s="13"/>
      <c r="AC682" s="13"/>
      <c r="AD682" s="13"/>
      <c r="AE682" s="13"/>
      <c r="AT682" s="284" t="s">
        <v>446</v>
      </c>
      <c r="AU682" s="284" t="s">
        <v>88</v>
      </c>
      <c r="AV682" s="13" t="s">
        <v>88</v>
      </c>
      <c r="AW682" s="13" t="s">
        <v>5</v>
      </c>
      <c r="AX682" s="13" t="s">
        <v>78</v>
      </c>
      <c r="AY682" s="284" t="s">
        <v>223</v>
      </c>
    </row>
    <row r="683" s="13" customFormat="1">
      <c r="A683" s="13"/>
      <c r="B683" s="274"/>
      <c r="C683" s="275"/>
      <c r="D683" s="266" t="s">
        <v>446</v>
      </c>
      <c r="E683" s="276" t="s">
        <v>1</v>
      </c>
      <c r="F683" s="277" t="s">
        <v>1943</v>
      </c>
      <c r="G683" s="275"/>
      <c r="H683" s="278">
        <v>48</v>
      </c>
      <c r="I683" s="279"/>
      <c r="J683" s="279"/>
      <c r="K683" s="275"/>
      <c r="L683" s="275"/>
      <c r="M683" s="280"/>
      <c r="N683" s="281"/>
      <c r="O683" s="282"/>
      <c r="P683" s="282"/>
      <c r="Q683" s="282"/>
      <c r="R683" s="282"/>
      <c r="S683" s="282"/>
      <c r="T683" s="282"/>
      <c r="U683" s="282"/>
      <c r="V683" s="282"/>
      <c r="W683" s="282"/>
      <c r="X683" s="283"/>
      <c r="Y683" s="13"/>
      <c r="Z683" s="13"/>
      <c r="AA683" s="13"/>
      <c r="AB683" s="13"/>
      <c r="AC683" s="13"/>
      <c r="AD683" s="13"/>
      <c r="AE683" s="13"/>
      <c r="AT683" s="284" t="s">
        <v>446</v>
      </c>
      <c r="AU683" s="284" t="s">
        <v>88</v>
      </c>
      <c r="AV683" s="13" t="s">
        <v>88</v>
      </c>
      <c r="AW683" s="13" t="s">
        <v>5</v>
      </c>
      <c r="AX683" s="13" t="s">
        <v>78</v>
      </c>
      <c r="AY683" s="284" t="s">
        <v>223</v>
      </c>
    </row>
    <row r="684" s="13" customFormat="1">
      <c r="A684" s="13"/>
      <c r="B684" s="274"/>
      <c r="C684" s="275"/>
      <c r="D684" s="266" t="s">
        <v>446</v>
      </c>
      <c r="E684" s="276" t="s">
        <v>1</v>
      </c>
      <c r="F684" s="277" t="s">
        <v>1944</v>
      </c>
      <c r="G684" s="275"/>
      <c r="H684" s="278">
        <v>152</v>
      </c>
      <c r="I684" s="279"/>
      <c r="J684" s="279"/>
      <c r="K684" s="275"/>
      <c r="L684" s="275"/>
      <c r="M684" s="280"/>
      <c r="N684" s="281"/>
      <c r="O684" s="282"/>
      <c r="P684" s="282"/>
      <c r="Q684" s="282"/>
      <c r="R684" s="282"/>
      <c r="S684" s="282"/>
      <c r="T684" s="282"/>
      <c r="U684" s="282"/>
      <c r="V684" s="282"/>
      <c r="W684" s="282"/>
      <c r="X684" s="283"/>
      <c r="Y684" s="13"/>
      <c r="Z684" s="13"/>
      <c r="AA684" s="13"/>
      <c r="AB684" s="13"/>
      <c r="AC684" s="13"/>
      <c r="AD684" s="13"/>
      <c r="AE684" s="13"/>
      <c r="AT684" s="284" t="s">
        <v>446</v>
      </c>
      <c r="AU684" s="284" t="s">
        <v>88</v>
      </c>
      <c r="AV684" s="13" t="s">
        <v>88</v>
      </c>
      <c r="AW684" s="13" t="s">
        <v>5</v>
      </c>
      <c r="AX684" s="13" t="s">
        <v>78</v>
      </c>
      <c r="AY684" s="284" t="s">
        <v>223</v>
      </c>
    </row>
    <row r="685" s="13" customFormat="1">
      <c r="A685" s="13"/>
      <c r="B685" s="274"/>
      <c r="C685" s="275"/>
      <c r="D685" s="266" t="s">
        <v>446</v>
      </c>
      <c r="E685" s="276" t="s">
        <v>1</v>
      </c>
      <c r="F685" s="277" t="s">
        <v>1945</v>
      </c>
      <c r="G685" s="275"/>
      <c r="H685" s="278">
        <v>280</v>
      </c>
      <c r="I685" s="279"/>
      <c r="J685" s="279"/>
      <c r="K685" s="275"/>
      <c r="L685" s="275"/>
      <c r="M685" s="280"/>
      <c r="N685" s="281"/>
      <c r="O685" s="282"/>
      <c r="P685" s="282"/>
      <c r="Q685" s="282"/>
      <c r="R685" s="282"/>
      <c r="S685" s="282"/>
      <c r="T685" s="282"/>
      <c r="U685" s="282"/>
      <c r="V685" s="282"/>
      <c r="W685" s="282"/>
      <c r="X685" s="283"/>
      <c r="Y685" s="13"/>
      <c r="Z685" s="13"/>
      <c r="AA685" s="13"/>
      <c r="AB685" s="13"/>
      <c r="AC685" s="13"/>
      <c r="AD685" s="13"/>
      <c r="AE685" s="13"/>
      <c r="AT685" s="284" t="s">
        <v>446</v>
      </c>
      <c r="AU685" s="284" t="s">
        <v>88</v>
      </c>
      <c r="AV685" s="13" t="s">
        <v>88</v>
      </c>
      <c r="AW685" s="13" t="s">
        <v>5</v>
      </c>
      <c r="AX685" s="13" t="s">
        <v>78</v>
      </c>
      <c r="AY685" s="284" t="s">
        <v>223</v>
      </c>
    </row>
    <row r="686" s="13" customFormat="1">
      <c r="A686" s="13"/>
      <c r="B686" s="274"/>
      <c r="C686" s="275"/>
      <c r="D686" s="266" t="s">
        <v>446</v>
      </c>
      <c r="E686" s="276" t="s">
        <v>1</v>
      </c>
      <c r="F686" s="277" t="s">
        <v>1946</v>
      </c>
      <c r="G686" s="275"/>
      <c r="H686" s="278">
        <v>12</v>
      </c>
      <c r="I686" s="279"/>
      <c r="J686" s="279"/>
      <c r="K686" s="275"/>
      <c r="L686" s="275"/>
      <c r="M686" s="280"/>
      <c r="N686" s="281"/>
      <c r="O686" s="282"/>
      <c r="P686" s="282"/>
      <c r="Q686" s="282"/>
      <c r="R686" s="282"/>
      <c r="S686" s="282"/>
      <c r="T686" s="282"/>
      <c r="U686" s="282"/>
      <c r="V686" s="282"/>
      <c r="W686" s="282"/>
      <c r="X686" s="283"/>
      <c r="Y686" s="13"/>
      <c r="Z686" s="13"/>
      <c r="AA686" s="13"/>
      <c r="AB686" s="13"/>
      <c r="AC686" s="13"/>
      <c r="AD686" s="13"/>
      <c r="AE686" s="13"/>
      <c r="AT686" s="284" t="s">
        <v>446</v>
      </c>
      <c r="AU686" s="284" t="s">
        <v>88</v>
      </c>
      <c r="AV686" s="13" t="s">
        <v>88</v>
      </c>
      <c r="AW686" s="13" t="s">
        <v>5</v>
      </c>
      <c r="AX686" s="13" t="s">
        <v>78</v>
      </c>
      <c r="AY686" s="284" t="s">
        <v>223</v>
      </c>
    </row>
    <row r="687" s="14" customFormat="1">
      <c r="A687" s="14"/>
      <c r="B687" s="285"/>
      <c r="C687" s="286"/>
      <c r="D687" s="266" t="s">
        <v>446</v>
      </c>
      <c r="E687" s="287" t="s">
        <v>1</v>
      </c>
      <c r="F687" s="288" t="s">
        <v>463</v>
      </c>
      <c r="G687" s="286"/>
      <c r="H687" s="289">
        <v>701.37</v>
      </c>
      <c r="I687" s="290"/>
      <c r="J687" s="290"/>
      <c r="K687" s="286"/>
      <c r="L687" s="286"/>
      <c r="M687" s="291"/>
      <c r="N687" s="292"/>
      <c r="O687" s="293"/>
      <c r="P687" s="293"/>
      <c r="Q687" s="293"/>
      <c r="R687" s="293"/>
      <c r="S687" s="293"/>
      <c r="T687" s="293"/>
      <c r="U687" s="293"/>
      <c r="V687" s="293"/>
      <c r="W687" s="293"/>
      <c r="X687" s="294"/>
      <c r="Y687" s="14"/>
      <c r="Z687" s="14"/>
      <c r="AA687" s="14"/>
      <c r="AB687" s="14"/>
      <c r="AC687" s="14"/>
      <c r="AD687" s="14"/>
      <c r="AE687" s="14"/>
      <c r="AT687" s="295" t="s">
        <v>446</v>
      </c>
      <c r="AU687" s="295" t="s">
        <v>88</v>
      </c>
      <c r="AV687" s="14" t="s">
        <v>239</v>
      </c>
      <c r="AW687" s="14" t="s">
        <v>5</v>
      </c>
      <c r="AX687" s="14" t="s">
        <v>86</v>
      </c>
      <c r="AY687" s="295" t="s">
        <v>223</v>
      </c>
    </row>
    <row r="688" s="2" customFormat="1" ht="21.75" customHeight="1">
      <c r="A688" s="39"/>
      <c r="B688" s="40"/>
      <c r="C688" s="296" t="s">
        <v>2044</v>
      </c>
      <c r="D688" s="296" t="s">
        <v>498</v>
      </c>
      <c r="E688" s="297" t="s">
        <v>2045</v>
      </c>
      <c r="F688" s="298" t="s">
        <v>2046</v>
      </c>
      <c r="G688" s="299" t="s">
        <v>501</v>
      </c>
      <c r="H688" s="300">
        <v>0.245</v>
      </c>
      <c r="I688" s="301"/>
      <c r="J688" s="302"/>
      <c r="K688" s="303">
        <f>ROUND(P688*H688,2)</f>
        <v>0</v>
      </c>
      <c r="L688" s="298" t="s">
        <v>404</v>
      </c>
      <c r="M688" s="304"/>
      <c r="N688" s="305" t="s">
        <v>1</v>
      </c>
      <c r="O688" s="260" t="s">
        <v>41</v>
      </c>
      <c r="P688" s="261">
        <f>I688+J688</f>
        <v>0</v>
      </c>
      <c r="Q688" s="261">
        <f>ROUND(I688*H688,2)</f>
        <v>0</v>
      </c>
      <c r="R688" s="261">
        <f>ROUND(J688*H688,2)</f>
        <v>0</v>
      </c>
      <c r="S688" s="92"/>
      <c r="T688" s="262">
        <f>S688*H688</f>
        <v>0</v>
      </c>
      <c r="U688" s="262">
        <v>1</v>
      </c>
      <c r="V688" s="262">
        <f>U688*H688</f>
        <v>0.245</v>
      </c>
      <c r="W688" s="262">
        <v>0</v>
      </c>
      <c r="X688" s="263">
        <f>W688*H688</f>
        <v>0</v>
      </c>
      <c r="Y688" s="39"/>
      <c r="Z688" s="39"/>
      <c r="AA688" s="39"/>
      <c r="AB688" s="39"/>
      <c r="AC688" s="39"/>
      <c r="AD688" s="39"/>
      <c r="AE688" s="39"/>
      <c r="AR688" s="264" t="s">
        <v>385</v>
      </c>
      <c r="AT688" s="264" t="s">
        <v>498</v>
      </c>
      <c r="AU688" s="264" t="s">
        <v>88</v>
      </c>
      <c r="AY688" s="18" t="s">
        <v>223</v>
      </c>
      <c r="BE688" s="265">
        <f>IF(O688="základní",K688,0)</f>
        <v>0</v>
      </c>
      <c r="BF688" s="265">
        <f>IF(O688="snížená",K688,0)</f>
        <v>0</v>
      </c>
      <c r="BG688" s="265">
        <f>IF(O688="zákl. přenesená",K688,0)</f>
        <v>0</v>
      </c>
      <c r="BH688" s="265">
        <f>IF(O688="sníž. přenesená",K688,0)</f>
        <v>0</v>
      </c>
      <c r="BI688" s="265">
        <f>IF(O688="nulová",K688,0)</f>
        <v>0</v>
      </c>
      <c r="BJ688" s="18" t="s">
        <v>86</v>
      </c>
      <c r="BK688" s="265">
        <f>ROUND(P688*H688,2)</f>
        <v>0</v>
      </c>
      <c r="BL688" s="18" t="s">
        <v>303</v>
      </c>
      <c r="BM688" s="264" t="s">
        <v>2047</v>
      </c>
    </row>
    <row r="689" s="2" customFormat="1">
      <c r="A689" s="39"/>
      <c r="B689" s="40"/>
      <c r="C689" s="41"/>
      <c r="D689" s="266" t="s">
        <v>232</v>
      </c>
      <c r="E689" s="41"/>
      <c r="F689" s="267" t="s">
        <v>2048</v>
      </c>
      <c r="G689" s="41"/>
      <c r="H689" s="41"/>
      <c r="I689" s="158"/>
      <c r="J689" s="158"/>
      <c r="K689" s="41"/>
      <c r="L689" s="41"/>
      <c r="M689" s="45"/>
      <c r="N689" s="268"/>
      <c r="O689" s="269"/>
      <c r="P689" s="92"/>
      <c r="Q689" s="92"/>
      <c r="R689" s="92"/>
      <c r="S689" s="92"/>
      <c r="T689" s="92"/>
      <c r="U689" s="92"/>
      <c r="V689" s="92"/>
      <c r="W689" s="92"/>
      <c r="X689" s="93"/>
      <c r="Y689" s="39"/>
      <c r="Z689" s="39"/>
      <c r="AA689" s="39"/>
      <c r="AB689" s="39"/>
      <c r="AC689" s="39"/>
      <c r="AD689" s="39"/>
      <c r="AE689" s="39"/>
      <c r="AT689" s="18" t="s">
        <v>232</v>
      </c>
      <c r="AU689" s="18" t="s">
        <v>88</v>
      </c>
    </row>
    <row r="690" s="13" customFormat="1">
      <c r="A690" s="13"/>
      <c r="B690" s="274"/>
      <c r="C690" s="275"/>
      <c r="D690" s="266" t="s">
        <v>446</v>
      </c>
      <c r="E690" s="275"/>
      <c r="F690" s="277" t="s">
        <v>2049</v>
      </c>
      <c r="G690" s="275"/>
      <c r="H690" s="278">
        <v>0.245</v>
      </c>
      <c r="I690" s="279"/>
      <c r="J690" s="279"/>
      <c r="K690" s="275"/>
      <c r="L690" s="275"/>
      <c r="M690" s="280"/>
      <c r="N690" s="281"/>
      <c r="O690" s="282"/>
      <c r="P690" s="282"/>
      <c r="Q690" s="282"/>
      <c r="R690" s="282"/>
      <c r="S690" s="282"/>
      <c r="T690" s="282"/>
      <c r="U690" s="282"/>
      <c r="V690" s="282"/>
      <c r="W690" s="282"/>
      <c r="X690" s="283"/>
      <c r="Y690" s="13"/>
      <c r="Z690" s="13"/>
      <c r="AA690" s="13"/>
      <c r="AB690" s="13"/>
      <c r="AC690" s="13"/>
      <c r="AD690" s="13"/>
      <c r="AE690" s="13"/>
      <c r="AT690" s="284" t="s">
        <v>446</v>
      </c>
      <c r="AU690" s="284" t="s">
        <v>88</v>
      </c>
      <c r="AV690" s="13" t="s">
        <v>88</v>
      </c>
      <c r="AW690" s="13" t="s">
        <v>4</v>
      </c>
      <c r="AX690" s="13" t="s">
        <v>86</v>
      </c>
      <c r="AY690" s="284" t="s">
        <v>223</v>
      </c>
    </row>
    <row r="691" s="2" customFormat="1" ht="21.75" customHeight="1">
      <c r="A691" s="39"/>
      <c r="B691" s="40"/>
      <c r="C691" s="252" t="s">
        <v>2050</v>
      </c>
      <c r="D691" s="252" t="s">
        <v>226</v>
      </c>
      <c r="E691" s="253" t="s">
        <v>2051</v>
      </c>
      <c r="F691" s="254" t="s">
        <v>2052</v>
      </c>
      <c r="G691" s="255" t="s">
        <v>403</v>
      </c>
      <c r="H691" s="256">
        <v>1402.74</v>
      </c>
      <c r="I691" s="257"/>
      <c r="J691" s="257"/>
      <c r="K691" s="258">
        <f>ROUND(P691*H691,2)</f>
        <v>0</v>
      </c>
      <c r="L691" s="254" t="s">
        <v>404</v>
      </c>
      <c r="M691" s="45"/>
      <c r="N691" s="259" t="s">
        <v>1</v>
      </c>
      <c r="O691" s="260" t="s">
        <v>41</v>
      </c>
      <c r="P691" s="261">
        <f>I691+J691</f>
        <v>0</v>
      </c>
      <c r="Q691" s="261">
        <f>ROUND(I691*H691,2)</f>
        <v>0</v>
      </c>
      <c r="R691" s="261">
        <f>ROUND(J691*H691,2)</f>
        <v>0</v>
      </c>
      <c r="S691" s="92"/>
      <c r="T691" s="262">
        <f>S691*H691</f>
        <v>0</v>
      </c>
      <c r="U691" s="262">
        <v>0</v>
      </c>
      <c r="V691" s="262">
        <f>U691*H691</f>
        <v>0</v>
      </c>
      <c r="W691" s="262">
        <v>0</v>
      </c>
      <c r="X691" s="263">
        <f>W691*H691</f>
        <v>0</v>
      </c>
      <c r="Y691" s="39"/>
      <c r="Z691" s="39"/>
      <c r="AA691" s="39"/>
      <c r="AB691" s="39"/>
      <c r="AC691" s="39"/>
      <c r="AD691" s="39"/>
      <c r="AE691" s="39"/>
      <c r="AR691" s="264" t="s">
        <v>303</v>
      </c>
      <c r="AT691" s="264" t="s">
        <v>226</v>
      </c>
      <c r="AU691" s="264" t="s">
        <v>88</v>
      </c>
      <c r="AY691" s="18" t="s">
        <v>223</v>
      </c>
      <c r="BE691" s="265">
        <f>IF(O691="základní",K691,0)</f>
        <v>0</v>
      </c>
      <c r="BF691" s="265">
        <f>IF(O691="snížená",K691,0)</f>
        <v>0</v>
      </c>
      <c r="BG691" s="265">
        <f>IF(O691="zákl. přenesená",K691,0)</f>
        <v>0</v>
      </c>
      <c r="BH691" s="265">
        <f>IF(O691="sníž. přenesená",K691,0)</f>
        <v>0</v>
      </c>
      <c r="BI691" s="265">
        <f>IF(O691="nulová",K691,0)</f>
        <v>0</v>
      </c>
      <c r="BJ691" s="18" t="s">
        <v>86</v>
      </c>
      <c r="BK691" s="265">
        <f>ROUND(P691*H691,2)</f>
        <v>0</v>
      </c>
      <c r="BL691" s="18" t="s">
        <v>303</v>
      </c>
      <c r="BM691" s="264" t="s">
        <v>2053</v>
      </c>
    </row>
    <row r="692" s="2" customFormat="1">
      <c r="A692" s="39"/>
      <c r="B692" s="40"/>
      <c r="C692" s="41"/>
      <c r="D692" s="266" t="s">
        <v>232</v>
      </c>
      <c r="E692" s="41"/>
      <c r="F692" s="267" t="s">
        <v>1295</v>
      </c>
      <c r="G692" s="41"/>
      <c r="H692" s="41"/>
      <c r="I692" s="158"/>
      <c r="J692" s="158"/>
      <c r="K692" s="41"/>
      <c r="L692" s="41"/>
      <c r="M692" s="45"/>
      <c r="N692" s="268"/>
      <c r="O692" s="269"/>
      <c r="P692" s="92"/>
      <c r="Q692" s="92"/>
      <c r="R692" s="92"/>
      <c r="S692" s="92"/>
      <c r="T692" s="92"/>
      <c r="U692" s="92"/>
      <c r="V692" s="92"/>
      <c r="W692" s="92"/>
      <c r="X692" s="93"/>
      <c r="Y692" s="39"/>
      <c r="Z692" s="39"/>
      <c r="AA692" s="39"/>
      <c r="AB692" s="39"/>
      <c r="AC692" s="39"/>
      <c r="AD692" s="39"/>
      <c r="AE692" s="39"/>
      <c r="AT692" s="18" t="s">
        <v>232</v>
      </c>
      <c r="AU692" s="18" t="s">
        <v>88</v>
      </c>
    </row>
    <row r="693" s="13" customFormat="1">
      <c r="A693" s="13"/>
      <c r="B693" s="274"/>
      <c r="C693" s="275"/>
      <c r="D693" s="266" t="s">
        <v>446</v>
      </c>
      <c r="E693" s="276" t="s">
        <v>1</v>
      </c>
      <c r="F693" s="277" t="s">
        <v>2054</v>
      </c>
      <c r="G693" s="275"/>
      <c r="H693" s="278">
        <v>89.180000000000007</v>
      </c>
      <c r="I693" s="279"/>
      <c r="J693" s="279"/>
      <c r="K693" s="275"/>
      <c r="L693" s="275"/>
      <c r="M693" s="280"/>
      <c r="N693" s="281"/>
      <c r="O693" s="282"/>
      <c r="P693" s="282"/>
      <c r="Q693" s="282"/>
      <c r="R693" s="282"/>
      <c r="S693" s="282"/>
      <c r="T693" s="282"/>
      <c r="U693" s="282"/>
      <c r="V693" s="282"/>
      <c r="W693" s="282"/>
      <c r="X693" s="283"/>
      <c r="Y693" s="13"/>
      <c r="Z693" s="13"/>
      <c r="AA693" s="13"/>
      <c r="AB693" s="13"/>
      <c r="AC693" s="13"/>
      <c r="AD693" s="13"/>
      <c r="AE693" s="13"/>
      <c r="AT693" s="284" t="s">
        <v>446</v>
      </c>
      <c r="AU693" s="284" t="s">
        <v>88</v>
      </c>
      <c r="AV693" s="13" t="s">
        <v>88</v>
      </c>
      <c r="AW693" s="13" t="s">
        <v>5</v>
      </c>
      <c r="AX693" s="13" t="s">
        <v>78</v>
      </c>
      <c r="AY693" s="284" t="s">
        <v>223</v>
      </c>
    </row>
    <row r="694" s="13" customFormat="1">
      <c r="A694" s="13"/>
      <c r="B694" s="274"/>
      <c r="C694" s="275"/>
      <c r="D694" s="266" t="s">
        <v>446</v>
      </c>
      <c r="E694" s="276" t="s">
        <v>1</v>
      </c>
      <c r="F694" s="277" t="s">
        <v>2055</v>
      </c>
      <c r="G694" s="275"/>
      <c r="H694" s="278">
        <v>19.32</v>
      </c>
      <c r="I694" s="279"/>
      <c r="J694" s="279"/>
      <c r="K694" s="275"/>
      <c r="L694" s="275"/>
      <c r="M694" s="280"/>
      <c r="N694" s="281"/>
      <c r="O694" s="282"/>
      <c r="P694" s="282"/>
      <c r="Q694" s="282"/>
      <c r="R694" s="282"/>
      <c r="S694" s="282"/>
      <c r="T694" s="282"/>
      <c r="U694" s="282"/>
      <c r="V694" s="282"/>
      <c r="W694" s="282"/>
      <c r="X694" s="283"/>
      <c r="Y694" s="13"/>
      <c r="Z694" s="13"/>
      <c r="AA694" s="13"/>
      <c r="AB694" s="13"/>
      <c r="AC694" s="13"/>
      <c r="AD694" s="13"/>
      <c r="AE694" s="13"/>
      <c r="AT694" s="284" t="s">
        <v>446</v>
      </c>
      <c r="AU694" s="284" t="s">
        <v>88</v>
      </c>
      <c r="AV694" s="13" t="s">
        <v>88</v>
      </c>
      <c r="AW694" s="13" t="s">
        <v>5</v>
      </c>
      <c r="AX694" s="13" t="s">
        <v>78</v>
      </c>
      <c r="AY694" s="284" t="s">
        <v>223</v>
      </c>
    </row>
    <row r="695" s="13" customFormat="1">
      <c r="A695" s="13"/>
      <c r="B695" s="274"/>
      <c r="C695" s="275"/>
      <c r="D695" s="266" t="s">
        <v>446</v>
      </c>
      <c r="E695" s="276" t="s">
        <v>1</v>
      </c>
      <c r="F695" s="277" t="s">
        <v>2056</v>
      </c>
      <c r="G695" s="275"/>
      <c r="H695" s="278">
        <v>31.440000000000001</v>
      </c>
      <c r="I695" s="279"/>
      <c r="J695" s="279"/>
      <c r="K695" s="275"/>
      <c r="L695" s="275"/>
      <c r="M695" s="280"/>
      <c r="N695" s="281"/>
      <c r="O695" s="282"/>
      <c r="P695" s="282"/>
      <c r="Q695" s="282"/>
      <c r="R695" s="282"/>
      <c r="S695" s="282"/>
      <c r="T695" s="282"/>
      <c r="U695" s="282"/>
      <c r="V695" s="282"/>
      <c r="W695" s="282"/>
      <c r="X695" s="283"/>
      <c r="Y695" s="13"/>
      <c r="Z695" s="13"/>
      <c r="AA695" s="13"/>
      <c r="AB695" s="13"/>
      <c r="AC695" s="13"/>
      <c r="AD695" s="13"/>
      <c r="AE695" s="13"/>
      <c r="AT695" s="284" t="s">
        <v>446</v>
      </c>
      <c r="AU695" s="284" t="s">
        <v>88</v>
      </c>
      <c r="AV695" s="13" t="s">
        <v>88</v>
      </c>
      <c r="AW695" s="13" t="s">
        <v>5</v>
      </c>
      <c r="AX695" s="13" t="s">
        <v>78</v>
      </c>
      <c r="AY695" s="284" t="s">
        <v>223</v>
      </c>
    </row>
    <row r="696" s="13" customFormat="1">
      <c r="A696" s="13"/>
      <c r="B696" s="274"/>
      <c r="C696" s="275"/>
      <c r="D696" s="266" t="s">
        <v>446</v>
      </c>
      <c r="E696" s="276" t="s">
        <v>1</v>
      </c>
      <c r="F696" s="277" t="s">
        <v>2057</v>
      </c>
      <c r="G696" s="275"/>
      <c r="H696" s="278">
        <v>76</v>
      </c>
      <c r="I696" s="279"/>
      <c r="J696" s="279"/>
      <c r="K696" s="275"/>
      <c r="L696" s="275"/>
      <c r="M696" s="280"/>
      <c r="N696" s="281"/>
      <c r="O696" s="282"/>
      <c r="P696" s="282"/>
      <c r="Q696" s="282"/>
      <c r="R696" s="282"/>
      <c r="S696" s="282"/>
      <c r="T696" s="282"/>
      <c r="U696" s="282"/>
      <c r="V696" s="282"/>
      <c r="W696" s="282"/>
      <c r="X696" s="283"/>
      <c r="Y696" s="13"/>
      <c r="Z696" s="13"/>
      <c r="AA696" s="13"/>
      <c r="AB696" s="13"/>
      <c r="AC696" s="13"/>
      <c r="AD696" s="13"/>
      <c r="AE696" s="13"/>
      <c r="AT696" s="284" t="s">
        <v>446</v>
      </c>
      <c r="AU696" s="284" t="s">
        <v>88</v>
      </c>
      <c r="AV696" s="13" t="s">
        <v>88</v>
      </c>
      <c r="AW696" s="13" t="s">
        <v>5</v>
      </c>
      <c r="AX696" s="13" t="s">
        <v>78</v>
      </c>
      <c r="AY696" s="284" t="s">
        <v>223</v>
      </c>
    </row>
    <row r="697" s="13" customFormat="1">
      <c r="A697" s="13"/>
      <c r="B697" s="274"/>
      <c r="C697" s="275"/>
      <c r="D697" s="266" t="s">
        <v>446</v>
      </c>
      <c r="E697" s="276" t="s">
        <v>1</v>
      </c>
      <c r="F697" s="277" t="s">
        <v>2058</v>
      </c>
      <c r="G697" s="275"/>
      <c r="H697" s="278">
        <v>138.80000000000001</v>
      </c>
      <c r="I697" s="279"/>
      <c r="J697" s="279"/>
      <c r="K697" s="275"/>
      <c r="L697" s="275"/>
      <c r="M697" s="280"/>
      <c r="N697" s="281"/>
      <c r="O697" s="282"/>
      <c r="P697" s="282"/>
      <c r="Q697" s="282"/>
      <c r="R697" s="282"/>
      <c r="S697" s="282"/>
      <c r="T697" s="282"/>
      <c r="U697" s="282"/>
      <c r="V697" s="282"/>
      <c r="W697" s="282"/>
      <c r="X697" s="283"/>
      <c r="Y697" s="13"/>
      <c r="Z697" s="13"/>
      <c r="AA697" s="13"/>
      <c r="AB697" s="13"/>
      <c r="AC697" s="13"/>
      <c r="AD697" s="13"/>
      <c r="AE697" s="13"/>
      <c r="AT697" s="284" t="s">
        <v>446</v>
      </c>
      <c r="AU697" s="284" t="s">
        <v>88</v>
      </c>
      <c r="AV697" s="13" t="s">
        <v>88</v>
      </c>
      <c r="AW697" s="13" t="s">
        <v>5</v>
      </c>
      <c r="AX697" s="13" t="s">
        <v>78</v>
      </c>
      <c r="AY697" s="284" t="s">
        <v>223</v>
      </c>
    </row>
    <row r="698" s="13" customFormat="1">
      <c r="A698" s="13"/>
      <c r="B698" s="274"/>
      <c r="C698" s="275"/>
      <c r="D698" s="266" t="s">
        <v>446</v>
      </c>
      <c r="E698" s="276" t="s">
        <v>1</v>
      </c>
      <c r="F698" s="277" t="s">
        <v>2059</v>
      </c>
      <c r="G698" s="275"/>
      <c r="H698" s="278">
        <v>64</v>
      </c>
      <c r="I698" s="279"/>
      <c r="J698" s="279"/>
      <c r="K698" s="275"/>
      <c r="L698" s="275"/>
      <c r="M698" s="280"/>
      <c r="N698" s="281"/>
      <c r="O698" s="282"/>
      <c r="P698" s="282"/>
      <c r="Q698" s="282"/>
      <c r="R698" s="282"/>
      <c r="S698" s="282"/>
      <c r="T698" s="282"/>
      <c r="U698" s="282"/>
      <c r="V698" s="282"/>
      <c r="W698" s="282"/>
      <c r="X698" s="283"/>
      <c r="Y698" s="13"/>
      <c r="Z698" s="13"/>
      <c r="AA698" s="13"/>
      <c r="AB698" s="13"/>
      <c r="AC698" s="13"/>
      <c r="AD698" s="13"/>
      <c r="AE698" s="13"/>
      <c r="AT698" s="284" t="s">
        <v>446</v>
      </c>
      <c r="AU698" s="284" t="s">
        <v>88</v>
      </c>
      <c r="AV698" s="13" t="s">
        <v>88</v>
      </c>
      <c r="AW698" s="13" t="s">
        <v>5</v>
      </c>
      <c r="AX698" s="13" t="s">
        <v>78</v>
      </c>
      <c r="AY698" s="284" t="s">
        <v>223</v>
      </c>
    </row>
    <row r="699" s="13" customFormat="1">
      <c r="A699" s="13"/>
      <c r="B699" s="274"/>
      <c r="C699" s="275"/>
      <c r="D699" s="266" t="s">
        <v>446</v>
      </c>
      <c r="E699" s="276" t="s">
        <v>1</v>
      </c>
      <c r="F699" s="277" t="s">
        <v>2060</v>
      </c>
      <c r="G699" s="275"/>
      <c r="H699" s="278">
        <v>96</v>
      </c>
      <c r="I699" s="279"/>
      <c r="J699" s="279"/>
      <c r="K699" s="275"/>
      <c r="L699" s="275"/>
      <c r="M699" s="280"/>
      <c r="N699" s="281"/>
      <c r="O699" s="282"/>
      <c r="P699" s="282"/>
      <c r="Q699" s="282"/>
      <c r="R699" s="282"/>
      <c r="S699" s="282"/>
      <c r="T699" s="282"/>
      <c r="U699" s="282"/>
      <c r="V699" s="282"/>
      <c r="W699" s="282"/>
      <c r="X699" s="283"/>
      <c r="Y699" s="13"/>
      <c r="Z699" s="13"/>
      <c r="AA699" s="13"/>
      <c r="AB699" s="13"/>
      <c r="AC699" s="13"/>
      <c r="AD699" s="13"/>
      <c r="AE699" s="13"/>
      <c r="AT699" s="284" t="s">
        <v>446</v>
      </c>
      <c r="AU699" s="284" t="s">
        <v>88</v>
      </c>
      <c r="AV699" s="13" t="s">
        <v>88</v>
      </c>
      <c r="AW699" s="13" t="s">
        <v>5</v>
      </c>
      <c r="AX699" s="13" t="s">
        <v>78</v>
      </c>
      <c r="AY699" s="284" t="s">
        <v>223</v>
      </c>
    </row>
    <row r="700" s="13" customFormat="1">
      <c r="A700" s="13"/>
      <c r="B700" s="274"/>
      <c r="C700" s="275"/>
      <c r="D700" s="266" t="s">
        <v>446</v>
      </c>
      <c r="E700" s="276" t="s">
        <v>1</v>
      </c>
      <c r="F700" s="277" t="s">
        <v>2061</v>
      </c>
      <c r="G700" s="275"/>
      <c r="H700" s="278">
        <v>304</v>
      </c>
      <c r="I700" s="279"/>
      <c r="J700" s="279"/>
      <c r="K700" s="275"/>
      <c r="L700" s="275"/>
      <c r="M700" s="280"/>
      <c r="N700" s="281"/>
      <c r="O700" s="282"/>
      <c r="P700" s="282"/>
      <c r="Q700" s="282"/>
      <c r="R700" s="282"/>
      <c r="S700" s="282"/>
      <c r="T700" s="282"/>
      <c r="U700" s="282"/>
      <c r="V700" s="282"/>
      <c r="W700" s="282"/>
      <c r="X700" s="283"/>
      <c r="Y700" s="13"/>
      <c r="Z700" s="13"/>
      <c r="AA700" s="13"/>
      <c r="AB700" s="13"/>
      <c r="AC700" s="13"/>
      <c r="AD700" s="13"/>
      <c r="AE700" s="13"/>
      <c r="AT700" s="284" t="s">
        <v>446</v>
      </c>
      <c r="AU700" s="284" t="s">
        <v>88</v>
      </c>
      <c r="AV700" s="13" t="s">
        <v>88</v>
      </c>
      <c r="AW700" s="13" t="s">
        <v>5</v>
      </c>
      <c r="AX700" s="13" t="s">
        <v>78</v>
      </c>
      <c r="AY700" s="284" t="s">
        <v>223</v>
      </c>
    </row>
    <row r="701" s="13" customFormat="1">
      <c r="A701" s="13"/>
      <c r="B701" s="274"/>
      <c r="C701" s="275"/>
      <c r="D701" s="266" t="s">
        <v>446</v>
      </c>
      <c r="E701" s="276" t="s">
        <v>1</v>
      </c>
      <c r="F701" s="277" t="s">
        <v>2062</v>
      </c>
      <c r="G701" s="275"/>
      <c r="H701" s="278">
        <v>560</v>
      </c>
      <c r="I701" s="279"/>
      <c r="J701" s="279"/>
      <c r="K701" s="275"/>
      <c r="L701" s="275"/>
      <c r="M701" s="280"/>
      <c r="N701" s="281"/>
      <c r="O701" s="282"/>
      <c r="P701" s="282"/>
      <c r="Q701" s="282"/>
      <c r="R701" s="282"/>
      <c r="S701" s="282"/>
      <c r="T701" s="282"/>
      <c r="U701" s="282"/>
      <c r="V701" s="282"/>
      <c r="W701" s="282"/>
      <c r="X701" s="283"/>
      <c r="Y701" s="13"/>
      <c r="Z701" s="13"/>
      <c r="AA701" s="13"/>
      <c r="AB701" s="13"/>
      <c r="AC701" s="13"/>
      <c r="AD701" s="13"/>
      <c r="AE701" s="13"/>
      <c r="AT701" s="284" t="s">
        <v>446</v>
      </c>
      <c r="AU701" s="284" t="s">
        <v>88</v>
      </c>
      <c r="AV701" s="13" t="s">
        <v>88</v>
      </c>
      <c r="AW701" s="13" t="s">
        <v>5</v>
      </c>
      <c r="AX701" s="13" t="s">
        <v>78</v>
      </c>
      <c r="AY701" s="284" t="s">
        <v>223</v>
      </c>
    </row>
    <row r="702" s="13" customFormat="1">
      <c r="A702" s="13"/>
      <c r="B702" s="274"/>
      <c r="C702" s="275"/>
      <c r="D702" s="266" t="s">
        <v>446</v>
      </c>
      <c r="E702" s="276" t="s">
        <v>1</v>
      </c>
      <c r="F702" s="277" t="s">
        <v>2063</v>
      </c>
      <c r="G702" s="275"/>
      <c r="H702" s="278">
        <v>24</v>
      </c>
      <c r="I702" s="279"/>
      <c r="J702" s="279"/>
      <c r="K702" s="275"/>
      <c r="L702" s="275"/>
      <c r="M702" s="280"/>
      <c r="N702" s="281"/>
      <c r="O702" s="282"/>
      <c r="P702" s="282"/>
      <c r="Q702" s="282"/>
      <c r="R702" s="282"/>
      <c r="S702" s="282"/>
      <c r="T702" s="282"/>
      <c r="U702" s="282"/>
      <c r="V702" s="282"/>
      <c r="W702" s="282"/>
      <c r="X702" s="283"/>
      <c r="Y702" s="13"/>
      <c r="Z702" s="13"/>
      <c r="AA702" s="13"/>
      <c r="AB702" s="13"/>
      <c r="AC702" s="13"/>
      <c r="AD702" s="13"/>
      <c r="AE702" s="13"/>
      <c r="AT702" s="284" t="s">
        <v>446</v>
      </c>
      <c r="AU702" s="284" t="s">
        <v>88</v>
      </c>
      <c r="AV702" s="13" t="s">
        <v>88</v>
      </c>
      <c r="AW702" s="13" t="s">
        <v>5</v>
      </c>
      <c r="AX702" s="13" t="s">
        <v>78</v>
      </c>
      <c r="AY702" s="284" t="s">
        <v>223</v>
      </c>
    </row>
    <row r="703" s="14" customFormat="1">
      <c r="A703" s="14"/>
      <c r="B703" s="285"/>
      <c r="C703" s="286"/>
      <c r="D703" s="266" t="s">
        <v>446</v>
      </c>
      <c r="E703" s="287" t="s">
        <v>1</v>
      </c>
      <c r="F703" s="288" t="s">
        <v>463</v>
      </c>
      <c r="G703" s="286"/>
      <c r="H703" s="289">
        <v>1402.74</v>
      </c>
      <c r="I703" s="290"/>
      <c r="J703" s="290"/>
      <c r="K703" s="286"/>
      <c r="L703" s="286"/>
      <c r="M703" s="291"/>
      <c r="N703" s="292"/>
      <c r="O703" s="293"/>
      <c r="P703" s="293"/>
      <c r="Q703" s="293"/>
      <c r="R703" s="293"/>
      <c r="S703" s="293"/>
      <c r="T703" s="293"/>
      <c r="U703" s="293"/>
      <c r="V703" s="293"/>
      <c r="W703" s="293"/>
      <c r="X703" s="294"/>
      <c r="Y703" s="14"/>
      <c r="Z703" s="14"/>
      <c r="AA703" s="14"/>
      <c r="AB703" s="14"/>
      <c r="AC703" s="14"/>
      <c r="AD703" s="14"/>
      <c r="AE703" s="14"/>
      <c r="AT703" s="295" t="s">
        <v>446</v>
      </c>
      <c r="AU703" s="295" t="s">
        <v>88</v>
      </c>
      <c r="AV703" s="14" t="s">
        <v>239</v>
      </c>
      <c r="AW703" s="14" t="s">
        <v>5</v>
      </c>
      <c r="AX703" s="14" t="s">
        <v>86</v>
      </c>
      <c r="AY703" s="295" t="s">
        <v>223</v>
      </c>
    </row>
    <row r="704" s="2" customFormat="1" ht="21.75" customHeight="1">
      <c r="A704" s="39"/>
      <c r="B704" s="40"/>
      <c r="C704" s="296" t="s">
        <v>2064</v>
      </c>
      <c r="D704" s="296" t="s">
        <v>498</v>
      </c>
      <c r="E704" s="297" t="s">
        <v>2065</v>
      </c>
      <c r="F704" s="298" t="s">
        <v>2066</v>
      </c>
      <c r="G704" s="299" t="s">
        <v>501</v>
      </c>
      <c r="H704" s="300">
        <v>0.63100000000000001</v>
      </c>
      <c r="I704" s="301"/>
      <c r="J704" s="302"/>
      <c r="K704" s="303">
        <f>ROUND(P704*H704,2)</f>
        <v>0</v>
      </c>
      <c r="L704" s="298" t="s">
        <v>404</v>
      </c>
      <c r="M704" s="304"/>
      <c r="N704" s="305" t="s">
        <v>1</v>
      </c>
      <c r="O704" s="260" t="s">
        <v>41</v>
      </c>
      <c r="P704" s="261">
        <f>I704+J704</f>
        <v>0</v>
      </c>
      <c r="Q704" s="261">
        <f>ROUND(I704*H704,2)</f>
        <v>0</v>
      </c>
      <c r="R704" s="261">
        <f>ROUND(J704*H704,2)</f>
        <v>0</v>
      </c>
      <c r="S704" s="92"/>
      <c r="T704" s="262">
        <f>S704*H704</f>
        <v>0</v>
      </c>
      <c r="U704" s="262">
        <v>1</v>
      </c>
      <c r="V704" s="262">
        <f>U704*H704</f>
        <v>0.63100000000000001</v>
      </c>
      <c r="W704" s="262">
        <v>0</v>
      </c>
      <c r="X704" s="263">
        <f>W704*H704</f>
        <v>0</v>
      </c>
      <c r="Y704" s="39"/>
      <c r="Z704" s="39"/>
      <c r="AA704" s="39"/>
      <c r="AB704" s="39"/>
      <c r="AC704" s="39"/>
      <c r="AD704" s="39"/>
      <c r="AE704" s="39"/>
      <c r="AR704" s="264" t="s">
        <v>385</v>
      </c>
      <c r="AT704" s="264" t="s">
        <v>498</v>
      </c>
      <c r="AU704" s="264" t="s">
        <v>88</v>
      </c>
      <c r="AY704" s="18" t="s">
        <v>223</v>
      </c>
      <c r="BE704" s="265">
        <f>IF(O704="základní",K704,0)</f>
        <v>0</v>
      </c>
      <c r="BF704" s="265">
        <f>IF(O704="snížená",K704,0)</f>
        <v>0</v>
      </c>
      <c r="BG704" s="265">
        <f>IF(O704="zákl. přenesená",K704,0)</f>
        <v>0</v>
      </c>
      <c r="BH704" s="265">
        <f>IF(O704="sníž. přenesená",K704,0)</f>
        <v>0</v>
      </c>
      <c r="BI704" s="265">
        <f>IF(O704="nulová",K704,0)</f>
        <v>0</v>
      </c>
      <c r="BJ704" s="18" t="s">
        <v>86</v>
      </c>
      <c r="BK704" s="265">
        <f>ROUND(P704*H704,2)</f>
        <v>0</v>
      </c>
      <c r="BL704" s="18" t="s">
        <v>303</v>
      </c>
      <c r="BM704" s="264" t="s">
        <v>2067</v>
      </c>
    </row>
    <row r="705" s="2" customFormat="1">
      <c r="A705" s="39"/>
      <c r="B705" s="40"/>
      <c r="C705" s="41"/>
      <c r="D705" s="266" t="s">
        <v>232</v>
      </c>
      <c r="E705" s="41"/>
      <c r="F705" s="267" t="s">
        <v>2068</v>
      </c>
      <c r="G705" s="41"/>
      <c r="H705" s="41"/>
      <c r="I705" s="158"/>
      <c r="J705" s="158"/>
      <c r="K705" s="41"/>
      <c r="L705" s="41"/>
      <c r="M705" s="45"/>
      <c r="N705" s="268"/>
      <c r="O705" s="269"/>
      <c r="P705" s="92"/>
      <c r="Q705" s="92"/>
      <c r="R705" s="92"/>
      <c r="S705" s="92"/>
      <c r="T705" s="92"/>
      <c r="U705" s="92"/>
      <c r="V705" s="92"/>
      <c r="W705" s="92"/>
      <c r="X705" s="93"/>
      <c r="Y705" s="39"/>
      <c r="Z705" s="39"/>
      <c r="AA705" s="39"/>
      <c r="AB705" s="39"/>
      <c r="AC705" s="39"/>
      <c r="AD705" s="39"/>
      <c r="AE705" s="39"/>
      <c r="AT705" s="18" t="s">
        <v>232</v>
      </c>
      <c r="AU705" s="18" t="s">
        <v>88</v>
      </c>
    </row>
    <row r="706" s="13" customFormat="1">
      <c r="A706" s="13"/>
      <c r="B706" s="274"/>
      <c r="C706" s="275"/>
      <c r="D706" s="266" t="s">
        <v>446</v>
      </c>
      <c r="E706" s="275"/>
      <c r="F706" s="277" t="s">
        <v>2069</v>
      </c>
      <c r="G706" s="275"/>
      <c r="H706" s="278">
        <v>0.63100000000000001</v>
      </c>
      <c r="I706" s="279"/>
      <c r="J706" s="279"/>
      <c r="K706" s="275"/>
      <c r="L706" s="275"/>
      <c r="M706" s="280"/>
      <c r="N706" s="281"/>
      <c r="O706" s="282"/>
      <c r="P706" s="282"/>
      <c r="Q706" s="282"/>
      <c r="R706" s="282"/>
      <c r="S706" s="282"/>
      <c r="T706" s="282"/>
      <c r="U706" s="282"/>
      <c r="V706" s="282"/>
      <c r="W706" s="282"/>
      <c r="X706" s="283"/>
      <c r="Y706" s="13"/>
      <c r="Z706" s="13"/>
      <c r="AA706" s="13"/>
      <c r="AB706" s="13"/>
      <c r="AC706" s="13"/>
      <c r="AD706" s="13"/>
      <c r="AE706" s="13"/>
      <c r="AT706" s="284" t="s">
        <v>446</v>
      </c>
      <c r="AU706" s="284" t="s">
        <v>88</v>
      </c>
      <c r="AV706" s="13" t="s">
        <v>88</v>
      </c>
      <c r="AW706" s="13" t="s">
        <v>4</v>
      </c>
      <c r="AX706" s="13" t="s">
        <v>86</v>
      </c>
      <c r="AY706" s="284" t="s">
        <v>223</v>
      </c>
    </row>
    <row r="707" s="2" customFormat="1" ht="21.75" customHeight="1">
      <c r="A707" s="39"/>
      <c r="B707" s="40"/>
      <c r="C707" s="252" t="s">
        <v>2070</v>
      </c>
      <c r="D707" s="252" t="s">
        <v>226</v>
      </c>
      <c r="E707" s="253" t="s">
        <v>2071</v>
      </c>
      <c r="F707" s="254" t="s">
        <v>2072</v>
      </c>
      <c r="G707" s="255" t="s">
        <v>403</v>
      </c>
      <c r="H707" s="256">
        <v>38.219999999999999</v>
      </c>
      <c r="I707" s="257"/>
      <c r="J707" s="257"/>
      <c r="K707" s="258">
        <f>ROUND(P707*H707,2)</f>
        <v>0</v>
      </c>
      <c r="L707" s="254" t="s">
        <v>404</v>
      </c>
      <c r="M707" s="45"/>
      <c r="N707" s="259" t="s">
        <v>1</v>
      </c>
      <c r="O707" s="260" t="s">
        <v>41</v>
      </c>
      <c r="P707" s="261">
        <f>I707+J707</f>
        <v>0</v>
      </c>
      <c r="Q707" s="261">
        <f>ROUND(I707*H707,2)</f>
        <v>0</v>
      </c>
      <c r="R707" s="261">
        <f>ROUND(J707*H707,2)</f>
        <v>0</v>
      </c>
      <c r="S707" s="92"/>
      <c r="T707" s="262">
        <f>S707*H707</f>
        <v>0</v>
      </c>
      <c r="U707" s="262">
        <v>0.00040000000000000002</v>
      </c>
      <c r="V707" s="262">
        <f>U707*H707</f>
        <v>0.015288</v>
      </c>
      <c r="W707" s="262">
        <v>0</v>
      </c>
      <c r="X707" s="263">
        <f>W707*H707</f>
        <v>0</v>
      </c>
      <c r="Y707" s="39"/>
      <c r="Z707" s="39"/>
      <c r="AA707" s="39"/>
      <c r="AB707" s="39"/>
      <c r="AC707" s="39"/>
      <c r="AD707" s="39"/>
      <c r="AE707" s="39"/>
      <c r="AR707" s="264" t="s">
        <v>303</v>
      </c>
      <c r="AT707" s="264" t="s">
        <v>226</v>
      </c>
      <c r="AU707" s="264" t="s">
        <v>88</v>
      </c>
      <c r="AY707" s="18" t="s">
        <v>223</v>
      </c>
      <c r="BE707" s="265">
        <f>IF(O707="základní",K707,0)</f>
        <v>0</v>
      </c>
      <c r="BF707" s="265">
        <f>IF(O707="snížená",K707,0)</f>
        <v>0</v>
      </c>
      <c r="BG707" s="265">
        <f>IF(O707="zákl. přenesená",K707,0)</f>
        <v>0</v>
      </c>
      <c r="BH707" s="265">
        <f>IF(O707="sníž. přenesená",K707,0)</f>
        <v>0</v>
      </c>
      <c r="BI707" s="265">
        <f>IF(O707="nulová",K707,0)</f>
        <v>0</v>
      </c>
      <c r="BJ707" s="18" t="s">
        <v>86</v>
      </c>
      <c r="BK707" s="265">
        <f>ROUND(P707*H707,2)</f>
        <v>0</v>
      </c>
      <c r="BL707" s="18" t="s">
        <v>303</v>
      </c>
      <c r="BM707" s="264" t="s">
        <v>2073</v>
      </c>
    </row>
    <row r="708" s="2" customFormat="1">
      <c r="A708" s="39"/>
      <c r="B708" s="40"/>
      <c r="C708" s="41"/>
      <c r="D708" s="266" t="s">
        <v>232</v>
      </c>
      <c r="E708" s="41"/>
      <c r="F708" s="267" t="s">
        <v>1295</v>
      </c>
      <c r="G708" s="41"/>
      <c r="H708" s="41"/>
      <c r="I708" s="158"/>
      <c r="J708" s="158"/>
      <c r="K708" s="41"/>
      <c r="L708" s="41"/>
      <c r="M708" s="45"/>
      <c r="N708" s="268"/>
      <c r="O708" s="269"/>
      <c r="P708" s="92"/>
      <c r="Q708" s="92"/>
      <c r="R708" s="92"/>
      <c r="S708" s="92"/>
      <c r="T708" s="92"/>
      <c r="U708" s="92"/>
      <c r="V708" s="92"/>
      <c r="W708" s="92"/>
      <c r="X708" s="93"/>
      <c r="Y708" s="39"/>
      <c r="Z708" s="39"/>
      <c r="AA708" s="39"/>
      <c r="AB708" s="39"/>
      <c r="AC708" s="39"/>
      <c r="AD708" s="39"/>
      <c r="AE708" s="39"/>
      <c r="AT708" s="18" t="s">
        <v>232</v>
      </c>
      <c r="AU708" s="18" t="s">
        <v>88</v>
      </c>
    </row>
    <row r="709" s="13" customFormat="1">
      <c r="A709" s="13"/>
      <c r="B709" s="274"/>
      <c r="C709" s="275"/>
      <c r="D709" s="266" t="s">
        <v>446</v>
      </c>
      <c r="E709" s="276" t="s">
        <v>1</v>
      </c>
      <c r="F709" s="277" t="s">
        <v>2074</v>
      </c>
      <c r="G709" s="275"/>
      <c r="H709" s="278">
        <v>38.219999999999999</v>
      </c>
      <c r="I709" s="279"/>
      <c r="J709" s="279"/>
      <c r="K709" s="275"/>
      <c r="L709" s="275"/>
      <c r="M709" s="280"/>
      <c r="N709" s="281"/>
      <c r="O709" s="282"/>
      <c r="P709" s="282"/>
      <c r="Q709" s="282"/>
      <c r="R709" s="282"/>
      <c r="S709" s="282"/>
      <c r="T709" s="282"/>
      <c r="U709" s="282"/>
      <c r="V709" s="282"/>
      <c r="W709" s="282"/>
      <c r="X709" s="283"/>
      <c r="Y709" s="13"/>
      <c r="Z709" s="13"/>
      <c r="AA709" s="13"/>
      <c r="AB709" s="13"/>
      <c r="AC709" s="13"/>
      <c r="AD709" s="13"/>
      <c r="AE709" s="13"/>
      <c r="AT709" s="284" t="s">
        <v>446</v>
      </c>
      <c r="AU709" s="284" t="s">
        <v>88</v>
      </c>
      <c r="AV709" s="13" t="s">
        <v>88</v>
      </c>
      <c r="AW709" s="13" t="s">
        <v>5</v>
      </c>
      <c r="AX709" s="13" t="s">
        <v>86</v>
      </c>
      <c r="AY709" s="284" t="s">
        <v>223</v>
      </c>
    </row>
    <row r="710" s="2" customFormat="1" ht="44.25" customHeight="1">
      <c r="A710" s="39"/>
      <c r="B710" s="40"/>
      <c r="C710" s="296" t="s">
        <v>2075</v>
      </c>
      <c r="D710" s="296" t="s">
        <v>498</v>
      </c>
      <c r="E710" s="297" t="s">
        <v>2076</v>
      </c>
      <c r="F710" s="298" t="s">
        <v>2077</v>
      </c>
      <c r="G710" s="299" t="s">
        <v>403</v>
      </c>
      <c r="H710" s="300">
        <v>45.863999999999997</v>
      </c>
      <c r="I710" s="301"/>
      <c r="J710" s="302"/>
      <c r="K710" s="303">
        <f>ROUND(P710*H710,2)</f>
        <v>0</v>
      </c>
      <c r="L710" s="298" t="s">
        <v>404</v>
      </c>
      <c r="M710" s="304"/>
      <c r="N710" s="305" t="s">
        <v>1</v>
      </c>
      <c r="O710" s="260" t="s">
        <v>41</v>
      </c>
      <c r="P710" s="261">
        <f>I710+J710</f>
        <v>0</v>
      </c>
      <c r="Q710" s="261">
        <f>ROUND(I710*H710,2)</f>
        <v>0</v>
      </c>
      <c r="R710" s="261">
        <f>ROUND(J710*H710,2)</f>
        <v>0</v>
      </c>
      <c r="S710" s="92"/>
      <c r="T710" s="262">
        <f>S710*H710</f>
        <v>0</v>
      </c>
      <c r="U710" s="262">
        <v>0.001</v>
      </c>
      <c r="V710" s="262">
        <f>U710*H710</f>
        <v>0.045863999999999995</v>
      </c>
      <c r="W710" s="262">
        <v>0</v>
      </c>
      <c r="X710" s="263">
        <f>W710*H710</f>
        <v>0</v>
      </c>
      <c r="Y710" s="39"/>
      <c r="Z710" s="39"/>
      <c r="AA710" s="39"/>
      <c r="AB710" s="39"/>
      <c r="AC710" s="39"/>
      <c r="AD710" s="39"/>
      <c r="AE710" s="39"/>
      <c r="AR710" s="264" t="s">
        <v>385</v>
      </c>
      <c r="AT710" s="264" t="s">
        <v>498</v>
      </c>
      <c r="AU710" s="264" t="s">
        <v>88</v>
      </c>
      <c r="AY710" s="18" t="s">
        <v>223</v>
      </c>
      <c r="BE710" s="265">
        <f>IF(O710="základní",K710,0)</f>
        <v>0</v>
      </c>
      <c r="BF710" s="265">
        <f>IF(O710="snížená",K710,0)</f>
        <v>0</v>
      </c>
      <c r="BG710" s="265">
        <f>IF(O710="zákl. přenesená",K710,0)</f>
        <v>0</v>
      </c>
      <c r="BH710" s="265">
        <f>IF(O710="sníž. přenesená",K710,0)</f>
        <v>0</v>
      </c>
      <c r="BI710" s="265">
        <f>IF(O710="nulová",K710,0)</f>
        <v>0</v>
      </c>
      <c r="BJ710" s="18" t="s">
        <v>86</v>
      </c>
      <c r="BK710" s="265">
        <f>ROUND(P710*H710,2)</f>
        <v>0</v>
      </c>
      <c r="BL710" s="18" t="s">
        <v>303</v>
      </c>
      <c r="BM710" s="264" t="s">
        <v>2078</v>
      </c>
    </row>
    <row r="711" s="2" customFormat="1">
      <c r="A711" s="39"/>
      <c r="B711" s="40"/>
      <c r="C711" s="41"/>
      <c r="D711" s="266" t="s">
        <v>232</v>
      </c>
      <c r="E711" s="41"/>
      <c r="F711" s="267" t="s">
        <v>2079</v>
      </c>
      <c r="G711" s="41"/>
      <c r="H711" s="41"/>
      <c r="I711" s="158"/>
      <c r="J711" s="158"/>
      <c r="K711" s="41"/>
      <c r="L711" s="41"/>
      <c r="M711" s="45"/>
      <c r="N711" s="268"/>
      <c r="O711" s="269"/>
      <c r="P711" s="92"/>
      <c r="Q711" s="92"/>
      <c r="R711" s="92"/>
      <c r="S711" s="92"/>
      <c r="T711" s="92"/>
      <c r="U711" s="92"/>
      <c r="V711" s="92"/>
      <c r="W711" s="92"/>
      <c r="X711" s="93"/>
      <c r="Y711" s="39"/>
      <c r="Z711" s="39"/>
      <c r="AA711" s="39"/>
      <c r="AB711" s="39"/>
      <c r="AC711" s="39"/>
      <c r="AD711" s="39"/>
      <c r="AE711" s="39"/>
      <c r="AT711" s="18" t="s">
        <v>232</v>
      </c>
      <c r="AU711" s="18" t="s">
        <v>88</v>
      </c>
    </row>
    <row r="712" s="13" customFormat="1">
      <c r="A712" s="13"/>
      <c r="B712" s="274"/>
      <c r="C712" s="275"/>
      <c r="D712" s="266" t="s">
        <v>446</v>
      </c>
      <c r="E712" s="275"/>
      <c r="F712" s="277" t="s">
        <v>2080</v>
      </c>
      <c r="G712" s="275"/>
      <c r="H712" s="278">
        <v>45.863999999999997</v>
      </c>
      <c r="I712" s="279"/>
      <c r="J712" s="279"/>
      <c r="K712" s="275"/>
      <c r="L712" s="275"/>
      <c r="M712" s="280"/>
      <c r="N712" s="281"/>
      <c r="O712" s="282"/>
      <c r="P712" s="282"/>
      <c r="Q712" s="282"/>
      <c r="R712" s="282"/>
      <c r="S712" s="282"/>
      <c r="T712" s="282"/>
      <c r="U712" s="282"/>
      <c r="V712" s="282"/>
      <c r="W712" s="282"/>
      <c r="X712" s="283"/>
      <c r="Y712" s="13"/>
      <c r="Z712" s="13"/>
      <c r="AA712" s="13"/>
      <c r="AB712" s="13"/>
      <c r="AC712" s="13"/>
      <c r="AD712" s="13"/>
      <c r="AE712" s="13"/>
      <c r="AT712" s="284" t="s">
        <v>446</v>
      </c>
      <c r="AU712" s="284" t="s">
        <v>88</v>
      </c>
      <c r="AV712" s="13" t="s">
        <v>88</v>
      </c>
      <c r="AW712" s="13" t="s">
        <v>4</v>
      </c>
      <c r="AX712" s="13" t="s">
        <v>86</v>
      </c>
      <c r="AY712" s="284" t="s">
        <v>223</v>
      </c>
    </row>
    <row r="713" s="2" customFormat="1" ht="21.75" customHeight="1">
      <c r="A713" s="39"/>
      <c r="B713" s="40"/>
      <c r="C713" s="252" t="s">
        <v>2081</v>
      </c>
      <c r="D713" s="252" t="s">
        <v>226</v>
      </c>
      <c r="E713" s="253" t="s">
        <v>2082</v>
      </c>
      <c r="F713" s="254" t="s">
        <v>2083</v>
      </c>
      <c r="G713" s="255" t="s">
        <v>403</v>
      </c>
      <c r="H713" s="256">
        <v>22.09</v>
      </c>
      <c r="I713" s="257"/>
      <c r="J713" s="257"/>
      <c r="K713" s="258">
        <f>ROUND(P713*H713,2)</f>
        <v>0</v>
      </c>
      <c r="L713" s="254" t="s">
        <v>404</v>
      </c>
      <c r="M713" s="45"/>
      <c r="N713" s="259" t="s">
        <v>1</v>
      </c>
      <c r="O713" s="260" t="s">
        <v>41</v>
      </c>
      <c r="P713" s="261">
        <f>I713+J713</f>
        <v>0</v>
      </c>
      <c r="Q713" s="261">
        <f>ROUND(I713*H713,2)</f>
        <v>0</v>
      </c>
      <c r="R713" s="261">
        <f>ROUND(J713*H713,2)</f>
        <v>0</v>
      </c>
      <c r="S713" s="92"/>
      <c r="T713" s="262">
        <f>S713*H713</f>
        <v>0</v>
      </c>
      <c r="U713" s="262">
        <v>0.00076999999999999996</v>
      </c>
      <c r="V713" s="262">
        <f>U713*H713</f>
        <v>0.017009299999999998</v>
      </c>
      <c r="W713" s="262">
        <v>0</v>
      </c>
      <c r="X713" s="263">
        <f>W713*H713</f>
        <v>0</v>
      </c>
      <c r="Y713" s="39"/>
      <c r="Z713" s="39"/>
      <c r="AA713" s="39"/>
      <c r="AB713" s="39"/>
      <c r="AC713" s="39"/>
      <c r="AD713" s="39"/>
      <c r="AE713" s="39"/>
      <c r="AR713" s="264" t="s">
        <v>303</v>
      </c>
      <c r="AT713" s="264" t="s">
        <v>226</v>
      </c>
      <c r="AU713" s="264" t="s">
        <v>88</v>
      </c>
      <c r="AY713" s="18" t="s">
        <v>223</v>
      </c>
      <c r="BE713" s="265">
        <f>IF(O713="základní",K713,0)</f>
        <v>0</v>
      </c>
      <c r="BF713" s="265">
        <f>IF(O713="snížená",K713,0)</f>
        <v>0</v>
      </c>
      <c r="BG713" s="265">
        <f>IF(O713="zákl. přenesená",K713,0)</f>
        <v>0</v>
      </c>
      <c r="BH713" s="265">
        <f>IF(O713="sníž. přenesená",K713,0)</f>
        <v>0</v>
      </c>
      <c r="BI713" s="265">
        <f>IF(O713="nulová",K713,0)</f>
        <v>0</v>
      </c>
      <c r="BJ713" s="18" t="s">
        <v>86</v>
      </c>
      <c r="BK713" s="265">
        <f>ROUND(P713*H713,2)</f>
        <v>0</v>
      </c>
      <c r="BL713" s="18" t="s">
        <v>303</v>
      </c>
      <c r="BM713" s="264" t="s">
        <v>2084</v>
      </c>
    </row>
    <row r="714" s="2" customFormat="1">
      <c r="A714" s="39"/>
      <c r="B714" s="40"/>
      <c r="C714" s="41"/>
      <c r="D714" s="266" t="s">
        <v>232</v>
      </c>
      <c r="E714" s="41"/>
      <c r="F714" s="267" t="s">
        <v>1295</v>
      </c>
      <c r="G714" s="41"/>
      <c r="H714" s="41"/>
      <c r="I714" s="158"/>
      <c r="J714" s="158"/>
      <c r="K714" s="41"/>
      <c r="L714" s="41"/>
      <c r="M714" s="45"/>
      <c r="N714" s="268"/>
      <c r="O714" s="269"/>
      <c r="P714" s="92"/>
      <c r="Q714" s="92"/>
      <c r="R714" s="92"/>
      <c r="S714" s="92"/>
      <c r="T714" s="92"/>
      <c r="U714" s="92"/>
      <c r="V714" s="92"/>
      <c r="W714" s="92"/>
      <c r="X714" s="93"/>
      <c r="Y714" s="39"/>
      <c r="Z714" s="39"/>
      <c r="AA714" s="39"/>
      <c r="AB714" s="39"/>
      <c r="AC714" s="39"/>
      <c r="AD714" s="39"/>
      <c r="AE714" s="39"/>
      <c r="AT714" s="18" t="s">
        <v>232</v>
      </c>
      <c r="AU714" s="18" t="s">
        <v>88</v>
      </c>
    </row>
    <row r="715" s="13" customFormat="1">
      <c r="A715" s="13"/>
      <c r="B715" s="274"/>
      <c r="C715" s="275"/>
      <c r="D715" s="266" t="s">
        <v>446</v>
      </c>
      <c r="E715" s="276" t="s">
        <v>1</v>
      </c>
      <c r="F715" s="277" t="s">
        <v>2085</v>
      </c>
      <c r="G715" s="275"/>
      <c r="H715" s="278">
        <v>15.32</v>
      </c>
      <c r="I715" s="279"/>
      <c r="J715" s="279"/>
      <c r="K715" s="275"/>
      <c r="L715" s="275"/>
      <c r="M715" s="280"/>
      <c r="N715" s="281"/>
      <c r="O715" s="282"/>
      <c r="P715" s="282"/>
      <c r="Q715" s="282"/>
      <c r="R715" s="282"/>
      <c r="S715" s="282"/>
      <c r="T715" s="282"/>
      <c r="U715" s="282"/>
      <c r="V715" s="282"/>
      <c r="W715" s="282"/>
      <c r="X715" s="283"/>
      <c r="Y715" s="13"/>
      <c r="Z715" s="13"/>
      <c r="AA715" s="13"/>
      <c r="AB715" s="13"/>
      <c r="AC715" s="13"/>
      <c r="AD715" s="13"/>
      <c r="AE715" s="13"/>
      <c r="AT715" s="284" t="s">
        <v>446</v>
      </c>
      <c r="AU715" s="284" t="s">
        <v>88</v>
      </c>
      <c r="AV715" s="13" t="s">
        <v>88</v>
      </c>
      <c r="AW715" s="13" t="s">
        <v>5</v>
      </c>
      <c r="AX715" s="13" t="s">
        <v>78</v>
      </c>
      <c r="AY715" s="284" t="s">
        <v>223</v>
      </c>
    </row>
    <row r="716" s="13" customFormat="1">
      <c r="A716" s="13"/>
      <c r="B716" s="274"/>
      <c r="C716" s="275"/>
      <c r="D716" s="266" t="s">
        <v>446</v>
      </c>
      <c r="E716" s="276" t="s">
        <v>1</v>
      </c>
      <c r="F716" s="277" t="s">
        <v>2086</v>
      </c>
      <c r="G716" s="275"/>
      <c r="H716" s="278">
        <v>4.0099999999999998</v>
      </c>
      <c r="I716" s="279"/>
      <c r="J716" s="279"/>
      <c r="K716" s="275"/>
      <c r="L716" s="275"/>
      <c r="M716" s="280"/>
      <c r="N716" s="281"/>
      <c r="O716" s="282"/>
      <c r="P716" s="282"/>
      <c r="Q716" s="282"/>
      <c r="R716" s="282"/>
      <c r="S716" s="282"/>
      <c r="T716" s="282"/>
      <c r="U716" s="282"/>
      <c r="V716" s="282"/>
      <c r="W716" s="282"/>
      <c r="X716" s="283"/>
      <c r="Y716" s="13"/>
      <c r="Z716" s="13"/>
      <c r="AA716" s="13"/>
      <c r="AB716" s="13"/>
      <c r="AC716" s="13"/>
      <c r="AD716" s="13"/>
      <c r="AE716" s="13"/>
      <c r="AT716" s="284" t="s">
        <v>446</v>
      </c>
      <c r="AU716" s="284" t="s">
        <v>88</v>
      </c>
      <c r="AV716" s="13" t="s">
        <v>88</v>
      </c>
      <c r="AW716" s="13" t="s">
        <v>5</v>
      </c>
      <c r="AX716" s="13" t="s">
        <v>78</v>
      </c>
      <c r="AY716" s="284" t="s">
        <v>223</v>
      </c>
    </row>
    <row r="717" s="13" customFormat="1">
      <c r="A717" s="13"/>
      <c r="B717" s="274"/>
      <c r="C717" s="275"/>
      <c r="D717" s="266" t="s">
        <v>446</v>
      </c>
      <c r="E717" s="276" t="s">
        <v>1</v>
      </c>
      <c r="F717" s="277" t="s">
        <v>2087</v>
      </c>
      <c r="G717" s="275"/>
      <c r="H717" s="278">
        <v>2.7599999999999998</v>
      </c>
      <c r="I717" s="279"/>
      <c r="J717" s="279"/>
      <c r="K717" s="275"/>
      <c r="L717" s="275"/>
      <c r="M717" s="280"/>
      <c r="N717" s="281"/>
      <c r="O717" s="282"/>
      <c r="P717" s="282"/>
      <c r="Q717" s="282"/>
      <c r="R717" s="282"/>
      <c r="S717" s="282"/>
      <c r="T717" s="282"/>
      <c r="U717" s="282"/>
      <c r="V717" s="282"/>
      <c r="W717" s="282"/>
      <c r="X717" s="283"/>
      <c r="Y717" s="13"/>
      <c r="Z717" s="13"/>
      <c r="AA717" s="13"/>
      <c r="AB717" s="13"/>
      <c r="AC717" s="13"/>
      <c r="AD717" s="13"/>
      <c r="AE717" s="13"/>
      <c r="AT717" s="284" t="s">
        <v>446</v>
      </c>
      <c r="AU717" s="284" t="s">
        <v>88</v>
      </c>
      <c r="AV717" s="13" t="s">
        <v>88</v>
      </c>
      <c r="AW717" s="13" t="s">
        <v>5</v>
      </c>
      <c r="AX717" s="13" t="s">
        <v>78</v>
      </c>
      <c r="AY717" s="284" t="s">
        <v>223</v>
      </c>
    </row>
    <row r="718" s="14" customFormat="1">
      <c r="A718" s="14"/>
      <c r="B718" s="285"/>
      <c r="C718" s="286"/>
      <c r="D718" s="266" t="s">
        <v>446</v>
      </c>
      <c r="E718" s="287" t="s">
        <v>1</v>
      </c>
      <c r="F718" s="288" t="s">
        <v>463</v>
      </c>
      <c r="G718" s="286"/>
      <c r="H718" s="289">
        <v>22.09</v>
      </c>
      <c r="I718" s="290"/>
      <c r="J718" s="290"/>
      <c r="K718" s="286"/>
      <c r="L718" s="286"/>
      <c r="M718" s="291"/>
      <c r="N718" s="292"/>
      <c r="O718" s="293"/>
      <c r="P718" s="293"/>
      <c r="Q718" s="293"/>
      <c r="R718" s="293"/>
      <c r="S718" s="293"/>
      <c r="T718" s="293"/>
      <c r="U718" s="293"/>
      <c r="V718" s="293"/>
      <c r="W718" s="293"/>
      <c r="X718" s="294"/>
      <c r="Y718" s="14"/>
      <c r="Z718" s="14"/>
      <c r="AA718" s="14"/>
      <c r="AB718" s="14"/>
      <c r="AC718" s="14"/>
      <c r="AD718" s="14"/>
      <c r="AE718" s="14"/>
      <c r="AT718" s="295" t="s">
        <v>446</v>
      </c>
      <c r="AU718" s="295" t="s">
        <v>88</v>
      </c>
      <c r="AV718" s="14" t="s">
        <v>239</v>
      </c>
      <c r="AW718" s="14" t="s">
        <v>5</v>
      </c>
      <c r="AX718" s="14" t="s">
        <v>86</v>
      </c>
      <c r="AY718" s="295" t="s">
        <v>223</v>
      </c>
    </row>
    <row r="719" s="2" customFormat="1" ht="21.75" customHeight="1">
      <c r="A719" s="39"/>
      <c r="B719" s="40"/>
      <c r="C719" s="296" t="s">
        <v>2088</v>
      </c>
      <c r="D719" s="296" t="s">
        <v>498</v>
      </c>
      <c r="E719" s="297" t="s">
        <v>2089</v>
      </c>
      <c r="F719" s="298" t="s">
        <v>2090</v>
      </c>
      <c r="G719" s="299" t="s">
        <v>403</v>
      </c>
      <c r="H719" s="300">
        <v>25.404</v>
      </c>
      <c r="I719" s="301"/>
      <c r="J719" s="302"/>
      <c r="K719" s="303">
        <f>ROUND(P719*H719,2)</f>
        <v>0</v>
      </c>
      <c r="L719" s="298" t="s">
        <v>404</v>
      </c>
      <c r="M719" s="304"/>
      <c r="N719" s="305" t="s">
        <v>1</v>
      </c>
      <c r="O719" s="260" t="s">
        <v>41</v>
      </c>
      <c r="P719" s="261">
        <f>I719+J719</f>
        <v>0</v>
      </c>
      <c r="Q719" s="261">
        <f>ROUND(I719*H719,2)</f>
        <v>0</v>
      </c>
      <c r="R719" s="261">
        <f>ROUND(J719*H719,2)</f>
        <v>0</v>
      </c>
      <c r="S719" s="92"/>
      <c r="T719" s="262">
        <f>S719*H719</f>
        <v>0</v>
      </c>
      <c r="U719" s="262">
        <v>0.00095</v>
      </c>
      <c r="V719" s="262">
        <f>U719*H719</f>
        <v>0.0241338</v>
      </c>
      <c r="W719" s="262">
        <v>0</v>
      </c>
      <c r="X719" s="263">
        <f>W719*H719</f>
        <v>0</v>
      </c>
      <c r="Y719" s="39"/>
      <c r="Z719" s="39"/>
      <c r="AA719" s="39"/>
      <c r="AB719" s="39"/>
      <c r="AC719" s="39"/>
      <c r="AD719" s="39"/>
      <c r="AE719" s="39"/>
      <c r="AR719" s="264" t="s">
        <v>385</v>
      </c>
      <c r="AT719" s="264" t="s">
        <v>498</v>
      </c>
      <c r="AU719" s="264" t="s">
        <v>88</v>
      </c>
      <c r="AY719" s="18" t="s">
        <v>223</v>
      </c>
      <c r="BE719" s="265">
        <f>IF(O719="základní",K719,0)</f>
        <v>0</v>
      </c>
      <c r="BF719" s="265">
        <f>IF(O719="snížená",K719,0)</f>
        <v>0</v>
      </c>
      <c r="BG719" s="265">
        <f>IF(O719="zákl. přenesená",K719,0)</f>
        <v>0</v>
      </c>
      <c r="BH719" s="265">
        <f>IF(O719="sníž. přenesená",K719,0)</f>
        <v>0</v>
      </c>
      <c r="BI719" s="265">
        <f>IF(O719="nulová",K719,0)</f>
        <v>0</v>
      </c>
      <c r="BJ719" s="18" t="s">
        <v>86</v>
      </c>
      <c r="BK719" s="265">
        <f>ROUND(P719*H719,2)</f>
        <v>0</v>
      </c>
      <c r="BL719" s="18" t="s">
        <v>303</v>
      </c>
      <c r="BM719" s="264" t="s">
        <v>2091</v>
      </c>
    </row>
    <row r="720" s="2" customFormat="1">
      <c r="A720" s="39"/>
      <c r="B720" s="40"/>
      <c r="C720" s="41"/>
      <c r="D720" s="266" t="s">
        <v>232</v>
      </c>
      <c r="E720" s="41"/>
      <c r="F720" s="267" t="s">
        <v>2092</v>
      </c>
      <c r="G720" s="41"/>
      <c r="H720" s="41"/>
      <c r="I720" s="158"/>
      <c r="J720" s="158"/>
      <c r="K720" s="41"/>
      <c r="L720" s="41"/>
      <c r="M720" s="45"/>
      <c r="N720" s="268"/>
      <c r="O720" s="269"/>
      <c r="P720" s="92"/>
      <c r="Q720" s="92"/>
      <c r="R720" s="92"/>
      <c r="S720" s="92"/>
      <c r="T720" s="92"/>
      <c r="U720" s="92"/>
      <c r="V720" s="92"/>
      <c r="W720" s="92"/>
      <c r="X720" s="93"/>
      <c r="Y720" s="39"/>
      <c r="Z720" s="39"/>
      <c r="AA720" s="39"/>
      <c r="AB720" s="39"/>
      <c r="AC720" s="39"/>
      <c r="AD720" s="39"/>
      <c r="AE720" s="39"/>
      <c r="AT720" s="18" t="s">
        <v>232</v>
      </c>
      <c r="AU720" s="18" t="s">
        <v>88</v>
      </c>
    </row>
    <row r="721" s="13" customFormat="1">
      <c r="A721" s="13"/>
      <c r="B721" s="274"/>
      <c r="C721" s="275"/>
      <c r="D721" s="266" t="s">
        <v>446</v>
      </c>
      <c r="E721" s="275"/>
      <c r="F721" s="277" t="s">
        <v>2093</v>
      </c>
      <c r="G721" s="275"/>
      <c r="H721" s="278">
        <v>25.404</v>
      </c>
      <c r="I721" s="279"/>
      <c r="J721" s="279"/>
      <c r="K721" s="275"/>
      <c r="L721" s="275"/>
      <c r="M721" s="280"/>
      <c r="N721" s="281"/>
      <c r="O721" s="282"/>
      <c r="P721" s="282"/>
      <c r="Q721" s="282"/>
      <c r="R721" s="282"/>
      <c r="S721" s="282"/>
      <c r="T721" s="282"/>
      <c r="U721" s="282"/>
      <c r="V721" s="282"/>
      <c r="W721" s="282"/>
      <c r="X721" s="283"/>
      <c r="Y721" s="13"/>
      <c r="Z721" s="13"/>
      <c r="AA721" s="13"/>
      <c r="AB721" s="13"/>
      <c r="AC721" s="13"/>
      <c r="AD721" s="13"/>
      <c r="AE721" s="13"/>
      <c r="AT721" s="284" t="s">
        <v>446</v>
      </c>
      <c r="AU721" s="284" t="s">
        <v>88</v>
      </c>
      <c r="AV721" s="13" t="s">
        <v>88</v>
      </c>
      <c r="AW721" s="13" t="s">
        <v>4</v>
      </c>
      <c r="AX721" s="13" t="s">
        <v>86</v>
      </c>
      <c r="AY721" s="284" t="s">
        <v>223</v>
      </c>
    </row>
    <row r="722" s="12" customFormat="1" ht="22.8" customHeight="1">
      <c r="A722" s="12"/>
      <c r="B722" s="235"/>
      <c r="C722" s="236"/>
      <c r="D722" s="237" t="s">
        <v>77</v>
      </c>
      <c r="E722" s="250" t="s">
        <v>2094</v>
      </c>
      <c r="F722" s="250" t="s">
        <v>2095</v>
      </c>
      <c r="G722" s="236"/>
      <c r="H722" s="236"/>
      <c r="I722" s="239"/>
      <c r="J722" s="239"/>
      <c r="K722" s="251">
        <f>BK722</f>
        <v>0</v>
      </c>
      <c r="L722" s="236"/>
      <c r="M722" s="241"/>
      <c r="N722" s="242"/>
      <c r="O722" s="243"/>
      <c r="P722" s="243"/>
      <c r="Q722" s="244">
        <f>SUM(Q723:Q730)</f>
        <v>0</v>
      </c>
      <c r="R722" s="244">
        <f>SUM(R723:R730)</f>
        <v>0</v>
      </c>
      <c r="S722" s="243"/>
      <c r="T722" s="245">
        <f>SUM(T723:T730)</f>
        <v>0</v>
      </c>
      <c r="U722" s="243"/>
      <c r="V722" s="245">
        <f>SUM(V723:V730)</f>
        <v>0.69013200000000008</v>
      </c>
      <c r="W722" s="243"/>
      <c r="X722" s="246">
        <f>SUM(X723:X730)</f>
        <v>0</v>
      </c>
      <c r="Y722" s="12"/>
      <c r="Z722" s="12"/>
      <c r="AA722" s="12"/>
      <c r="AB722" s="12"/>
      <c r="AC722" s="12"/>
      <c r="AD722" s="12"/>
      <c r="AE722" s="12"/>
      <c r="AR722" s="247" t="s">
        <v>88</v>
      </c>
      <c r="AT722" s="248" t="s">
        <v>77</v>
      </c>
      <c r="AU722" s="248" t="s">
        <v>86</v>
      </c>
      <c r="AY722" s="247" t="s">
        <v>223</v>
      </c>
      <c r="BK722" s="249">
        <f>SUM(BK723:BK730)</f>
        <v>0</v>
      </c>
    </row>
    <row r="723" s="2" customFormat="1" ht="21.75" customHeight="1">
      <c r="A723" s="39"/>
      <c r="B723" s="40"/>
      <c r="C723" s="252" t="s">
        <v>2096</v>
      </c>
      <c r="D723" s="252" t="s">
        <v>226</v>
      </c>
      <c r="E723" s="253" t="s">
        <v>2097</v>
      </c>
      <c r="F723" s="254" t="s">
        <v>2098</v>
      </c>
      <c r="G723" s="255" t="s">
        <v>403</v>
      </c>
      <c r="H723" s="256">
        <v>96</v>
      </c>
      <c r="I723" s="257"/>
      <c r="J723" s="257"/>
      <c r="K723" s="258">
        <f>ROUND(P723*H723,2)</f>
        <v>0</v>
      </c>
      <c r="L723" s="254" t="s">
        <v>404</v>
      </c>
      <c r="M723" s="45"/>
      <c r="N723" s="259" t="s">
        <v>1</v>
      </c>
      <c r="O723" s="260" t="s">
        <v>41</v>
      </c>
      <c r="P723" s="261">
        <f>I723+J723</f>
        <v>0</v>
      </c>
      <c r="Q723" s="261">
        <f>ROUND(I723*H723,2)</f>
        <v>0</v>
      </c>
      <c r="R723" s="261">
        <f>ROUND(J723*H723,2)</f>
        <v>0</v>
      </c>
      <c r="S723" s="92"/>
      <c r="T723" s="262">
        <f>S723*H723</f>
        <v>0</v>
      </c>
      <c r="U723" s="262">
        <v>0.0060000000000000001</v>
      </c>
      <c r="V723" s="262">
        <f>U723*H723</f>
        <v>0.57600000000000007</v>
      </c>
      <c r="W723" s="262">
        <v>0</v>
      </c>
      <c r="X723" s="263">
        <f>W723*H723</f>
        <v>0</v>
      </c>
      <c r="Y723" s="39"/>
      <c r="Z723" s="39"/>
      <c r="AA723" s="39"/>
      <c r="AB723" s="39"/>
      <c r="AC723" s="39"/>
      <c r="AD723" s="39"/>
      <c r="AE723" s="39"/>
      <c r="AR723" s="264" t="s">
        <v>303</v>
      </c>
      <c r="AT723" s="264" t="s">
        <v>226</v>
      </c>
      <c r="AU723" s="264" t="s">
        <v>88</v>
      </c>
      <c r="AY723" s="18" t="s">
        <v>223</v>
      </c>
      <c r="BE723" s="265">
        <f>IF(O723="základní",K723,0)</f>
        <v>0</v>
      </c>
      <c r="BF723" s="265">
        <f>IF(O723="snížená",K723,0)</f>
        <v>0</v>
      </c>
      <c r="BG723" s="265">
        <f>IF(O723="zákl. přenesená",K723,0)</f>
        <v>0</v>
      </c>
      <c r="BH723" s="265">
        <f>IF(O723="sníž. přenesená",K723,0)</f>
        <v>0</v>
      </c>
      <c r="BI723" s="265">
        <f>IF(O723="nulová",K723,0)</f>
        <v>0</v>
      </c>
      <c r="BJ723" s="18" t="s">
        <v>86</v>
      </c>
      <c r="BK723" s="265">
        <f>ROUND(P723*H723,2)</f>
        <v>0</v>
      </c>
      <c r="BL723" s="18" t="s">
        <v>303</v>
      </c>
      <c r="BM723" s="264" t="s">
        <v>2099</v>
      </c>
    </row>
    <row r="724" s="2" customFormat="1">
      <c r="A724" s="39"/>
      <c r="B724" s="40"/>
      <c r="C724" s="41"/>
      <c r="D724" s="266" t="s">
        <v>232</v>
      </c>
      <c r="E724" s="41"/>
      <c r="F724" s="267" t="s">
        <v>2100</v>
      </c>
      <c r="G724" s="41"/>
      <c r="H724" s="41"/>
      <c r="I724" s="158"/>
      <c r="J724" s="158"/>
      <c r="K724" s="41"/>
      <c r="L724" s="41"/>
      <c r="M724" s="45"/>
      <c r="N724" s="268"/>
      <c r="O724" s="269"/>
      <c r="P724" s="92"/>
      <c r="Q724" s="92"/>
      <c r="R724" s="92"/>
      <c r="S724" s="92"/>
      <c r="T724" s="92"/>
      <c r="U724" s="92"/>
      <c r="V724" s="92"/>
      <c r="W724" s="92"/>
      <c r="X724" s="93"/>
      <c r="Y724" s="39"/>
      <c r="Z724" s="39"/>
      <c r="AA724" s="39"/>
      <c r="AB724" s="39"/>
      <c r="AC724" s="39"/>
      <c r="AD724" s="39"/>
      <c r="AE724" s="39"/>
      <c r="AT724" s="18" t="s">
        <v>232</v>
      </c>
      <c r="AU724" s="18" t="s">
        <v>88</v>
      </c>
    </row>
    <row r="725" s="13" customFormat="1">
      <c r="A725" s="13"/>
      <c r="B725" s="274"/>
      <c r="C725" s="275"/>
      <c r="D725" s="266" t="s">
        <v>446</v>
      </c>
      <c r="E725" s="276" t="s">
        <v>1</v>
      </c>
      <c r="F725" s="277" t="s">
        <v>2101</v>
      </c>
      <c r="G725" s="275"/>
      <c r="H725" s="278">
        <v>96</v>
      </c>
      <c r="I725" s="279"/>
      <c r="J725" s="279"/>
      <c r="K725" s="275"/>
      <c r="L725" s="275"/>
      <c r="M725" s="280"/>
      <c r="N725" s="281"/>
      <c r="O725" s="282"/>
      <c r="P725" s="282"/>
      <c r="Q725" s="282"/>
      <c r="R725" s="282"/>
      <c r="S725" s="282"/>
      <c r="T725" s="282"/>
      <c r="U725" s="282"/>
      <c r="V725" s="282"/>
      <c r="W725" s="282"/>
      <c r="X725" s="283"/>
      <c r="Y725" s="13"/>
      <c r="Z725" s="13"/>
      <c r="AA725" s="13"/>
      <c r="AB725" s="13"/>
      <c r="AC725" s="13"/>
      <c r="AD725" s="13"/>
      <c r="AE725" s="13"/>
      <c r="AT725" s="284" t="s">
        <v>446</v>
      </c>
      <c r="AU725" s="284" t="s">
        <v>88</v>
      </c>
      <c r="AV725" s="13" t="s">
        <v>88</v>
      </c>
      <c r="AW725" s="13" t="s">
        <v>5</v>
      </c>
      <c r="AX725" s="13" t="s">
        <v>86</v>
      </c>
      <c r="AY725" s="284" t="s">
        <v>223</v>
      </c>
    </row>
    <row r="726" s="2" customFormat="1" ht="21.75" customHeight="1">
      <c r="A726" s="39"/>
      <c r="B726" s="40"/>
      <c r="C726" s="296" t="s">
        <v>2102</v>
      </c>
      <c r="D726" s="296" t="s">
        <v>498</v>
      </c>
      <c r="E726" s="297" t="s">
        <v>2103</v>
      </c>
      <c r="F726" s="298" t="s">
        <v>2104</v>
      </c>
      <c r="G726" s="299" t="s">
        <v>403</v>
      </c>
      <c r="H726" s="300">
        <v>38.759999999999998</v>
      </c>
      <c r="I726" s="301"/>
      <c r="J726" s="302"/>
      <c r="K726" s="303">
        <f>ROUND(P726*H726,2)</f>
        <v>0</v>
      </c>
      <c r="L726" s="298" t="s">
        <v>404</v>
      </c>
      <c r="M726" s="304"/>
      <c r="N726" s="305" t="s">
        <v>1</v>
      </c>
      <c r="O726" s="260" t="s">
        <v>41</v>
      </c>
      <c r="P726" s="261">
        <f>I726+J726</f>
        <v>0</v>
      </c>
      <c r="Q726" s="261">
        <f>ROUND(I726*H726,2)</f>
        <v>0</v>
      </c>
      <c r="R726" s="261">
        <f>ROUND(J726*H726,2)</f>
        <v>0</v>
      </c>
      <c r="S726" s="92"/>
      <c r="T726" s="262">
        <f>S726*H726</f>
        <v>0</v>
      </c>
      <c r="U726" s="262">
        <v>0.00069999999999999999</v>
      </c>
      <c r="V726" s="262">
        <f>U726*H726</f>
        <v>0.027132</v>
      </c>
      <c r="W726" s="262">
        <v>0</v>
      </c>
      <c r="X726" s="263">
        <f>W726*H726</f>
        <v>0</v>
      </c>
      <c r="Y726" s="39"/>
      <c r="Z726" s="39"/>
      <c r="AA726" s="39"/>
      <c r="AB726" s="39"/>
      <c r="AC726" s="39"/>
      <c r="AD726" s="39"/>
      <c r="AE726" s="39"/>
      <c r="AR726" s="264" t="s">
        <v>385</v>
      </c>
      <c r="AT726" s="264" t="s">
        <v>498</v>
      </c>
      <c r="AU726" s="264" t="s">
        <v>88</v>
      </c>
      <c r="AY726" s="18" t="s">
        <v>223</v>
      </c>
      <c r="BE726" s="265">
        <f>IF(O726="základní",K726,0)</f>
        <v>0</v>
      </c>
      <c r="BF726" s="265">
        <f>IF(O726="snížená",K726,0)</f>
        <v>0</v>
      </c>
      <c r="BG726" s="265">
        <f>IF(O726="zákl. přenesená",K726,0)</f>
        <v>0</v>
      </c>
      <c r="BH726" s="265">
        <f>IF(O726="sníž. přenesená",K726,0)</f>
        <v>0</v>
      </c>
      <c r="BI726" s="265">
        <f>IF(O726="nulová",K726,0)</f>
        <v>0</v>
      </c>
      <c r="BJ726" s="18" t="s">
        <v>86</v>
      </c>
      <c r="BK726" s="265">
        <f>ROUND(P726*H726,2)</f>
        <v>0</v>
      </c>
      <c r="BL726" s="18" t="s">
        <v>303</v>
      </c>
      <c r="BM726" s="264" t="s">
        <v>2105</v>
      </c>
    </row>
    <row r="727" s="2" customFormat="1">
      <c r="A727" s="39"/>
      <c r="B727" s="40"/>
      <c r="C727" s="41"/>
      <c r="D727" s="266" t="s">
        <v>232</v>
      </c>
      <c r="E727" s="41"/>
      <c r="F727" s="267" t="s">
        <v>2106</v>
      </c>
      <c r="G727" s="41"/>
      <c r="H727" s="41"/>
      <c r="I727" s="158"/>
      <c r="J727" s="158"/>
      <c r="K727" s="41"/>
      <c r="L727" s="41"/>
      <c r="M727" s="45"/>
      <c r="N727" s="268"/>
      <c r="O727" s="269"/>
      <c r="P727" s="92"/>
      <c r="Q727" s="92"/>
      <c r="R727" s="92"/>
      <c r="S727" s="92"/>
      <c r="T727" s="92"/>
      <c r="U727" s="92"/>
      <c r="V727" s="92"/>
      <c r="W727" s="92"/>
      <c r="X727" s="93"/>
      <c r="Y727" s="39"/>
      <c r="Z727" s="39"/>
      <c r="AA727" s="39"/>
      <c r="AB727" s="39"/>
      <c r="AC727" s="39"/>
      <c r="AD727" s="39"/>
      <c r="AE727" s="39"/>
      <c r="AT727" s="18" t="s">
        <v>232</v>
      </c>
      <c r="AU727" s="18" t="s">
        <v>88</v>
      </c>
    </row>
    <row r="728" s="13" customFormat="1">
      <c r="A728" s="13"/>
      <c r="B728" s="274"/>
      <c r="C728" s="275"/>
      <c r="D728" s="266" t="s">
        <v>446</v>
      </c>
      <c r="E728" s="275"/>
      <c r="F728" s="277" t="s">
        <v>2107</v>
      </c>
      <c r="G728" s="275"/>
      <c r="H728" s="278">
        <v>38.759999999999998</v>
      </c>
      <c r="I728" s="279"/>
      <c r="J728" s="279"/>
      <c r="K728" s="275"/>
      <c r="L728" s="275"/>
      <c r="M728" s="280"/>
      <c r="N728" s="281"/>
      <c r="O728" s="282"/>
      <c r="P728" s="282"/>
      <c r="Q728" s="282"/>
      <c r="R728" s="282"/>
      <c r="S728" s="282"/>
      <c r="T728" s="282"/>
      <c r="U728" s="282"/>
      <c r="V728" s="282"/>
      <c r="W728" s="282"/>
      <c r="X728" s="283"/>
      <c r="Y728" s="13"/>
      <c r="Z728" s="13"/>
      <c r="AA728" s="13"/>
      <c r="AB728" s="13"/>
      <c r="AC728" s="13"/>
      <c r="AD728" s="13"/>
      <c r="AE728" s="13"/>
      <c r="AT728" s="284" t="s">
        <v>446</v>
      </c>
      <c r="AU728" s="284" t="s">
        <v>88</v>
      </c>
      <c r="AV728" s="13" t="s">
        <v>88</v>
      </c>
      <c r="AW728" s="13" t="s">
        <v>4</v>
      </c>
      <c r="AX728" s="13" t="s">
        <v>86</v>
      </c>
      <c r="AY728" s="284" t="s">
        <v>223</v>
      </c>
    </row>
    <row r="729" s="2" customFormat="1" ht="21.75" customHeight="1">
      <c r="A729" s="39"/>
      <c r="B729" s="40"/>
      <c r="C729" s="296" t="s">
        <v>2108</v>
      </c>
      <c r="D729" s="296" t="s">
        <v>498</v>
      </c>
      <c r="E729" s="297" t="s">
        <v>2109</v>
      </c>
      <c r="F729" s="298" t="s">
        <v>2110</v>
      </c>
      <c r="G729" s="299" t="s">
        <v>403</v>
      </c>
      <c r="H729" s="300">
        <v>58</v>
      </c>
      <c r="I729" s="301"/>
      <c r="J729" s="302"/>
      <c r="K729" s="303">
        <f>ROUND(P729*H729,2)</f>
        <v>0</v>
      </c>
      <c r="L729" s="298" t="s">
        <v>404</v>
      </c>
      <c r="M729" s="304"/>
      <c r="N729" s="305" t="s">
        <v>1</v>
      </c>
      <c r="O729" s="260" t="s">
        <v>41</v>
      </c>
      <c r="P729" s="261">
        <f>I729+J729</f>
        <v>0</v>
      </c>
      <c r="Q729" s="261">
        <f>ROUND(I729*H729,2)</f>
        <v>0</v>
      </c>
      <c r="R729" s="261">
        <f>ROUND(J729*H729,2)</f>
        <v>0</v>
      </c>
      <c r="S729" s="92"/>
      <c r="T729" s="262">
        <f>S729*H729</f>
        <v>0</v>
      </c>
      <c r="U729" s="262">
        <v>0.0015</v>
      </c>
      <c r="V729" s="262">
        <f>U729*H729</f>
        <v>0.087000000000000008</v>
      </c>
      <c r="W729" s="262">
        <v>0</v>
      </c>
      <c r="X729" s="263">
        <f>W729*H729</f>
        <v>0</v>
      </c>
      <c r="Y729" s="39"/>
      <c r="Z729" s="39"/>
      <c r="AA729" s="39"/>
      <c r="AB729" s="39"/>
      <c r="AC729" s="39"/>
      <c r="AD729" s="39"/>
      <c r="AE729" s="39"/>
      <c r="AR729" s="264" t="s">
        <v>385</v>
      </c>
      <c r="AT729" s="264" t="s">
        <v>498</v>
      </c>
      <c r="AU729" s="264" t="s">
        <v>88</v>
      </c>
      <c r="AY729" s="18" t="s">
        <v>223</v>
      </c>
      <c r="BE729" s="265">
        <f>IF(O729="základní",K729,0)</f>
        <v>0</v>
      </c>
      <c r="BF729" s="265">
        <f>IF(O729="snížená",K729,0)</f>
        <v>0</v>
      </c>
      <c r="BG729" s="265">
        <f>IF(O729="zákl. přenesená",K729,0)</f>
        <v>0</v>
      </c>
      <c r="BH729" s="265">
        <f>IF(O729="sníž. přenesená",K729,0)</f>
        <v>0</v>
      </c>
      <c r="BI729" s="265">
        <f>IF(O729="nulová",K729,0)</f>
        <v>0</v>
      </c>
      <c r="BJ729" s="18" t="s">
        <v>86</v>
      </c>
      <c r="BK729" s="265">
        <f>ROUND(P729*H729,2)</f>
        <v>0</v>
      </c>
      <c r="BL729" s="18" t="s">
        <v>303</v>
      </c>
      <c r="BM729" s="264" t="s">
        <v>2111</v>
      </c>
    </row>
    <row r="730" s="2" customFormat="1">
      <c r="A730" s="39"/>
      <c r="B730" s="40"/>
      <c r="C730" s="41"/>
      <c r="D730" s="266" t="s">
        <v>232</v>
      </c>
      <c r="E730" s="41"/>
      <c r="F730" s="267" t="s">
        <v>2112</v>
      </c>
      <c r="G730" s="41"/>
      <c r="H730" s="41"/>
      <c r="I730" s="158"/>
      <c r="J730" s="158"/>
      <c r="K730" s="41"/>
      <c r="L730" s="41"/>
      <c r="M730" s="45"/>
      <c r="N730" s="268"/>
      <c r="O730" s="269"/>
      <c r="P730" s="92"/>
      <c r="Q730" s="92"/>
      <c r="R730" s="92"/>
      <c r="S730" s="92"/>
      <c r="T730" s="92"/>
      <c r="U730" s="92"/>
      <c r="V730" s="92"/>
      <c r="W730" s="92"/>
      <c r="X730" s="93"/>
      <c r="Y730" s="39"/>
      <c r="Z730" s="39"/>
      <c r="AA730" s="39"/>
      <c r="AB730" s="39"/>
      <c r="AC730" s="39"/>
      <c r="AD730" s="39"/>
      <c r="AE730" s="39"/>
      <c r="AT730" s="18" t="s">
        <v>232</v>
      </c>
      <c r="AU730" s="18" t="s">
        <v>88</v>
      </c>
    </row>
    <row r="731" s="12" customFormat="1" ht="22.8" customHeight="1">
      <c r="A731" s="12"/>
      <c r="B731" s="235"/>
      <c r="C731" s="236"/>
      <c r="D731" s="237" t="s">
        <v>77</v>
      </c>
      <c r="E731" s="250" t="s">
        <v>2113</v>
      </c>
      <c r="F731" s="250" t="s">
        <v>2114</v>
      </c>
      <c r="G731" s="236"/>
      <c r="H731" s="236"/>
      <c r="I731" s="239"/>
      <c r="J731" s="239"/>
      <c r="K731" s="251">
        <f>BK731</f>
        <v>0</v>
      </c>
      <c r="L731" s="236"/>
      <c r="M731" s="241"/>
      <c r="N731" s="242"/>
      <c r="O731" s="243"/>
      <c r="P731" s="243"/>
      <c r="Q731" s="244">
        <f>SUM(Q732:Q779)</f>
        <v>0</v>
      </c>
      <c r="R731" s="244">
        <f>SUM(R732:R779)</f>
        <v>0</v>
      </c>
      <c r="S731" s="243"/>
      <c r="T731" s="245">
        <f>SUM(T732:T779)</f>
        <v>0</v>
      </c>
      <c r="U731" s="243"/>
      <c r="V731" s="245">
        <f>SUM(V732:V779)</f>
        <v>122.82041</v>
      </c>
      <c r="W731" s="243"/>
      <c r="X731" s="246">
        <f>SUM(X732:X779)</f>
        <v>0</v>
      </c>
      <c r="Y731" s="12"/>
      <c r="Z731" s="12"/>
      <c r="AA731" s="12"/>
      <c r="AB731" s="12"/>
      <c r="AC731" s="12"/>
      <c r="AD731" s="12"/>
      <c r="AE731" s="12"/>
      <c r="AR731" s="247" t="s">
        <v>88</v>
      </c>
      <c r="AT731" s="248" t="s">
        <v>77</v>
      </c>
      <c r="AU731" s="248" t="s">
        <v>86</v>
      </c>
      <c r="AY731" s="247" t="s">
        <v>223</v>
      </c>
      <c r="BK731" s="249">
        <f>SUM(BK732:BK779)</f>
        <v>0</v>
      </c>
    </row>
    <row r="732" s="2" customFormat="1" ht="16.5" customHeight="1">
      <c r="A732" s="39"/>
      <c r="B732" s="40"/>
      <c r="C732" s="252" t="s">
        <v>2115</v>
      </c>
      <c r="D732" s="252" t="s">
        <v>226</v>
      </c>
      <c r="E732" s="253" t="s">
        <v>2116</v>
      </c>
      <c r="F732" s="254" t="s">
        <v>2117</v>
      </c>
      <c r="G732" s="255" t="s">
        <v>403</v>
      </c>
      <c r="H732" s="256">
        <v>28.199999999999999</v>
      </c>
      <c r="I732" s="257"/>
      <c r="J732" s="257"/>
      <c r="K732" s="258">
        <f>ROUND(P732*H732,2)</f>
        <v>0</v>
      </c>
      <c r="L732" s="254" t="s">
        <v>1</v>
      </c>
      <c r="M732" s="45"/>
      <c r="N732" s="259" t="s">
        <v>1</v>
      </c>
      <c r="O732" s="260" t="s">
        <v>41</v>
      </c>
      <c r="P732" s="261">
        <f>I732+J732</f>
        <v>0</v>
      </c>
      <c r="Q732" s="261">
        <f>ROUND(I732*H732,2)</f>
        <v>0</v>
      </c>
      <c r="R732" s="261">
        <f>ROUND(J732*H732,2)</f>
        <v>0</v>
      </c>
      <c r="S732" s="92"/>
      <c r="T732" s="262">
        <f>S732*H732</f>
        <v>0</v>
      </c>
      <c r="U732" s="262">
        <v>0</v>
      </c>
      <c r="V732" s="262">
        <f>U732*H732</f>
        <v>0</v>
      </c>
      <c r="W732" s="262">
        <v>0</v>
      </c>
      <c r="X732" s="263">
        <f>W732*H732</f>
        <v>0</v>
      </c>
      <c r="Y732" s="39"/>
      <c r="Z732" s="39"/>
      <c r="AA732" s="39"/>
      <c r="AB732" s="39"/>
      <c r="AC732" s="39"/>
      <c r="AD732" s="39"/>
      <c r="AE732" s="39"/>
      <c r="AR732" s="264" t="s">
        <v>303</v>
      </c>
      <c r="AT732" s="264" t="s">
        <v>226</v>
      </c>
      <c r="AU732" s="264" t="s">
        <v>88</v>
      </c>
      <c r="AY732" s="18" t="s">
        <v>223</v>
      </c>
      <c r="BE732" s="265">
        <f>IF(O732="základní",K732,0)</f>
        <v>0</v>
      </c>
      <c r="BF732" s="265">
        <f>IF(O732="snížená",K732,0)</f>
        <v>0</v>
      </c>
      <c r="BG732" s="265">
        <f>IF(O732="zákl. přenesená",K732,0)</f>
        <v>0</v>
      </c>
      <c r="BH732" s="265">
        <f>IF(O732="sníž. přenesená",K732,0)</f>
        <v>0</v>
      </c>
      <c r="BI732" s="265">
        <f>IF(O732="nulová",K732,0)</f>
        <v>0</v>
      </c>
      <c r="BJ732" s="18" t="s">
        <v>86</v>
      </c>
      <c r="BK732" s="265">
        <f>ROUND(P732*H732,2)</f>
        <v>0</v>
      </c>
      <c r="BL732" s="18" t="s">
        <v>303</v>
      </c>
      <c r="BM732" s="264" t="s">
        <v>2118</v>
      </c>
    </row>
    <row r="733" s="2" customFormat="1">
      <c r="A733" s="39"/>
      <c r="B733" s="40"/>
      <c r="C733" s="41"/>
      <c r="D733" s="266" t="s">
        <v>232</v>
      </c>
      <c r="E733" s="41"/>
      <c r="F733" s="267" t="s">
        <v>2119</v>
      </c>
      <c r="G733" s="41"/>
      <c r="H733" s="41"/>
      <c r="I733" s="158"/>
      <c r="J733" s="158"/>
      <c r="K733" s="41"/>
      <c r="L733" s="41"/>
      <c r="M733" s="45"/>
      <c r="N733" s="268"/>
      <c r="O733" s="269"/>
      <c r="P733" s="92"/>
      <c r="Q733" s="92"/>
      <c r="R733" s="92"/>
      <c r="S733" s="92"/>
      <c r="T733" s="92"/>
      <c r="U733" s="92"/>
      <c r="V733" s="92"/>
      <c r="W733" s="92"/>
      <c r="X733" s="93"/>
      <c r="Y733" s="39"/>
      <c r="Z733" s="39"/>
      <c r="AA733" s="39"/>
      <c r="AB733" s="39"/>
      <c r="AC733" s="39"/>
      <c r="AD733" s="39"/>
      <c r="AE733" s="39"/>
      <c r="AT733" s="18" t="s">
        <v>232</v>
      </c>
      <c r="AU733" s="18" t="s">
        <v>88</v>
      </c>
    </row>
    <row r="734" s="13" customFormat="1">
      <c r="A734" s="13"/>
      <c r="B734" s="274"/>
      <c r="C734" s="275"/>
      <c r="D734" s="266" t="s">
        <v>446</v>
      </c>
      <c r="E734" s="276" t="s">
        <v>1</v>
      </c>
      <c r="F734" s="277" t="s">
        <v>2120</v>
      </c>
      <c r="G734" s="275"/>
      <c r="H734" s="278">
        <v>28.199999999999999</v>
      </c>
      <c r="I734" s="279"/>
      <c r="J734" s="279"/>
      <c r="K734" s="275"/>
      <c r="L734" s="275"/>
      <c r="M734" s="280"/>
      <c r="N734" s="281"/>
      <c r="O734" s="282"/>
      <c r="P734" s="282"/>
      <c r="Q734" s="282"/>
      <c r="R734" s="282"/>
      <c r="S734" s="282"/>
      <c r="T734" s="282"/>
      <c r="U734" s="282"/>
      <c r="V734" s="282"/>
      <c r="W734" s="282"/>
      <c r="X734" s="283"/>
      <c r="Y734" s="13"/>
      <c r="Z734" s="13"/>
      <c r="AA734" s="13"/>
      <c r="AB734" s="13"/>
      <c r="AC734" s="13"/>
      <c r="AD734" s="13"/>
      <c r="AE734" s="13"/>
      <c r="AT734" s="284" t="s">
        <v>446</v>
      </c>
      <c r="AU734" s="284" t="s">
        <v>88</v>
      </c>
      <c r="AV734" s="13" t="s">
        <v>88</v>
      </c>
      <c r="AW734" s="13" t="s">
        <v>5</v>
      </c>
      <c r="AX734" s="13" t="s">
        <v>86</v>
      </c>
      <c r="AY734" s="284" t="s">
        <v>223</v>
      </c>
    </row>
    <row r="735" s="2" customFormat="1" ht="21.75" customHeight="1">
      <c r="A735" s="39"/>
      <c r="B735" s="40"/>
      <c r="C735" s="296" t="s">
        <v>2121</v>
      </c>
      <c r="D735" s="296" t="s">
        <v>498</v>
      </c>
      <c r="E735" s="297" t="s">
        <v>2122</v>
      </c>
      <c r="F735" s="298" t="s">
        <v>2123</v>
      </c>
      <c r="G735" s="299" t="s">
        <v>403</v>
      </c>
      <c r="H735" s="300">
        <v>30.456</v>
      </c>
      <c r="I735" s="301"/>
      <c r="J735" s="302"/>
      <c r="K735" s="303">
        <f>ROUND(P735*H735,2)</f>
        <v>0</v>
      </c>
      <c r="L735" s="298" t="s">
        <v>404</v>
      </c>
      <c r="M735" s="304"/>
      <c r="N735" s="305" t="s">
        <v>1</v>
      </c>
      <c r="O735" s="260" t="s">
        <v>41</v>
      </c>
      <c r="P735" s="261">
        <f>I735+J735</f>
        <v>0</v>
      </c>
      <c r="Q735" s="261">
        <f>ROUND(I735*H735,2)</f>
        <v>0</v>
      </c>
      <c r="R735" s="261">
        <f>ROUND(J735*H735,2)</f>
        <v>0</v>
      </c>
      <c r="S735" s="92"/>
      <c r="T735" s="262">
        <f>S735*H735</f>
        <v>0</v>
      </c>
      <c r="U735" s="262">
        <v>0.025000000000000001</v>
      </c>
      <c r="V735" s="262">
        <f>U735*H735</f>
        <v>0.76140000000000008</v>
      </c>
      <c r="W735" s="262">
        <v>0</v>
      </c>
      <c r="X735" s="263">
        <f>W735*H735</f>
        <v>0</v>
      </c>
      <c r="Y735" s="39"/>
      <c r="Z735" s="39"/>
      <c r="AA735" s="39"/>
      <c r="AB735" s="39"/>
      <c r="AC735" s="39"/>
      <c r="AD735" s="39"/>
      <c r="AE735" s="39"/>
      <c r="AR735" s="264" t="s">
        <v>385</v>
      </c>
      <c r="AT735" s="264" t="s">
        <v>498</v>
      </c>
      <c r="AU735" s="264" t="s">
        <v>88</v>
      </c>
      <c r="AY735" s="18" t="s">
        <v>223</v>
      </c>
      <c r="BE735" s="265">
        <f>IF(O735="základní",K735,0)</f>
        <v>0</v>
      </c>
      <c r="BF735" s="265">
        <f>IF(O735="snížená",K735,0)</f>
        <v>0</v>
      </c>
      <c r="BG735" s="265">
        <f>IF(O735="zákl. přenesená",K735,0)</f>
        <v>0</v>
      </c>
      <c r="BH735" s="265">
        <f>IF(O735="sníž. přenesená",K735,0)</f>
        <v>0</v>
      </c>
      <c r="BI735" s="265">
        <f>IF(O735="nulová",K735,0)</f>
        <v>0</v>
      </c>
      <c r="BJ735" s="18" t="s">
        <v>86</v>
      </c>
      <c r="BK735" s="265">
        <f>ROUND(P735*H735,2)</f>
        <v>0</v>
      </c>
      <c r="BL735" s="18" t="s">
        <v>303</v>
      </c>
      <c r="BM735" s="264" t="s">
        <v>2124</v>
      </c>
    </row>
    <row r="736" s="2" customFormat="1">
      <c r="A736" s="39"/>
      <c r="B736" s="40"/>
      <c r="C736" s="41"/>
      <c r="D736" s="266" t="s">
        <v>232</v>
      </c>
      <c r="E736" s="41"/>
      <c r="F736" s="267" t="s">
        <v>2125</v>
      </c>
      <c r="G736" s="41"/>
      <c r="H736" s="41"/>
      <c r="I736" s="158"/>
      <c r="J736" s="158"/>
      <c r="K736" s="41"/>
      <c r="L736" s="41"/>
      <c r="M736" s="45"/>
      <c r="N736" s="268"/>
      <c r="O736" s="269"/>
      <c r="P736" s="92"/>
      <c r="Q736" s="92"/>
      <c r="R736" s="92"/>
      <c r="S736" s="92"/>
      <c r="T736" s="92"/>
      <c r="U736" s="92"/>
      <c r="V736" s="92"/>
      <c r="W736" s="92"/>
      <c r="X736" s="93"/>
      <c r="Y736" s="39"/>
      <c r="Z736" s="39"/>
      <c r="AA736" s="39"/>
      <c r="AB736" s="39"/>
      <c r="AC736" s="39"/>
      <c r="AD736" s="39"/>
      <c r="AE736" s="39"/>
      <c r="AT736" s="18" t="s">
        <v>232</v>
      </c>
      <c r="AU736" s="18" t="s">
        <v>88</v>
      </c>
    </row>
    <row r="737" s="13" customFormat="1">
      <c r="A737" s="13"/>
      <c r="B737" s="274"/>
      <c r="C737" s="275"/>
      <c r="D737" s="266" t="s">
        <v>446</v>
      </c>
      <c r="E737" s="275"/>
      <c r="F737" s="277" t="s">
        <v>2126</v>
      </c>
      <c r="G737" s="275"/>
      <c r="H737" s="278">
        <v>30.456</v>
      </c>
      <c r="I737" s="279"/>
      <c r="J737" s="279"/>
      <c r="K737" s="275"/>
      <c r="L737" s="275"/>
      <c r="M737" s="280"/>
      <c r="N737" s="281"/>
      <c r="O737" s="282"/>
      <c r="P737" s="282"/>
      <c r="Q737" s="282"/>
      <c r="R737" s="282"/>
      <c r="S737" s="282"/>
      <c r="T737" s="282"/>
      <c r="U737" s="282"/>
      <c r="V737" s="282"/>
      <c r="W737" s="282"/>
      <c r="X737" s="283"/>
      <c r="Y737" s="13"/>
      <c r="Z737" s="13"/>
      <c r="AA737" s="13"/>
      <c r="AB737" s="13"/>
      <c r="AC737" s="13"/>
      <c r="AD737" s="13"/>
      <c r="AE737" s="13"/>
      <c r="AT737" s="284" t="s">
        <v>446</v>
      </c>
      <c r="AU737" s="284" t="s">
        <v>88</v>
      </c>
      <c r="AV737" s="13" t="s">
        <v>88</v>
      </c>
      <c r="AW737" s="13" t="s">
        <v>4</v>
      </c>
      <c r="AX737" s="13" t="s">
        <v>86</v>
      </c>
      <c r="AY737" s="284" t="s">
        <v>223</v>
      </c>
    </row>
    <row r="738" s="2" customFormat="1" ht="21.75" customHeight="1">
      <c r="A738" s="39"/>
      <c r="B738" s="40"/>
      <c r="C738" s="252" t="s">
        <v>2127</v>
      </c>
      <c r="D738" s="252" t="s">
        <v>226</v>
      </c>
      <c r="E738" s="253" t="s">
        <v>2128</v>
      </c>
      <c r="F738" s="254" t="s">
        <v>2129</v>
      </c>
      <c r="G738" s="255" t="s">
        <v>403</v>
      </c>
      <c r="H738" s="256">
        <v>544</v>
      </c>
      <c r="I738" s="257"/>
      <c r="J738" s="257"/>
      <c r="K738" s="258">
        <f>ROUND(P738*H738,2)</f>
        <v>0</v>
      </c>
      <c r="L738" s="254" t="s">
        <v>404</v>
      </c>
      <c r="M738" s="45"/>
      <c r="N738" s="259" t="s">
        <v>1</v>
      </c>
      <c r="O738" s="260" t="s">
        <v>41</v>
      </c>
      <c r="P738" s="261">
        <f>I738+J738</f>
        <v>0</v>
      </c>
      <c r="Q738" s="261">
        <f>ROUND(I738*H738,2)</f>
        <v>0</v>
      </c>
      <c r="R738" s="261">
        <f>ROUND(J738*H738,2)</f>
        <v>0</v>
      </c>
      <c r="S738" s="92"/>
      <c r="T738" s="262">
        <f>S738*H738</f>
        <v>0</v>
      </c>
      <c r="U738" s="262">
        <v>0</v>
      </c>
      <c r="V738" s="262">
        <f>U738*H738</f>
        <v>0</v>
      </c>
      <c r="W738" s="262">
        <v>0</v>
      </c>
      <c r="X738" s="263">
        <f>W738*H738</f>
        <v>0</v>
      </c>
      <c r="Y738" s="39"/>
      <c r="Z738" s="39"/>
      <c r="AA738" s="39"/>
      <c r="AB738" s="39"/>
      <c r="AC738" s="39"/>
      <c r="AD738" s="39"/>
      <c r="AE738" s="39"/>
      <c r="AR738" s="264" t="s">
        <v>303</v>
      </c>
      <c r="AT738" s="264" t="s">
        <v>226</v>
      </c>
      <c r="AU738" s="264" t="s">
        <v>88</v>
      </c>
      <c r="AY738" s="18" t="s">
        <v>223</v>
      </c>
      <c r="BE738" s="265">
        <f>IF(O738="základní",K738,0)</f>
        <v>0</v>
      </c>
      <c r="BF738" s="265">
        <f>IF(O738="snížená",K738,0)</f>
        <v>0</v>
      </c>
      <c r="BG738" s="265">
        <f>IF(O738="zákl. přenesená",K738,0)</f>
        <v>0</v>
      </c>
      <c r="BH738" s="265">
        <f>IF(O738="sníž. přenesená",K738,0)</f>
        <v>0</v>
      </c>
      <c r="BI738" s="265">
        <f>IF(O738="nulová",K738,0)</f>
        <v>0</v>
      </c>
      <c r="BJ738" s="18" t="s">
        <v>86</v>
      </c>
      <c r="BK738" s="265">
        <f>ROUND(P738*H738,2)</f>
        <v>0</v>
      </c>
      <c r="BL738" s="18" t="s">
        <v>303</v>
      </c>
      <c r="BM738" s="264" t="s">
        <v>2130</v>
      </c>
    </row>
    <row r="739" s="2" customFormat="1">
      <c r="A739" s="39"/>
      <c r="B739" s="40"/>
      <c r="C739" s="41"/>
      <c r="D739" s="266" t="s">
        <v>232</v>
      </c>
      <c r="E739" s="41"/>
      <c r="F739" s="267" t="s">
        <v>2131</v>
      </c>
      <c r="G739" s="41"/>
      <c r="H739" s="41"/>
      <c r="I739" s="158"/>
      <c r="J739" s="158"/>
      <c r="K739" s="41"/>
      <c r="L739" s="41"/>
      <c r="M739" s="45"/>
      <c r="N739" s="268"/>
      <c r="O739" s="269"/>
      <c r="P739" s="92"/>
      <c r="Q739" s="92"/>
      <c r="R739" s="92"/>
      <c r="S739" s="92"/>
      <c r="T739" s="92"/>
      <c r="U739" s="92"/>
      <c r="V739" s="92"/>
      <c r="W739" s="92"/>
      <c r="X739" s="93"/>
      <c r="Y739" s="39"/>
      <c r="Z739" s="39"/>
      <c r="AA739" s="39"/>
      <c r="AB739" s="39"/>
      <c r="AC739" s="39"/>
      <c r="AD739" s="39"/>
      <c r="AE739" s="39"/>
      <c r="AT739" s="18" t="s">
        <v>232</v>
      </c>
      <c r="AU739" s="18" t="s">
        <v>88</v>
      </c>
    </row>
    <row r="740" s="13" customFormat="1">
      <c r="A740" s="13"/>
      <c r="B740" s="274"/>
      <c r="C740" s="275"/>
      <c r="D740" s="266" t="s">
        <v>446</v>
      </c>
      <c r="E740" s="276" t="s">
        <v>1</v>
      </c>
      <c r="F740" s="277" t="s">
        <v>2132</v>
      </c>
      <c r="G740" s="275"/>
      <c r="H740" s="278">
        <v>164</v>
      </c>
      <c r="I740" s="279"/>
      <c r="J740" s="279"/>
      <c r="K740" s="275"/>
      <c r="L740" s="275"/>
      <c r="M740" s="280"/>
      <c r="N740" s="281"/>
      <c r="O740" s="282"/>
      <c r="P740" s="282"/>
      <c r="Q740" s="282"/>
      <c r="R740" s="282"/>
      <c r="S740" s="282"/>
      <c r="T740" s="282"/>
      <c r="U740" s="282"/>
      <c r="V740" s="282"/>
      <c r="W740" s="282"/>
      <c r="X740" s="283"/>
      <c r="Y740" s="13"/>
      <c r="Z740" s="13"/>
      <c r="AA740" s="13"/>
      <c r="AB740" s="13"/>
      <c r="AC740" s="13"/>
      <c r="AD740" s="13"/>
      <c r="AE740" s="13"/>
      <c r="AT740" s="284" t="s">
        <v>446</v>
      </c>
      <c r="AU740" s="284" t="s">
        <v>88</v>
      </c>
      <c r="AV740" s="13" t="s">
        <v>88</v>
      </c>
      <c r="AW740" s="13" t="s">
        <v>5</v>
      </c>
      <c r="AX740" s="13" t="s">
        <v>78</v>
      </c>
      <c r="AY740" s="284" t="s">
        <v>223</v>
      </c>
    </row>
    <row r="741" s="13" customFormat="1">
      <c r="A741" s="13"/>
      <c r="B741" s="274"/>
      <c r="C741" s="275"/>
      <c r="D741" s="266" t="s">
        <v>446</v>
      </c>
      <c r="E741" s="276" t="s">
        <v>1</v>
      </c>
      <c r="F741" s="277" t="s">
        <v>2133</v>
      </c>
      <c r="G741" s="275"/>
      <c r="H741" s="278">
        <v>102</v>
      </c>
      <c r="I741" s="279"/>
      <c r="J741" s="279"/>
      <c r="K741" s="275"/>
      <c r="L741" s="275"/>
      <c r="M741" s="280"/>
      <c r="N741" s="281"/>
      <c r="O741" s="282"/>
      <c r="P741" s="282"/>
      <c r="Q741" s="282"/>
      <c r="R741" s="282"/>
      <c r="S741" s="282"/>
      <c r="T741" s="282"/>
      <c r="U741" s="282"/>
      <c r="V741" s="282"/>
      <c r="W741" s="282"/>
      <c r="X741" s="283"/>
      <c r="Y741" s="13"/>
      <c r="Z741" s="13"/>
      <c r="AA741" s="13"/>
      <c r="AB741" s="13"/>
      <c r="AC741" s="13"/>
      <c r="AD741" s="13"/>
      <c r="AE741" s="13"/>
      <c r="AT741" s="284" t="s">
        <v>446</v>
      </c>
      <c r="AU741" s="284" t="s">
        <v>88</v>
      </c>
      <c r="AV741" s="13" t="s">
        <v>88</v>
      </c>
      <c r="AW741" s="13" t="s">
        <v>5</v>
      </c>
      <c r="AX741" s="13" t="s">
        <v>78</v>
      </c>
      <c r="AY741" s="284" t="s">
        <v>223</v>
      </c>
    </row>
    <row r="742" s="13" customFormat="1">
      <c r="A742" s="13"/>
      <c r="B742" s="274"/>
      <c r="C742" s="275"/>
      <c r="D742" s="266" t="s">
        <v>446</v>
      </c>
      <c r="E742" s="276" t="s">
        <v>1</v>
      </c>
      <c r="F742" s="277" t="s">
        <v>2134</v>
      </c>
      <c r="G742" s="275"/>
      <c r="H742" s="278">
        <v>278</v>
      </c>
      <c r="I742" s="279"/>
      <c r="J742" s="279"/>
      <c r="K742" s="275"/>
      <c r="L742" s="275"/>
      <c r="M742" s="280"/>
      <c r="N742" s="281"/>
      <c r="O742" s="282"/>
      <c r="P742" s="282"/>
      <c r="Q742" s="282"/>
      <c r="R742" s="282"/>
      <c r="S742" s="282"/>
      <c r="T742" s="282"/>
      <c r="U742" s="282"/>
      <c r="V742" s="282"/>
      <c r="W742" s="282"/>
      <c r="X742" s="283"/>
      <c r="Y742" s="13"/>
      <c r="Z742" s="13"/>
      <c r="AA742" s="13"/>
      <c r="AB742" s="13"/>
      <c r="AC742" s="13"/>
      <c r="AD742" s="13"/>
      <c r="AE742" s="13"/>
      <c r="AT742" s="284" t="s">
        <v>446</v>
      </c>
      <c r="AU742" s="284" t="s">
        <v>88</v>
      </c>
      <c r="AV742" s="13" t="s">
        <v>88</v>
      </c>
      <c r="AW742" s="13" t="s">
        <v>5</v>
      </c>
      <c r="AX742" s="13" t="s">
        <v>78</v>
      </c>
      <c r="AY742" s="284" t="s">
        <v>223</v>
      </c>
    </row>
    <row r="743" s="14" customFormat="1">
      <c r="A743" s="14"/>
      <c r="B743" s="285"/>
      <c r="C743" s="286"/>
      <c r="D743" s="266" t="s">
        <v>446</v>
      </c>
      <c r="E743" s="287" t="s">
        <v>1</v>
      </c>
      <c r="F743" s="288" t="s">
        <v>463</v>
      </c>
      <c r="G743" s="286"/>
      <c r="H743" s="289">
        <v>544</v>
      </c>
      <c r="I743" s="290"/>
      <c r="J743" s="290"/>
      <c r="K743" s="286"/>
      <c r="L743" s="286"/>
      <c r="M743" s="291"/>
      <c r="N743" s="292"/>
      <c r="O743" s="293"/>
      <c r="P743" s="293"/>
      <c r="Q743" s="293"/>
      <c r="R743" s="293"/>
      <c r="S743" s="293"/>
      <c r="T743" s="293"/>
      <c r="U743" s="293"/>
      <c r="V743" s="293"/>
      <c r="W743" s="293"/>
      <c r="X743" s="294"/>
      <c r="Y743" s="14"/>
      <c r="Z743" s="14"/>
      <c r="AA743" s="14"/>
      <c r="AB743" s="14"/>
      <c r="AC743" s="14"/>
      <c r="AD743" s="14"/>
      <c r="AE743" s="14"/>
      <c r="AT743" s="295" t="s">
        <v>446</v>
      </c>
      <c r="AU743" s="295" t="s">
        <v>88</v>
      </c>
      <c r="AV743" s="14" t="s">
        <v>239</v>
      </c>
      <c r="AW743" s="14" t="s">
        <v>5</v>
      </c>
      <c r="AX743" s="14" t="s">
        <v>86</v>
      </c>
      <c r="AY743" s="295" t="s">
        <v>223</v>
      </c>
    </row>
    <row r="744" s="2" customFormat="1" ht="21.75" customHeight="1">
      <c r="A744" s="39"/>
      <c r="B744" s="40"/>
      <c r="C744" s="296" t="s">
        <v>2135</v>
      </c>
      <c r="D744" s="296" t="s">
        <v>498</v>
      </c>
      <c r="E744" s="297" t="s">
        <v>2136</v>
      </c>
      <c r="F744" s="298" t="s">
        <v>2137</v>
      </c>
      <c r="G744" s="299" t="s">
        <v>481</v>
      </c>
      <c r="H744" s="300">
        <v>1047</v>
      </c>
      <c r="I744" s="301"/>
      <c r="J744" s="302"/>
      <c r="K744" s="303">
        <f>ROUND(P744*H744,2)</f>
        <v>0</v>
      </c>
      <c r="L744" s="298" t="s">
        <v>404</v>
      </c>
      <c r="M744" s="304"/>
      <c r="N744" s="305" t="s">
        <v>1</v>
      </c>
      <c r="O744" s="260" t="s">
        <v>41</v>
      </c>
      <c r="P744" s="261">
        <f>I744+J744</f>
        <v>0</v>
      </c>
      <c r="Q744" s="261">
        <f>ROUND(I744*H744,2)</f>
        <v>0</v>
      </c>
      <c r="R744" s="261">
        <f>ROUND(J744*H744,2)</f>
        <v>0</v>
      </c>
      <c r="S744" s="92"/>
      <c r="T744" s="262">
        <f>S744*H744</f>
        <v>0</v>
      </c>
      <c r="U744" s="262">
        <v>0.00315</v>
      </c>
      <c r="V744" s="262">
        <f>U744*H744</f>
        <v>3.2980499999999999</v>
      </c>
      <c r="W744" s="262">
        <v>0</v>
      </c>
      <c r="X744" s="263">
        <f>W744*H744</f>
        <v>0</v>
      </c>
      <c r="Y744" s="39"/>
      <c r="Z744" s="39"/>
      <c r="AA744" s="39"/>
      <c r="AB744" s="39"/>
      <c r="AC744" s="39"/>
      <c r="AD744" s="39"/>
      <c r="AE744" s="39"/>
      <c r="AR744" s="264" t="s">
        <v>385</v>
      </c>
      <c r="AT744" s="264" t="s">
        <v>498</v>
      </c>
      <c r="AU744" s="264" t="s">
        <v>88</v>
      </c>
      <c r="AY744" s="18" t="s">
        <v>223</v>
      </c>
      <c r="BE744" s="265">
        <f>IF(O744="základní",K744,0)</f>
        <v>0</v>
      </c>
      <c r="BF744" s="265">
        <f>IF(O744="snížená",K744,0)</f>
        <v>0</v>
      </c>
      <c r="BG744" s="265">
        <f>IF(O744="zákl. přenesená",K744,0)</f>
        <v>0</v>
      </c>
      <c r="BH744" s="265">
        <f>IF(O744="sníž. přenesená",K744,0)</f>
        <v>0</v>
      </c>
      <c r="BI744" s="265">
        <f>IF(O744="nulová",K744,0)</f>
        <v>0</v>
      </c>
      <c r="BJ744" s="18" t="s">
        <v>86</v>
      </c>
      <c r="BK744" s="265">
        <f>ROUND(P744*H744,2)</f>
        <v>0</v>
      </c>
      <c r="BL744" s="18" t="s">
        <v>303</v>
      </c>
      <c r="BM744" s="264" t="s">
        <v>2138</v>
      </c>
    </row>
    <row r="745" s="2" customFormat="1">
      <c r="A745" s="39"/>
      <c r="B745" s="40"/>
      <c r="C745" s="41"/>
      <c r="D745" s="266" t="s">
        <v>232</v>
      </c>
      <c r="E745" s="41"/>
      <c r="F745" s="267" t="s">
        <v>2139</v>
      </c>
      <c r="G745" s="41"/>
      <c r="H745" s="41"/>
      <c r="I745" s="158"/>
      <c r="J745" s="158"/>
      <c r="K745" s="41"/>
      <c r="L745" s="41"/>
      <c r="M745" s="45"/>
      <c r="N745" s="268"/>
      <c r="O745" s="269"/>
      <c r="P745" s="92"/>
      <c r="Q745" s="92"/>
      <c r="R745" s="92"/>
      <c r="S745" s="92"/>
      <c r="T745" s="92"/>
      <c r="U745" s="92"/>
      <c r="V745" s="92"/>
      <c r="W745" s="92"/>
      <c r="X745" s="93"/>
      <c r="Y745" s="39"/>
      <c r="Z745" s="39"/>
      <c r="AA745" s="39"/>
      <c r="AB745" s="39"/>
      <c r="AC745" s="39"/>
      <c r="AD745" s="39"/>
      <c r="AE745" s="39"/>
      <c r="AT745" s="18" t="s">
        <v>232</v>
      </c>
      <c r="AU745" s="18" t="s">
        <v>88</v>
      </c>
    </row>
    <row r="746" s="13" customFormat="1">
      <c r="A746" s="13"/>
      <c r="B746" s="274"/>
      <c r="C746" s="275"/>
      <c r="D746" s="266" t="s">
        <v>446</v>
      </c>
      <c r="E746" s="276" t="s">
        <v>1</v>
      </c>
      <c r="F746" s="277" t="s">
        <v>2140</v>
      </c>
      <c r="G746" s="275"/>
      <c r="H746" s="278">
        <v>335</v>
      </c>
      <c r="I746" s="279"/>
      <c r="J746" s="279"/>
      <c r="K746" s="275"/>
      <c r="L746" s="275"/>
      <c r="M746" s="280"/>
      <c r="N746" s="281"/>
      <c r="O746" s="282"/>
      <c r="P746" s="282"/>
      <c r="Q746" s="282"/>
      <c r="R746" s="282"/>
      <c r="S746" s="282"/>
      <c r="T746" s="282"/>
      <c r="U746" s="282"/>
      <c r="V746" s="282"/>
      <c r="W746" s="282"/>
      <c r="X746" s="283"/>
      <c r="Y746" s="13"/>
      <c r="Z746" s="13"/>
      <c r="AA746" s="13"/>
      <c r="AB746" s="13"/>
      <c r="AC746" s="13"/>
      <c r="AD746" s="13"/>
      <c r="AE746" s="13"/>
      <c r="AT746" s="284" t="s">
        <v>446</v>
      </c>
      <c r="AU746" s="284" t="s">
        <v>88</v>
      </c>
      <c r="AV746" s="13" t="s">
        <v>88</v>
      </c>
      <c r="AW746" s="13" t="s">
        <v>5</v>
      </c>
      <c r="AX746" s="13" t="s">
        <v>78</v>
      </c>
      <c r="AY746" s="284" t="s">
        <v>223</v>
      </c>
    </row>
    <row r="747" s="13" customFormat="1">
      <c r="A747" s="13"/>
      <c r="B747" s="274"/>
      <c r="C747" s="275"/>
      <c r="D747" s="266" t="s">
        <v>446</v>
      </c>
      <c r="E747" s="276" t="s">
        <v>1</v>
      </c>
      <c r="F747" s="277" t="s">
        <v>2141</v>
      </c>
      <c r="G747" s="275"/>
      <c r="H747" s="278">
        <v>168</v>
      </c>
      <c r="I747" s="279"/>
      <c r="J747" s="279"/>
      <c r="K747" s="275"/>
      <c r="L747" s="275"/>
      <c r="M747" s="280"/>
      <c r="N747" s="281"/>
      <c r="O747" s="282"/>
      <c r="P747" s="282"/>
      <c r="Q747" s="282"/>
      <c r="R747" s="282"/>
      <c r="S747" s="282"/>
      <c r="T747" s="282"/>
      <c r="U747" s="282"/>
      <c r="V747" s="282"/>
      <c r="W747" s="282"/>
      <c r="X747" s="283"/>
      <c r="Y747" s="13"/>
      <c r="Z747" s="13"/>
      <c r="AA747" s="13"/>
      <c r="AB747" s="13"/>
      <c r="AC747" s="13"/>
      <c r="AD747" s="13"/>
      <c r="AE747" s="13"/>
      <c r="AT747" s="284" t="s">
        <v>446</v>
      </c>
      <c r="AU747" s="284" t="s">
        <v>88</v>
      </c>
      <c r="AV747" s="13" t="s">
        <v>88</v>
      </c>
      <c r="AW747" s="13" t="s">
        <v>5</v>
      </c>
      <c r="AX747" s="13" t="s">
        <v>78</v>
      </c>
      <c r="AY747" s="284" t="s">
        <v>223</v>
      </c>
    </row>
    <row r="748" s="13" customFormat="1">
      <c r="A748" s="13"/>
      <c r="B748" s="274"/>
      <c r="C748" s="275"/>
      <c r="D748" s="266" t="s">
        <v>446</v>
      </c>
      <c r="E748" s="276" t="s">
        <v>1</v>
      </c>
      <c r="F748" s="277" t="s">
        <v>2142</v>
      </c>
      <c r="G748" s="275"/>
      <c r="H748" s="278">
        <v>544</v>
      </c>
      <c r="I748" s="279"/>
      <c r="J748" s="279"/>
      <c r="K748" s="275"/>
      <c r="L748" s="275"/>
      <c r="M748" s="280"/>
      <c r="N748" s="281"/>
      <c r="O748" s="282"/>
      <c r="P748" s="282"/>
      <c r="Q748" s="282"/>
      <c r="R748" s="282"/>
      <c r="S748" s="282"/>
      <c r="T748" s="282"/>
      <c r="U748" s="282"/>
      <c r="V748" s="282"/>
      <c r="W748" s="282"/>
      <c r="X748" s="283"/>
      <c r="Y748" s="13"/>
      <c r="Z748" s="13"/>
      <c r="AA748" s="13"/>
      <c r="AB748" s="13"/>
      <c r="AC748" s="13"/>
      <c r="AD748" s="13"/>
      <c r="AE748" s="13"/>
      <c r="AT748" s="284" t="s">
        <v>446</v>
      </c>
      <c r="AU748" s="284" t="s">
        <v>88</v>
      </c>
      <c r="AV748" s="13" t="s">
        <v>88</v>
      </c>
      <c r="AW748" s="13" t="s">
        <v>5</v>
      </c>
      <c r="AX748" s="13" t="s">
        <v>78</v>
      </c>
      <c r="AY748" s="284" t="s">
        <v>223</v>
      </c>
    </row>
    <row r="749" s="14" customFormat="1">
      <c r="A749" s="14"/>
      <c r="B749" s="285"/>
      <c r="C749" s="286"/>
      <c r="D749" s="266" t="s">
        <v>446</v>
      </c>
      <c r="E749" s="287" t="s">
        <v>1</v>
      </c>
      <c r="F749" s="288" t="s">
        <v>463</v>
      </c>
      <c r="G749" s="286"/>
      <c r="H749" s="289">
        <v>1047</v>
      </c>
      <c r="I749" s="290"/>
      <c r="J749" s="290"/>
      <c r="K749" s="286"/>
      <c r="L749" s="286"/>
      <c r="M749" s="291"/>
      <c r="N749" s="292"/>
      <c r="O749" s="293"/>
      <c r="P749" s="293"/>
      <c r="Q749" s="293"/>
      <c r="R749" s="293"/>
      <c r="S749" s="293"/>
      <c r="T749" s="293"/>
      <c r="U749" s="293"/>
      <c r="V749" s="293"/>
      <c r="W749" s="293"/>
      <c r="X749" s="294"/>
      <c r="Y749" s="14"/>
      <c r="Z749" s="14"/>
      <c r="AA749" s="14"/>
      <c r="AB749" s="14"/>
      <c r="AC749" s="14"/>
      <c r="AD749" s="14"/>
      <c r="AE749" s="14"/>
      <c r="AT749" s="295" t="s">
        <v>446</v>
      </c>
      <c r="AU749" s="295" t="s">
        <v>88</v>
      </c>
      <c r="AV749" s="14" t="s">
        <v>239</v>
      </c>
      <c r="AW749" s="14" t="s">
        <v>5</v>
      </c>
      <c r="AX749" s="14" t="s">
        <v>86</v>
      </c>
      <c r="AY749" s="295" t="s">
        <v>223</v>
      </c>
    </row>
    <row r="750" s="2" customFormat="1" ht="16.5" customHeight="1">
      <c r="A750" s="39"/>
      <c r="B750" s="40"/>
      <c r="C750" s="296" t="s">
        <v>2143</v>
      </c>
      <c r="D750" s="296" t="s">
        <v>498</v>
      </c>
      <c r="E750" s="297" t="s">
        <v>2144</v>
      </c>
      <c r="F750" s="298" t="s">
        <v>2145</v>
      </c>
      <c r="G750" s="299" t="s">
        <v>481</v>
      </c>
      <c r="H750" s="300">
        <v>105.5</v>
      </c>
      <c r="I750" s="301"/>
      <c r="J750" s="302"/>
      <c r="K750" s="303">
        <f>ROUND(P750*H750,2)</f>
        <v>0</v>
      </c>
      <c r="L750" s="298" t="s">
        <v>1</v>
      </c>
      <c r="M750" s="304"/>
      <c r="N750" s="305" t="s">
        <v>1</v>
      </c>
      <c r="O750" s="260" t="s">
        <v>41</v>
      </c>
      <c r="P750" s="261">
        <f>I750+J750</f>
        <v>0</v>
      </c>
      <c r="Q750" s="261">
        <f>ROUND(I750*H750,2)</f>
        <v>0</v>
      </c>
      <c r="R750" s="261">
        <f>ROUND(J750*H750,2)</f>
        <v>0</v>
      </c>
      <c r="S750" s="92"/>
      <c r="T750" s="262">
        <f>S750*H750</f>
        <v>0</v>
      </c>
      <c r="U750" s="262">
        <v>0.5</v>
      </c>
      <c r="V750" s="262">
        <f>U750*H750</f>
        <v>52.75</v>
      </c>
      <c r="W750" s="262">
        <v>0</v>
      </c>
      <c r="X750" s="263">
        <f>W750*H750</f>
        <v>0</v>
      </c>
      <c r="Y750" s="39"/>
      <c r="Z750" s="39"/>
      <c r="AA750" s="39"/>
      <c r="AB750" s="39"/>
      <c r="AC750" s="39"/>
      <c r="AD750" s="39"/>
      <c r="AE750" s="39"/>
      <c r="AR750" s="264" t="s">
        <v>385</v>
      </c>
      <c r="AT750" s="264" t="s">
        <v>498</v>
      </c>
      <c r="AU750" s="264" t="s">
        <v>88</v>
      </c>
      <c r="AY750" s="18" t="s">
        <v>223</v>
      </c>
      <c r="BE750" s="265">
        <f>IF(O750="základní",K750,0)</f>
        <v>0</v>
      </c>
      <c r="BF750" s="265">
        <f>IF(O750="snížená",K750,0)</f>
        <v>0</v>
      </c>
      <c r="BG750" s="265">
        <f>IF(O750="zákl. přenesená",K750,0)</f>
        <v>0</v>
      </c>
      <c r="BH750" s="265">
        <f>IF(O750="sníž. přenesená",K750,0)</f>
        <v>0</v>
      </c>
      <c r="BI750" s="265">
        <f>IF(O750="nulová",K750,0)</f>
        <v>0</v>
      </c>
      <c r="BJ750" s="18" t="s">
        <v>86</v>
      </c>
      <c r="BK750" s="265">
        <f>ROUND(P750*H750,2)</f>
        <v>0</v>
      </c>
      <c r="BL750" s="18" t="s">
        <v>303</v>
      </c>
      <c r="BM750" s="264" t="s">
        <v>2146</v>
      </c>
    </row>
    <row r="751" s="2" customFormat="1">
      <c r="A751" s="39"/>
      <c r="B751" s="40"/>
      <c r="C751" s="41"/>
      <c r="D751" s="266" t="s">
        <v>232</v>
      </c>
      <c r="E751" s="41"/>
      <c r="F751" s="267" t="s">
        <v>2147</v>
      </c>
      <c r="G751" s="41"/>
      <c r="H751" s="41"/>
      <c r="I751" s="158"/>
      <c r="J751" s="158"/>
      <c r="K751" s="41"/>
      <c r="L751" s="41"/>
      <c r="M751" s="45"/>
      <c r="N751" s="268"/>
      <c r="O751" s="269"/>
      <c r="P751" s="92"/>
      <c r="Q751" s="92"/>
      <c r="R751" s="92"/>
      <c r="S751" s="92"/>
      <c r="T751" s="92"/>
      <c r="U751" s="92"/>
      <c r="V751" s="92"/>
      <c r="W751" s="92"/>
      <c r="X751" s="93"/>
      <c r="Y751" s="39"/>
      <c r="Z751" s="39"/>
      <c r="AA751" s="39"/>
      <c r="AB751" s="39"/>
      <c r="AC751" s="39"/>
      <c r="AD751" s="39"/>
      <c r="AE751" s="39"/>
      <c r="AT751" s="18" t="s">
        <v>232</v>
      </c>
      <c r="AU751" s="18" t="s">
        <v>88</v>
      </c>
    </row>
    <row r="752" s="13" customFormat="1">
      <c r="A752" s="13"/>
      <c r="B752" s="274"/>
      <c r="C752" s="275"/>
      <c r="D752" s="266" t="s">
        <v>446</v>
      </c>
      <c r="E752" s="276" t="s">
        <v>1</v>
      </c>
      <c r="F752" s="277" t="s">
        <v>2148</v>
      </c>
      <c r="G752" s="275"/>
      <c r="H752" s="278">
        <v>52.5</v>
      </c>
      <c r="I752" s="279"/>
      <c r="J752" s="279"/>
      <c r="K752" s="275"/>
      <c r="L752" s="275"/>
      <c r="M752" s="280"/>
      <c r="N752" s="281"/>
      <c r="O752" s="282"/>
      <c r="P752" s="282"/>
      <c r="Q752" s="282"/>
      <c r="R752" s="282"/>
      <c r="S752" s="282"/>
      <c r="T752" s="282"/>
      <c r="U752" s="282"/>
      <c r="V752" s="282"/>
      <c r="W752" s="282"/>
      <c r="X752" s="283"/>
      <c r="Y752" s="13"/>
      <c r="Z752" s="13"/>
      <c r="AA752" s="13"/>
      <c r="AB752" s="13"/>
      <c r="AC752" s="13"/>
      <c r="AD752" s="13"/>
      <c r="AE752" s="13"/>
      <c r="AT752" s="284" t="s">
        <v>446</v>
      </c>
      <c r="AU752" s="284" t="s">
        <v>88</v>
      </c>
      <c r="AV752" s="13" t="s">
        <v>88</v>
      </c>
      <c r="AW752" s="13" t="s">
        <v>5</v>
      </c>
      <c r="AX752" s="13" t="s">
        <v>78</v>
      </c>
      <c r="AY752" s="284" t="s">
        <v>223</v>
      </c>
    </row>
    <row r="753" s="13" customFormat="1">
      <c r="A753" s="13"/>
      <c r="B753" s="274"/>
      <c r="C753" s="275"/>
      <c r="D753" s="266" t="s">
        <v>446</v>
      </c>
      <c r="E753" s="276" t="s">
        <v>1</v>
      </c>
      <c r="F753" s="277" t="s">
        <v>2149</v>
      </c>
      <c r="G753" s="275"/>
      <c r="H753" s="278">
        <v>53</v>
      </c>
      <c r="I753" s="279"/>
      <c r="J753" s="279"/>
      <c r="K753" s="275"/>
      <c r="L753" s="275"/>
      <c r="M753" s="280"/>
      <c r="N753" s="281"/>
      <c r="O753" s="282"/>
      <c r="P753" s="282"/>
      <c r="Q753" s="282"/>
      <c r="R753" s="282"/>
      <c r="S753" s="282"/>
      <c r="T753" s="282"/>
      <c r="U753" s="282"/>
      <c r="V753" s="282"/>
      <c r="W753" s="282"/>
      <c r="X753" s="283"/>
      <c r="Y753" s="13"/>
      <c r="Z753" s="13"/>
      <c r="AA753" s="13"/>
      <c r="AB753" s="13"/>
      <c r="AC753" s="13"/>
      <c r="AD753" s="13"/>
      <c r="AE753" s="13"/>
      <c r="AT753" s="284" t="s">
        <v>446</v>
      </c>
      <c r="AU753" s="284" t="s">
        <v>88</v>
      </c>
      <c r="AV753" s="13" t="s">
        <v>88</v>
      </c>
      <c r="AW753" s="13" t="s">
        <v>5</v>
      </c>
      <c r="AX753" s="13" t="s">
        <v>78</v>
      </c>
      <c r="AY753" s="284" t="s">
        <v>223</v>
      </c>
    </row>
    <row r="754" s="14" customFormat="1">
      <c r="A754" s="14"/>
      <c r="B754" s="285"/>
      <c r="C754" s="286"/>
      <c r="D754" s="266" t="s">
        <v>446</v>
      </c>
      <c r="E754" s="287" t="s">
        <v>1</v>
      </c>
      <c r="F754" s="288" t="s">
        <v>463</v>
      </c>
      <c r="G754" s="286"/>
      <c r="H754" s="289">
        <v>105.5</v>
      </c>
      <c r="I754" s="290"/>
      <c r="J754" s="290"/>
      <c r="K754" s="286"/>
      <c r="L754" s="286"/>
      <c r="M754" s="291"/>
      <c r="N754" s="292"/>
      <c r="O754" s="293"/>
      <c r="P754" s="293"/>
      <c r="Q754" s="293"/>
      <c r="R754" s="293"/>
      <c r="S754" s="293"/>
      <c r="T754" s="293"/>
      <c r="U754" s="293"/>
      <c r="V754" s="293"/>
      <c r="W754" s="293"/>
      <c r="X754" s="294"/>
      <c r="Y754" s="14"/>
      <c r="Z754" s="14"/>
      <c r="AA754" s="14"/>
      <c r="AB754" s="14"/>
      <c r="AC754" s="14"/>
      <c r="AD754" s="14"/>
      <c r="AE754" s="14"/>
      <c r="AT754" s="295" t="s">
        <v>446</v>
      </c>
      <c r="AU754" s="295" t="s">
        <v>88</v>
      </c>
      <c r="AV754" s="14" t="s">
        <v>239</v>
      </c>
      <c r="AW754" s="14" t="s">
        <v>5</v>
      </c>
      <c r="AX754" s="14" t="s">
        <v>86</v>
      </c>
      <c r="AY754" s="295" t="s">
        <v>223</v>
      </c>
    </row>
    <row r="755" s="2" customFormat="1" ht="16.5" customHeight="1">
      <c r="A755" s="39"/>
      <c r="B755" s="40"/>
      <c r="C755" s="296" t="s">
        <v>2150</v>
      </c>
      <c r="D755" s="296" t="s">
        <v>498</v>
      </c>
      <c r="E755" s="297" t="s">
        <v>2151</v>
      </c>
      <c r="F755" s="298" t="s">
        <v>2152</v>
      </c>
      <c r="G755" s="299" t="s">
        <v>481</v>
      </c>
      <c r="H755" s="300">
        <v>105.5</v>
      </c>
      <c r="I755" s="301"/>
      <c r="J755" s="302"/>
      <c r="K755" s="303">
        <f>ROUND(P755*H755,2)</f>
        <v>0</v>
      </c>
      <c r="L755" s="298" t="s">
        <v>1</v>
      </c>
      <c r="M755" s="304"/>
      <c r="N755" s="305" t="s">
        <v>1</v>
      </c>
      <c r="O755" s="260" t="s">
        <v>41</v>
      </c>
      <c r="P755" s="261">
        <f>I755+J755</f>
        <v>0</v>
      </c>
      <c r="Q755" s="261">
        <f>ROUND(I755*H755,2)</f>
        <v>0</v>
      </c>
      <c r="R755" s="261">
        <f>ROUND(J755*H755,2)</f>
        <v>0</v>
      </c>
      <c r="S755" s="92"/>
      <c r="T755" s="262">
        <f>S755*H755</f>
        <v>0</v>
      </c>
      <c r="U755" s="262">
        <v>0.5</v>
      </c>
      <c r="V755" s="262">
        <f>U755*H755</f>
        <v>52.75</v>
      </c>
      <c r="W755" s="262">
        <v>0</v>
      </c>
      <c r="X755" s="263">
        <f>W755*H755</f>
        <v>0</v>
      </c>
      <c r="Y755" s="39"/>
      <c r="Z755" s="39"/>
      <c r="AA755" s="39"/>
      <c r="AB755" s="39"/>
      <c r="AC755" s="39"/>
      <c r="AD755" s="39"/>
      <c r="AE755" s="39"/>
      <c r="AR755" s="264" t="s">
        <v>385</v>
      </c>
      <c r="AT755" s="264" t="s">
        <v>498</v>
      </c>
      <c r="AU755" s="264" t="s">
        <v>88</v>
      </c>
      <c r="AY755" s="18" t="s">
        <v>223</v>
      </c>
      <c r="BE755" s="265">
        <f>IF(O755="základní",K755,0)</f>
        <v>0</v>
      </c>
      <c r="BF755" s="265">
        <f>IF(O755="snížená",K755,0)</f>
        <v>0</v>
      </c>
      <c r="BG755" s="265">
        <f>IF(O755="zákl. přenesená",K755,0)</f>
        <v>0</v>
      </c>
      <c r="BH755" s="265">
        <f>IF(O755="sníž. přenesená",K755,0)</f>
        <v>0</v>
      </c>
      <c r="BI755" s="265">
        <f>IF(O755="nulová",K755,0)</f>
        <v>0</v>
      </c>
      <c r="BJ755" s="18" t="s">
        <v>86</v>
      </c>
      <c r="BK755" s="265">
        <f>ROUND(P755*H755,2)</f>
        <v>0</v>
      </c>
      <c r="BL755" s="18" t="s">
        <v>303</v>
      </c>
      <c r="BM755" s="264" t="s">
        <v>2153</v>
      </c>
    </row>
    <row r="756" s="2" customFormat="1">
      <c r="A756" s="39"/>
      <c r="B756" s="40"/>
      <c r="C756" s="41"/>
      <c r="D756" s="266" t="s">
        <v>232</v>
      </c>
      <c r="E756" s="41"/>
      <c r="F756" s="267" t="s">
        <v>2147</v>
      </c>
      <c r="G756" s="41"/>
      <c r="H756" s="41"/>
      <c r="I756" s="158"/>
      <c r="J756" s="158"/>
      <c r="K756" s="41"/>
      <c r="L756" s="41"/>
      <c r="M756" s="45"/>
      <c r="N756" s="268"/>
      <c r="O756" s="269"/>
      <c r="P756" s="92"/>
      <c r="Q756" s="92"/>
      <c r="R756" s="92"/>
      <c r="S756" s="92"/>
      <c r="T756" s="92"/>
      <c r="U756" s="92"/>
      <c r="V756" s="92"/>
      <c r="W756" s="92"/>
      <c r="X756" s="93"/>
      <c r="Y756" s="39"/>
      <c r="Z756" s="39"/>
      <c r="AA756" s="39"/>
      <c r="AB756" s="39"/>
      <c r="AC756" s="39"/>
      <c r="AD756" s="39"/>
      <c r="AE756" s="39"/>
      <c r="AT756" s="18" t="s">
        <v>232</v>
      </c>
      <c r="AU756" s="18" t="s">
        <v>88</v>
      </c>
    </row>
    <row r="757" s="13" customFormat="1">
      <c r="A757" s="13"/>
      <c r="B757" s="274"/>
      <c r="C757" s="275"/>
      <c r="D757" s="266" t="s">
        <v>446</v>
      </c>
      <c r="E757" s="276" t="s">
        <v>1</v>
      </c>
      <c r="F757" s="277" t="s">
        <v>2148</v>
      </c>
      <c r="G757" s="275"/>
      <c r="H757" s="278">
        <v>52.5</v>
      </c>
      <c r="I757" s="279"/>
      <c r="J757" s="279"/>
      <c r="K757" s="275"/>
      <c r="L757" s="275"/>
      <c r="M757" s="280"/>
      <c r="N757" s="281"/>
      <c r="O757" s="282"/>
      <c r="P757" s="282"/>
      <c r="Q757" s="282"/>
      <c r="R757" s="282"/>
      <c r="S757" s="282"/>
      <c r="T757" s="282"/>
      <c r="U757" s="282"/>
      <c r="V757" s="282"/>
      <c r="W757" s="282"/>
      <c r="X757" s="283"/>
      <c r="Y757" s="13"/>
      <c r="Z757" s="13"/>
      <c r="AA757" s="13"/>
      <c r="AB757" s="13"/>
      <c r="AC757" s="13"/>
      <c r="AD757" s="13"/>
      <c r="AE757" s="13"/>
      <c r="AT757" s="284" t="s">
        <v>446</v>
      </c>
      <c r="AU757" s="284" t="s">
        <v>88</v>
      </c>
      <c r="AV757" s="13" t="s">
        <v>88</v>
      </c>
      <c r="AW757" s="13" t="s">
        <v>5</v>
      </c>
      <c r="AX757" s="13" t="s">
        <v>78</v>
      </c>
      <c r="AY757" s="284" t="s">
        <v>223</v>
      </c>
    </row>
    <row r="758" s="13" customFormat="1">
      <c r="A758" s="13"/>
      <c r="B758" s="274"/>
      <c r="C758" s="275"/>
      <c r="D758" s="266" t="s">
        <v>446</v>
      </c>
      <c r="E758" s="276" t="s">
        <v>1</v>
      </c>
      <c r="F758" s="277" t="s">
        <v>2149</v>
      </c>
      <c r="G758" s="275"/>
      <c r="H758" s="278">
        <v>53</v>
      </c>
      <c r="I758" s="279"/>
      <c r="J758" s="279"/>
      <c r="K758" s="275"/>
      <c r="L758" s="275"/>
      <c r="M758" s="280"/>
      <c r="N758" s="281"/>
      <c r="O758" s="282"/>
      <c r="P758" s="282"/>
      <c r="Q758" s="282"/>
      <c r="R758" s="282"/>
      <c r="S758" s="282"/>
      <c r="T758" s="282"/>
      <c r="U758" s="282"/>
      <c r="V758" s="282"/>
      <c r="W758" s="282"/>
      <c r="X758" s="283"/>
      <c r="Y758" s="13"/>
      <c r="Z758" s="13"/>
      <c r="AA758" s="13"/>
      <c r="AB758" s="13"/>
      <c r="AC758" s="13"/>
      <c r="AD758" s="13"/>
      <c r="AE758" s="13"/>
      <c r="AT758" s="284" t="s">
        <v>446</v>
      </c>
      <c r="AU758" s="284" t="s">
        <v>88</v>
      </c>
      <c r="AV758" s="13" t="s">
        <v>88</v>
      </c>
      <c r="AW758" s="13" t="s">
        <v>5</v>
      </c>
      <c r="AX758" s="13" t="s">
        <v>78</v>
      </c>
      <c r="AY758" s="284" t="s">
        <v>223</v>
      </c>
    </row>
    <row r="759" s="14" customFormat="1">
      <c r="A759" s="14"/>
      <c r="B759" s="285"/>
      <c r="C759" s="286"/>
      <c r="D759" s="266" t="s">
        <v>446</v>
      </c>
      <c r="E759" s="287" t="s">
        <v>1</v>
      </c>
      <c r="F759" s="288" t="s">
        <v>463</v>
      </c>
      <c r="G759" s="286"/>
      <c r="H759" s="289">
        <v>105.5</v>
      </c>
      <c r="I759" s="290"/>
      <c r="J759" s="290"/>
      <c r="K759" s="286"/>
      <c r="L759" s="286"/>
      <c r="M759" s="291"/>
      <c r="N759" s="292"/>
      <c r="O759" s="293"/>
      <c r="P759" s="293"/>
      <c r="Q759" s="293"/>
      <c r="R759" s="293"/>
      <c r="S759" s="293"/>
      <c r="T759" s="293"/>
      <c r="U759" s="293"/>
      <c r="V759" s="293"/>
      <c r="W759" s="293"/>
      <c r="X759" s="294"/>
      <c r="Y759" s="14"/>
      <c r="Z759" s="14"/>
      <c r="AA759" s="14"/>
      <c r="AB759" s="14"/>
      <c r="AC759" s="14"/>
      <c r="AD759" s="14"/>
      <c r="AE759" s="14"/>
      <c r="AT759" s="295" t="s">
        <v>446</v>
      </c>
      <c r="AU759" s="295" t="s">
        <v>88</v>
      </c>
      <c r="AV759" s="14" t="s">
        <v>239</v>
      </c>
      <c r="AW759" s="14" t="s">
        <v>5</v>
      </c>
      <c r="AX759" s="14" t="s">
        <v>86</v>
      </c>
      <c r="AY759" s="295" t="s">
        <v>223</v>
      </c>
    </row>
    <row r="760" s="2" customFormat="1" ht="21.75" customHeight="1">
      <c r="A760" s="39"/>
      <c r="B760" s="40"/>
      <c r="C760" s="252" t="s">
        <v>2154</v>
      </c>
      <c r="D760" s="252" t="s">
        <v>226</v>
      </c>
      <c r="E760" s="253" t="s">
        <v>2155</v>
      </c>
      <c r="F760" s="254" t="s">
        <v>2156</v>
      </c>
      <c r="G760" s="255" t="s">
        <v>403</v>
      </c>
      <c r="H760" s="256">
        <v>544</v>
      </c>
      <c r="I760" s="257"/>
      <c r="J760" s="257"/>
      <c r="K760" s="258">
        <f>ROUND(P760*H760,2)</f>
        <v>0</v>
      </c>
      <c r="L760" s="254" t="s">
        <v>404</v>
      </c>
      <c r="M760" s="45"/>
      <c r="N760" s="259" t="s">
        <v>1</v>
      </c>
      <c r="O760" s="260" t="s">
        <v>41</v>
      </c>
      <c r="P760" s="261">
        <f>I760+J760</f>
        <v>0</v>
      </c>
      <c r="Q760" s="261">
        <f>ROUND(I760*H760,2)</f>
        <v>0</v>
      </c>
      <c r="R760" s="261">
        <f>ROUND(J760*H760,2)</f>
        <v>0</v>
      </c>
      <c r="S760" s="92"/>
      <c r="T760" s="262">
        <f>S760*H760</f>
        <v>0</v>
      </c>
      <c r="U760" s="262">
        <v>0.00025999999999999998</v>
      </c>
      <c r="V760" s="262">
        <f>U760*H760</f>
        <v>0.14143999999999998</v>
      </c>
      <c r="W760" s="262">
        <v>0</v>
      </c>
      <c r="X760" s="263">
        <f>W760*H760</f>
        <v>0</v>
      </c>
      <c r="Y760" s="39"/>
      <c r="Z760" s="39"/>
      <c r="AA760" s="39"/>
      <c r="AB760" s="39"/>
      <c r="AC760" s="39"/>
      <c r="AD760" s="39"/>
      <c r="AE760" s="39"/>
      <c r="AR760" s="264" t="s">
        <v>303</v>
      </c>
      <c r="AT760" s="264" t="s">
        <v>226</v>
      </c>
      <c r="AU760" s="264" t="s">
        <v>88</v>
      </c>
      <c r="AY760" s="18" t="s">
        <v>223</v>
      </c>
      <c r="BE760" s="265">
        <f>IF(O760="základní",K760,0)</f>
        <v>0</v>
      </c>
      <c r="BF760" s="265">
        <f>IF(O760="snížená",K760,0)</f>
        <v>0</v>
      </c>
      <c r="BG760" s="265">
        <f>IF(O760="zákl. přenesená",K760,0)</f>
        <v>0</v>
      </c>
      <c r="BH760" s="265">
        <f>IF(O760="sníž. přenesená",K760,0)</f>
        <v>0</v>
      </c>
      <c r="BI760" s="265">
        <f>IF(O760="nulová",K760,0)</f>
        <v>0</v>
      </c>
      <c r="BJ760" s="18" t="s">
        <v>86</v>
      </c>
      <c r="BK760" s="265">
        <f>ROUND(P760*H760,2)</f>
        <v>0</v>
      </c>
      <c r="BL760" s="18" t="s">
        <v>303</v>
      </c>
      <c r="BM760" s="264" t="s">
        <v>2157</v>
      </c>
    </row>
    <row r="761" s="2" customFormat="1">
      <c r="A761" s="39"/>
      <c r="B761" s="40"/>
      <c r="C761" s="41"/>
      <c r="D761" s="266" t="s">
        <v>232</v>
      </c>
      <c r="E761" s="41"/>
      <c r="F761" s="267" t="s">
        <v>2158</v>
      </c>
      <c r="G761" s="41"/>
      <c r="H761" s="41"/>
      <c r="I761" s="158"/>
      <c r="J761" s="158"/>
      <c r="K761" s="41"/>
      <c r="L761" s="41"/>
      <c r="M761" s="45"/>
      <c r="N761" s="268"/>
      <c r="O761" s="269"/>
      <c r="P761" s="92"/>
      <c r="Q761" s="92"/>
      <c r="R761" s="92"/>
      <c r="S761" s="92"/>
      <c r="T761" s="92"/>
      <c r="U761" s="92"/>
      <c r="V761" s="92"/>
      <c r="W761" s="92"/>
      <c r="X761" s="93"/>
      <c r="Y761" s="39"/>
      <c r="Z761" s="39"/>
      <c r="AA761" s="39"/>
      <c r="AB761" s="39"/>
      <c r="AC761" s="39"/>
      <c r="AD761" s="39"/>
      <c r="AE761" s="39"/>
      <c r="AT761" s="18" t="s">
        <v>232</v>
      </c>
      <c r="AU761" s="18" t="s">
        <v>88</v>
      </c>
    </row>
    <row r="762" s="13" customFormat="1">
      <c r="A762" s="13"/>
      <c r="B762" s="274"/>
      <c r="C762" s="275"/>
      <c r="D762" s="266" t="s">
        <v>446</v>
      </c>
      <c r="E762" s="276" t="s">
        <v>1</v>
      </c>
      <c r="F762" s="277" t="s">
        <v>2132</v>
      </c>
      <c r="G762" s="275"/>
      <c r="H762" s="278">
        <v>164</v>
      </c>
      <c r="I762" s="279"/>
      <c r="J762" s="279"/>
      <c r="K762" s="275"/>
      <c r="L762" s="275"/>
      <c r="M762" s="280"/>
      <c r="N762" s="281"/>
      <c r="O762" s="282"/>
      <c r="P762" s="282"/>
      <c r="Q762" s="282"/>
      <c r="R762" s="282"/>
      <c r="S762" s="282"/>
      <c r="T762" s="282"/>
      <c r="U762" s="282"/>
      <c r="V762" s="282"/>
      <c r="W762" s="282"/>
      <c r="X762" s="283"/>
      <c r="Y762" s="13"/>
      <c r="Z762" s="13"/>
      <c r="AA762" s="13"/>
      <c r="AB762" s="13"/>
      <c r="AC762" s="13"/>
      <c r="AD762" s="13"/>
      <c r="AE762" s="13"/>
      <c r="AT762" s="284" t="s">
        <v>446</v>
      </c>
      <c r="AU762" s="284" t="s">
        <v>88</v>
      </c>
      <c r="AV762" s="13" t="s">
        <v>88</v>
      </c>
      <c r="AW762" s="13" t="s">
        <v>5</v>
      </c>
      <c r="AX762" s="13" t="s">
        <v>78</v>
      </c>
      <c r="AY762" s="284" t="s">
        <v>223</v>
      </c>
    </row>
    <row r="763" s="13" customFormat="1">
      <c r="A763" s="13"/>
      <c r="B763" s="274"/>
      <c r="C763" s="275"/>
      <c r="D763" s="266" t="s">
        <v>446</v>
      </c>
      <c r="E763" s="276" t="s">
        <v>1</v>
      </c>
      <c r="F763" s="277" t="s">
        <v>2133</v>
      </c>
      <c r="G763" s="275"/>
      <c r="H763" s="278">
        <v>102</v>
      </c>
      <c r="I763" s="279"/>
      <c r="J763" s="279"/>
      <c r="K763" s="275"/>
      <c r="L763" s="275"/>
      <c r="M763" s="280"/>
      <c r="N763" s="281"/>
      <c r="O763" s="282"/>
      <c r="P763" s="282"/>
      <c r="Q763" s="282"/>
      <c r="R763" s="282"/>
      <c r="S763" s="282"/>
      <c r="T763" s="282"/>
      <c r="U763" s="282"/>
      <c r="V763" s="282"/>
      <c r="W763" s="282"/>
      <c r="X763" s="283"/>
      <c r="Y763" s="13"/>
      <c r="Z763" s="13"/>
      <c r="AA763" s="13"/>
      <c r="AB763" s="13"/>
      <c r="AC763" s="13"/>
      <c r="AD763" s="13"/>
      <c r="AE763" s="13"/>
      <c r="AT763" s="284" t="s">
        <v>446</v>
      </c>
      <c r="AU763" s="284" t="s">
        <v>88</v>
      </c>
      <c r="AV763" s="13" t="s">
        <v>88</v>
      </c>
      <c r="AW763" s="13" t="s">
        <v>5</v>
      </c>
      <c r="AX763" s="13" t="s">
        <v>78</v>
      </c>
      <c r="AY763" s="284" t="s">
        <v>223</v>
      </c>
    </row>
    <row r="764" s="13" customFormat="1">
      <c r="A764" s="13"/>
      <c r="B764" s="274"/>
      <c r="C764" s="275"/>
      <c r="D764" s="266" t="s">
        <v>446</v>
      </c>
      <c r="E764" s="276" t="s">
        <v>1</v>
      </c>
      <c r="F764" s="277" t="s">
        <v>2134</v>
      </c>
      <c r="G764" s="275"/>
      <c r="H764" s="278">
        <v>278</v>
      </c>
      <c r="I764" s="279"/>
      <c r="J764" s="279"/>
      <c r="K764" s="275"/>
      <c r="L764" s="275"/>
      <c r="M764" s="280"/>
      <c r="N764" s="281"/>
      <c r="O764" s="282"/>
      <c r="P764" s="282"/>
      <c r="Q764" s="282"/>
      <c r="R764" s="282"/>
      <c r="S764" s="282"/>
      <c r="T764" s="282"/>
      <c r="U764" s="282"/>
      <c r="V764" s="282"/>
      <c r="W764" s="282"/>
      <c r="X764" s="283"/>
      <c r="Y764" s="13"/>
      <c r="Z764" s="13"/>
      <c r="AA764" s="13"/>
      <c r="AB764" s="13"/>
      <c r="AC764" s="13"/>
      <c r="AD764" s="13"/>
      <c r="AE764" s="13"/>
      <c r="AT764" s="284" t="s">
        <v>446</v>
      </c>
      <c r="AU764" s="284" t="s">
        <v>88</v>
      </c>
      <c r="AV764" s="13" t="s">
        <v>88</v>
      </c>
      <c r="AW764" s="13" t="s">
        <v>5</v>
      </c>
      <c r="AX764" s="13" t="s">
        <v>78</v>
      </c>
      <c r="AY764" s="284" t="s">
        <v>223</v>
      </c>
    </row>
    <row r="765" s="14" customFormat="1">
      <c r="A765" s="14"/>
      <c r="B765" s="285"/>
      <c r="C765" s="286"/>
      <c r="D765" s="266" t="s">
        <v>446</v>
      </c>
      <c r="E765" s="287" t="s">
        <v>1</v>
      </c>
      <c r="F765" s="288" t="s">
        <v>463</v>
      </c>
      <c r="G765" s="286"/>
      <c r="H765" s="289">
        <v>544</v>
      </c>
      <c r="I765" s="290"/>
      <c r="J765" s="290"/>
      <c r="K765" s="286"/>
      <c r="L765" s="286"/>
      <c r="M765" s="291"/>
      <c r="N765" s="292"/>
      <c r="O765" s="293"/>
      <c r="P765" s="293"/>
      <c r="Q765" s="293"/>
      <c r="R765" s="293"/>
      <c r="S765" s="293"/>
      <c r="T765" s="293"/>
      <c r="U765" s="293"/>
      <c r="V765" s="293"/>
      <c r="W765" s="293"/>
      <c r="X765" s="294"/>
      <c r="Y765" s="14"/>
      <c r="Z765" s="14"/>
      <c r="AA765" s="14"/>
      <c r="AB765" s="14"/>
      <c r="AC765" s="14"/>
      <c r="AD765" s="14"/>
      <c r="AE765" s="14"/>
      <c r="AT765" s="295" t="s">
        <v>446</v>
      </c>
      <c r="AU765" s="295" t="s">
        <v>88</v>
      </c>
      <c r="AV765" s="14" t="s">
        <v>239</v>
      </c>
      <c r="AW765" s="14" t="s">
        <v>5</v>
      </c>
      <c r="AX765" s="14" t="s">
        <v>86</v>
      </c>
      <c r="AY765" s="295" t="s">
        <v>223</v>
      </c>
    </row>
    <row r="766" s="2" customFormat="1" ht="21.75" customHeight="1">
      <c r="A766" s="39"/>
      <c r="B766" s="40"/>
      <c r="C766" s="296" t="s">
        <v>2159</v>
      </c>
      <c r="D766" s="296" t="s">
        <v>498</v>
      </c>
      <c r="E766" s="297" t="s">
        <v>2160</v>
      </c>
      <c r="F766" s="298" t="s">
        <v>2161</v>
      </c>
      <c r="G766" s="299" t="s">
        <v>403</v>
      </c>
      <c r="H766" s="300">
        <v>587.51999999999998</v>
      </c>
      <c r="I766" s="301"/>
      <c r="J766" s="302"/>
      <c r="K766" s="303">
        <f>ROUND(P766*H766,2)</f>
        <v>0</v>
      </c>
      <c r="L766" s="298" t="s">
        <v>404</v>
      </c>
      <c r="M766" s="304"/>
      <c r="N766" s="305" t="s">
        <v>1</v>
      </c>
      <c r="O766" s="260" t="s">
        <v>41</v>
      </c>
      <c r="P766" s="261">
        <f>I766+J766</f>
        <v>0</v>
      </c>
      <c r="Q766" s="261">
        <f>ROUND(I766*H766,2)</f>
        <v>0</v>
      </c>
      <c r="R766" s="261">
        <f>ROUND(J766*H766,2)</f>
        <v>0</v>
      </c>
      <c r="S766" s="92"/>
      <c r="T766" s="262">
        <f>S766*H766</f>
        <v>0</v>
      </c>
      <c r="U766" s="262">
        <v>0.021000000000000001</v>
      </c>
      <c r="V766" s="262">
        <f>U766*H766</f>
        <v>12.33792</v>
      </c>
      <c r="W766" s="262">
        <v>0</v>
      </c>
      <c r="X766" s="263">
        <f>W766*H766</f>
        <v>0</v>
      </c>
      <c r="Y766" s="39"/>
      <c r="Z766" s="39"/>
      <c r="AA766" s="39"/>
      <c r="AB766" s="39"/>
      <c r="AC766" s="39"/>
      <c r="AD766" s="39"/>
      <c r="AE766" s="39"/>
      <c r="AR766" s="264" t="s">
        <v>385</v>
      </c>
      <c r="AT766" s="264" t="s">
        <v>498</v>
      </c>
      <c r="AU766" s="264" t="s">
        <v>88</v>
      </c>
      <c r="AY766" s="18" t="s">
        <v>223</v>
      </c>
      <c r="BE766" s="265">
        <f>IF(O766="základní",K766,0)</f>
        <v>0</v>
      </c>
      <c r="BF766" s="265">
        <f>IF(O766="snížená",K766,0)</f>
        <v>0</v>
      </c>
      <c r="BG766" s="265">
        <f>IF(O766="zákl. přenesená",K766,0)</f>
        <v>0</v>
      </c>
      <c r="BH766" s="265">
        <f>IF(O766="sníž. přenesená",K766,0)</f>
        <v>0</v>
      </c>
      <c r="BI766" s="265">
        <f>IF(O766="nulová",K766,0)</f>
        <v>0</v>
      </c>
      <c r="BJ766" s="18" t="s">
        <v>86</v>
      </c>
      <c r="BK766" s="265">
        <f>ROUND(P766*H766,2)</f>
        <v>0</v>
      </c>
      <c r="BL766" s="18" t="s">
        <v>303</v>
      </c>
      <c r="BM766" s="264" t="s">
        <v>2162</v>
      </c>
    </row>
    <row r="767" s="2" customFormat="1">
      <c r="A767" s="39"/>
      <c r="B767" s="40"/>
      <c r="C767" s="41"/>
      <c r="D767" s="266" t="s">
        <v>232</v>
      </c>
      <c r="E767" s="41"/>
      <c r="F767" s="267" t="s">
        <v>2163</v>
      </c>
      <c r="G767" s="41"/>
      <c r="H767" s="41"/>
      <c r="I767" s="158"/>
      <c r="J767" s="158"/>
      <c r="K767" s="41"/>
      <c r="L767" s="41"/>
      <c r="M767" s="45"/>
      <c r="N767" s="268"/>
      <c r="O767" s="269"/>
      <c r="P767" s="92"/>
      <c r="Q767" s="92"/>
      <c r="R767" s="92"/>
      <c r="S767" s="92"/>
      <c r="T767" s="92"/>
      <c r="U767" s="92"/>
      <c r="V767" s="92"/>
      <c r="W767" s="92"/>
      <c r="X767" s="93"/>
      <c r="Y767" s="39"/>
      <c r="Z767" s="39"/>
      <c r="AA767" s="39"/>
      <c r="AB767" s="39"/>
      <c r="AC767" s="39"/>
      <c r="AD767" s="39"/>
      <c r="AE767" s="39"/>
      <c r="AT767" s="18" t="s">
        <v>232</v>
      </c>
      <c r="AU767" s="18" t="s">
        <v>88</v>
      </c>
    </row>
    <row r="768" s="13" customFormat="1">
      <c r="A768" s="13"/>
      <c r="B768" s="274"/>
      <c r="C768" s="275"/>
      <c r="D768" s="266" t="s">
        <v>446</v>
      </c>
      <c r="E768" s="276" t="s">
        <v>1</v>
      </c>
      <c r="F768" s="277" t="s">
        <v>2132</v>
      </c>
      <c r="G768" s="275"/>
      <c r="H768" s="278">
        <v>164</v>
      </c>
      <c r="I768" s="279"/>
      <c r="J768" s="279"/>
      <c r="K768" s="275"/>
      <c r="L768" s="275"/>
      <c r="M768" s="280"/>
      <c r="N768" s="281"/>
      <c r="O768" s="282"/>
      <c r="P768" s="282"/>
      <c r="Q768" s="282"/>
      <c r="R768" s="282"/>
      <c r="S768" s="282"/>
      <c r="T768" s="282"/>
      <c r="U768" s="282"/>
      <c r="V768" s="282"/>
      <c r="W768" s="282"/>
      <c r="X768" s="283"/>
      <c r="Y768" s="13"/>
      <c r="Z768" s="13"/>
      <c r="AA768" s="13"/>
      <c r="AB768" s="13"/>
      <c r="AC768" s="13"/>
      <c r="AD768" s="13"/>
      <c r="AE768" s="13"/>
      <c r="AT768" s="284" t="s">
        <v>446</v>
      </c>
      <c r="AU768" s="284" t="s">
        <v>88</v>
      </c>
      <c r="AV768" s="13" t="s">
        <v>88</v>
      </c>
      <c r="AW768" s="13" t="s">
        <v>5</v>
      </c>
      <c r="AX768" s="13" t="s">
        <v>78</v>
      </c>
      <c r="AY768" s="284" t="s">
        <v>223</v>
      </c>
    </row>
    <row r="769" s="13" customFormat="1">
      <c r="A769" s="13"/>
      <c r="B769" s="274"/>
      <c r="C769" s="275"/>
      <c r="D769" s="266" t="s">
        <v>446</v>
      </c>
      <c r="E769" s="276" t="s">
        <v>1</v>
      </c>
      <c r="F769" s="277" t="s">
        <v>2133</v>
      </c>
      <c r="G769" s="275"/>
      <c r="H769" s="278">
        <v>102</v>
      </c>
      <c r="I769" s="279"/>
      <c r="J769" s="279"/>
      <c r="K769" s="275"/>
      <c r="L769" s="275"/>
      <c r="M769" s="280"/>
      <c r="N769" s="281"/>
      <c r="O769" s="282"/>
      <c r="P769" s="282"/>
      <c r="Q769" s="282"/>
      <c r="R769" s="282"/>
      <c r="S769" s="282"/>
      <c r="T769" s="282"/>
      <c r="U769" s="282"/>
      <c r="V769" s="282"/>
      <c r="W769" s="282"/>
      <c r="X769" s="283"/>
      <c r="Y769" s="13"/>
      <c r="Z769" s="13"/>
      <c r="AA769" s="13"/>
      <c r="AB769" s="13"/>
      <c r="AC769" s="13"/>
      <c r="AD769" s="13"/>
      <c r="AE769" s="13"/>
      <c r="AT769" s="284" t="s">
        <v>446</v>
      </c>
      <c r="AU769" s="284" t="s">
        <v>88</v>
      </c>
      <c r="AV769" s="13" t="s">
        <v>88</v>
      </c>
      <c r="AW769" s="13" t="s">
        <v>5</v>
      </c>
      <c r="AX769" s="13" t="s">
        <v>78</v>
      </c>
      <c r="AY769" s="284" t="s">
        <v>223</v>
      </c>
    </row>
    <row r="770" s="13" customFormat="1">
      <c r="A770" s="13"/>
      <c r="B770" s="274"/>
      <c r="C770" s="275"/>
      <c r="D770" s="266" t="s">
        <v>446</v>
      </c>
      <c r="E770" s="276" t="s">
        <v>1</v>
      </c>
      <c r="F770" s="277" t="s">
        <v>2134</v>
      </c>
      <c r="G770" s="275"/>
      <c r="H770" s="278">
        <v>278</v>
      </c>
      <c r="I770" s="279"/>
      <c r="J770" s="279"/>
      <c r="K770" s="275"/>
      <c r="L770" s="275"/>
      <c r="M770" s="280"/>
      <c r="N770" s="281"/>
      <c r="O770" s="282"/>
      <c r="P770" s="282"/>
      <c r="Q770" s="282"/>
      <c r="R770" s="282"/>
      <c r="S770" s="282"/>
      <c r="T770" s="282"/>
      <c r="U770" s="282"/>
      <c r="V770" s="282"/>
      <c r="W770" s="282"/>
      <c r="X770" s="283"/>
      <c r="Y770" s="13"/>
      <c r="Z770" s="13"/>
      <c r="AA770" s="13"/>
      <c r="AB770" s="13"/>
      <c r="AC770" s="13"/>
      <c r="AD770" s="13"/>
      <c r="AE770" s="13"/>
      <c r="AT770" s="284" t="s">
        <v>446</v>
      </c>
      <c r="AU770" s="284" t="s">
        <v>88</v>
      </c>
      <c r="AV770" s="13" t="s">
        <v>88</v>
      </c>
      <c r="AW770" s="13" t="s">
        <v>5</v>
      </c>
      <c r="AX770" s="13" t="s">
        <v>78</v>
      </c>
      <c r="AY770" s="284" t="s">
        <v>223</v>
      </c>
    </row>
    <row r="771" s="14" customFormat="1">
      <c r="A771" s="14"/>
      <c r="B771" s="285"/>
      <c r="C771" s="286"/>
      <c r="D771" s="266" t="s">
        <v>446</v>
      </c>
      <c r="E771" s="287" t="s">
        <v>1</v>
      </c>
      <c r="F771" s="288" t="s">
        <v>463</v>
      </c>
      <c r="G771" s="286"/>
      <c r="H771" s="289">
        <v>544</v>
      </c>
      <c r="I771" s="290"/>
      <c r="J771" s="290"/>
      <c r="K771" s="286"/>
      <c r="L771" s="286"/>
      <c r="M771" s="291"/>
      <c r="N771" s="292"/>
      <c r="O771" s="293"/>
      <c r="P771" s="293"/>
      <c r="Q771" s="293"/>
      <c r="R771" s="293"/>
      <c r="S771" s="293"/>
      <c r="T771" s="293"/>
      <c r="U771" s="293"/>
      <c r="V771" s="293"/>
      <c r="W771" s="293"/>
      <c r="X771" s="294"/>
      <c r="Y771" s="14"/>
      <c r="Z771" s="14"/>
      <c r="AA771" s="14"/>
      <c r="AB771" s="14"/>
      <c r="AC771" s="14"/>
      <c r="AD771" s="14"/>
      <c r="AE771" s="14"/>
      <c r="AT771" s="295" t="s">
        <v>446</v>
      </c>
      <c r="AU771" s="295" t="s">
        <v>88</v>
      </c>
      <c r="AV771" s="14" t="s">
        <v>239</v>
      </c>
      <c r="AW771" s="14" t="s">
        <v>5</v>
      </c>
      <c r="AX771" s="14" t="s">
        <v>86</v>
      </c>
      <c r="AY771" s="295" t="s">
        <v>223</v>
      </c>
    </row>
    <row r="772" s="13" customFormat="1">
      <c r="A772" s="13"/>
      <c r="B772" s="274"/>
      <c r="C772" s="275"/>
      <c r="D772" s="266" t="s">
        <v>446</v>
      </c>
      <c r="E772" s="275"/>
      <c r="F772" s="277" t="s">
        <v>2164</v>
      </c>
      <c r="G772" s="275"/>
      <c r="H772" s="278">
        <v>587.51999999999998</v>
      </c>
      <c r="I772" s="279"/>
      <c r="J772" s="279"/>
      <c r="K772" s="275"/>
      <c r="L772" s="275"/>
      <c r="M772" s="280"/>
      <c r="N772" s="281"/>
      <c r="O772" s="282"/>
      <c r="P772" s="282"/>
      <c r="Q772" s="282"/>
      <c r="R772" s="282"/>
      <c r="S772" s="282"/>
      <c r="T772" s="282"/>
      <c r="U772" s="282"/>
      <c r="V772" s="282"/>
      <c r="W772" s="282"/>
      <c r="X772" s="283"/>
      <c r="Y772" s="13"/>
      <c r="Z772" s="13"/>
      <c r="AA772" s="13"/>
      <c r="AB772" s="13"/>
      <c r="AC772" s="13"/>
      <c r="AD772" s="13"/>
      <c r="AE772" s="13"/>
      <c r="AT772" s="284" t="s">
        <v>446</v>
      </c>
      <c r="AU772" s="284" t="s">
        <v>88</v>
      </c>
      <c r="AV772" s="13" t="s">
        <v>88</v>
      </c>
      <c r="AW772" s="13" t="s">
        <v>4</v>
      </c>
      <c r="AX772" s="13" t="s">
        <v>86</v>
      </c>
      <c r="AY772" s="284" t="s">
        <v>223</v>
      </c>
    </row>
    <row r="773" s="2" customFormat="1" ht="16.5" customHeight="1">
      <c r="A773" s="39"/>
      <c r="B773" s="40"/>
      <c r="C773" s="296" t="s">
        <v>2165</v>
      </c>
      <c r="D773" s="296" t="s">
        <v>498</v>
      </c>
      <c r="E773" s="297" t="s">
        <v>2166</v>
      </c>
      <c r="F773" s="298" t="s">
        <v>2167</v>
      </c>
      <c r="G773" s="299" t="s">
        <v>403</v>
      </c>
      <c r="H773" s="300">
        <v>1.3999999999999999</v>
      </c>
      <c r="I773" s="301"/>
      <c r="J773" s="302"/>
      <c r="K773" s="303">
        <f>ROUND(P773*H773,2)</f>
        <v>0</v>
      </c>
      <c r="L773" s="298" t="s">
        <v>1</v>
      </c>
      <c r="M773" s="304"/>
      <c r="N773" s="305" t="s">
        <v>1</v>
      </c>
      <c r="O773" s="260" t="s">
        <v>41</v>
      </c>
      <c r="P773" s="261">
        <f>I773+J773</f>
        <v>0</v>
      </c>
      <c r="Q773" s="261">
        <f>ROUND(I773*H773,2)</f>
        <v>0</v>
      </c>
      <c r="R773" s="261">
        <f>ROUND(J773*H773,2)</f>
        <v>0</v>
      </c>
      <c r="S773" s="92"/>
      <c r="T773" s="262">
        <f>S773*H773</f>
        <v>0</v>
      </c>
      <c r="U773" s="262">
        <v>0.5</v>
      </c>
      <c r="V773" s="262">
        <f>U773*H773</f>
        <v>0.69999999999999996</v>
      </c>
      <c r="W773" s="262">
        <v>0</v>
      </c>
      <c r="X773" s="263">
        <f>W773*H773</f>
        <v>0</v>
      </c>
      <c r="Y773" s="39"/>
      <c r="Z773" s="39"/>
      <c r="AA773" s="39"/>
      <c r="AB773" s="39"/>
      <c r="AC773" s="39"/>
      <c r="AD773" s="39"/>
      <c r="AE773" s="39"/>
      <c r="AR773" s="264" t="s">
        <v>385</v>
      </c>
      <c r="AT773" s="264" t="s">
        <v>498</v>
      </c>
      <c r="AU773" s="264" t="s">
        <v>88</v>
      </c>
      <c r="AY773" s="18" t="s">
        <v>223</v>
      </c>
      <c r="BE773" s="265">
        <f>IF(O773="základní",K773,0)</f>
        <v>0</v>
      </c>
      <c r="BF773" s="265">
        <f>IF(O773="snížená",K773,0)</f>
        <v>0</v>
      </c>
      <c r="BG773" s="265">
        <f>IF(O773="zákl. přenesená",K773,0)</f>
        <v>0</v>
      </c>
      <c r="BH773" s="265">
        <f>IF(O773="sníž. přenesená",K773,0)</f>
        <v>0</v>
      </c>
      <c r="BI773" s="265">
        <f>IF(O773="nulová",K773,0)</f>
        <v>0</v>
      </c>
      <c r="BJ773" s="18" t="s">
        <v>86</v>
      </c>
      <c r="BK773" s="265">
        <f>ROUND(P773*H773,2)</f>
        <v>0</v>
      </c>
      <c r="BL773" s="18" t="s">
        <v>303</v>
      </c>
      <c r="BM773" s="264" t="s">
        <v>2168</v>
      </c>
    </row>
    <row r="774" s="2" customFormat="1">
      <c r="A774" s="39"/>
      <c r="B774" s="40"/>
      <c r="C774" s="41"/>
      <c r="D774" s="266" t="s">
        <v>232</v>
      </c>
      <c r="E774" s="41"/>
      <c r="F774" s="267" t="s">
        <v>2147</v>
      </c>
      <c r="G774" s="41"/>
      <c r="H774" s="41"/>
      <c r="I774" s="158"/>
      <c r="J774" s="158"/>
      <c r="K774" s="41"/>
      <c r="L774" s="41"/>
      <c r="M774" s="45"/>
      <c r="N774" s="268"/>
      <c r="O774" s="269"/>
      <c r="P774" s="92"/>
      <c r="Q774" s="92"/>
      <c r="R774" s="92"/>
      <c r="S774" s="92"/>
      <c r="T774" s="92"/>
      <c r="U774" s="92"/>
      <c r="V774" s="92"/>
      <c r="W774" s="92"/>
      <c r="X774" s="93"/>
      <c r="Y774" s="39"/>
      <c r="Z774" s="39"/>
      <c r="AA774" s="39"/>
      <c r="AB774" s="39"/>
      <c r="AC774" s="39"/>
      <c r="AD774" s="39"/>
      <c r="AE774" s="39"/>
      <c r="AT774" s="18" t="s">
        <v>232</v>
      </c>
      <c r="AU774" s="18" t="s">
        <v>88</v>
      </c>
    </row>
    <row r="775" s="13" customFormat="1">
      <c r="A775" s="13"/>
      <c r="B775" s="274"/>
      <c r="C775" s="275"/>
      <c r="D775" s="266" t="s">
        <v>446</v>
      </c>
      <c r="E775" s="276" t="s">
        <v>1</v>
      </c>
      <c r="F775" s="277" t="s">
        <v>2169</v>
      </c>
      <c r="G775" s="275"/>
      <c r="H775" s="278">
        <v>0.59999999999999998</v>
      </c>
      <c r="I775" s="279"/>
      <c r="J775" s="279"/>
      <c r="K775" s="275"/>
      <c r="L775" s="275"/>
      <c r="M775" s="280"/>
      <c r="N775" s="281"/>
      <c r="O775" s="282"/>
      <c r="P775" s="282"/>
      <c r="Q775" s="282"/>
      <c r="R775" s="282"/>
      <c r="S775" s="282"/>
      <c r="T775" s="282"/>
      <c r="U775" s="282"/>
      <c r="V775" s="282"/>
      <c r="W775" s="282"/>
      <c r="X775" s="283"/>
      <c r="Y775" s="13"/>
      <c r="Z775" s="13"/>
      <c r="AA775" s="13"/>
      <c r="AB775" s="13"/>
      <c r="AC775" s="13"/>
      <c r="AD775" s="13"/>
      <c r="AE775" s="13"/>
      <c r="AT775" s="284" t="s">
        <v>446</v>
      </c>
      <c r="AU775" s="284" t="s">
        <v>88</v>
      </c>
      <c r="AV775" s="13" t="s">
        <v>88</v>
      </c>
      <c r="AW775" s="13" t="s">
        <v>5</v>
      </c>
      <c r="AX775" s="13" t="s">
        <v>78</v>
      </c>
      <c r="AY775" s="284" t="s">
        <v>223</v>
      </c>
    </row>
    <row r="776" s="13" customFormat="1">
      <c r="A776" s="13"/>
      <c r="B776" s="274"/>
      <c r="C776" s="275"/>
      <c r="D776" s="266" t="s">
        <v>446</v>
      </c>
      <c r="E776" s="276" t="s">
        <v>1</v>
      </c>
      <c r="F776" s="277" t="s">
        <v>2170</v>
      </c>
      <c r="G776" s="275"/>
      <c r="H776" s="278">
        <v>0.80000000000000004</v>
      </c>
      <c r="I776" s="279"/>
      <c r="J776" s="279"/>
      <c r="K776" s="275"/>
      <c r="L776" s="275"/>
      <c r="M776" s="280"/>
      <c r="N776" s="281"/>
      <c r="O776" s="282"/>
      <c r="P776" s="282"/>
      <c r="Q776" s="282"/>
      <c r="R776" s="282"/>
      <c r="S776" s="282"/>
      <c r="T776" s="282"/>
      <c r="U776" s="282"/>
      <c r="V776" s="282"/>
      <c r="W776" s="282"/>
      <c r="X776" s="283"/>
      <c r="Y776" s="13"/>
      <c r="Z776" s="13"/>
      <c r="AA776" s="13"/>
      <c r="AB776" s="13"/>
      <c r="AC776" s="13"/>
      <c r="AD776" s="13"/>
      <c r="AE776" s="13"/>
      <c r="AT776" s="284" t="s">
        <v>446</v>
      </c>
      <c r="AU776" s="284" t="s">
        <v>88</v>
      </c>
      <c r="AV776" s="13" t="s">
        <v>88</v>
      </c>
      <c r="AW776" s="13" t="s">
        <v>5</v>
      </c>
      <c r="AX776" s="13" t="s">
        <v>78</v>
      </c>
      <c r="AY776" s="284" t="s">
        <v>223</v>
      </c>
    </row>
    <row r="777" s="14" customFormat="1">
      <c r="A777" s="14"/>
      <c r="B777" s="285"/>
      <c r="C777" s="286"/>
      <c r="D777" s="266" t="s">
        <v>446</v>
      </c>
      <c r="E777" s="287" t="s">
        <v>1</v>
      </c>
      <c r="F777" s="288" t="s">
        <v>463</v>
      </c>
      <c r="G777" s="286"/>
      <c r="H777" s="289">
        <v>1.3999999999999999</v>
      </c>
      <c r="I777" s="290"/>
      <c r="J777" s="290"/>
      <c r="K777" s="286"/>
      <c r="L777" s="286"/>
      <c r="M777" s="291"/>
      <c r="N777" s="292"/>
      <c r="O777" s="293"/>
      <c r="P777" s="293"/>
      <c r="Q777" s="293"/>
      <c r="R777" s="293"/>
      <c r="S777" s="293"/>
      <c r="T777" s="293"/>
      <c r="U777" s="293"/>
      <c r="V777" s="293"/>
      <c r="W777" s="293"/>
      <c r="X777" s="294"/>
      <c r="Y777" s="14"/>
      <c r="Z777" s="14"/>
      <c r="AA777" s="14"/>
      <c r="AB777" s="14"/>
      <c r="AC777" s="14"/>
      <c r="AD777" s="14"/>
      <c r="AE777" s="14"/>
      <c r="AT777" s="295" t="s">
        <v>446</v>
      </c>
      <c r="AU777" s="295" t="s">
        <v>88</v>
      </c>
      <c r="AV777" s="14" t="s">
        <v>239</v>
      </c>
      <c r="AW777" s="14" t="s">
        <v>5</v>
      </c>
      <c r="AX777" s="14" t="s">
        <v>86</v>
      </c>
      <c r="AY777" s="295" t="s">
        <v>223</v>
      </c>
    </row>
    <row r="778" s="2" customFormat="1" ht="21.75" customHeight="1">
      <c r="A778" s="39"/>
      <c r="B778" s="40"/>
      <c r="C778" s="252" t="s">
        <v>2171</v>
      </c>
      <c r="D778" s="252" t="s">
        <v>226</v>
      </c>
      <c r="E778" s="253" t="s">
        <v>2172</v>
      </c>
      <c r="F778" s="254" t="s">
        <v>2173</v>
      </c>
      <c r="G778" s="255" t="s">
        <v>403</v>
      </c>
      <c r="H778" s="256">
        <v>544</v>
      </c>
      <c r="I778" s="257"/>
      <c r="J778" s="257"/>
      <c r="K778" s="258">
        <f>ROUND(P778*H778,2)</f>
        <v>0</v>
      </c>
      <c r="L778" s="254" t="s">
        <v>404</v>
      </c>
      <c r="M778" s="45"/>
      <c r="N778" s="259" t="s">
        <v>1</v>
      </c>
      <c r="O778" s="260" t="s">
        <v>41</v>
      </c>
      <c r="P778" s="261">
        <f>I778+J778</f>
        <v>0</v>
      </c>
      <c r="Q778" s="261">
        <f>ROUND(I778*H778,2)</f>
        <v>0</v>
      </c>
      <c r="R778" s="261">
        <f>ROUND(J778*H778,2)</f>
        <v>0</v>
      </c>
      <c r="S778" s="92"/>
      <c r="T778" s="262">
        <f>S778*H778</f>
        <v>0</v>
      </c>
      <c r="U778" s="262">
        <v>0.00014999999999999999</v>
      </c>
      <c r="V778" s="262">
        <f>U778*H778</f>
        <v>0.081599999999999992</v>
      </c>
      <c r="W778" s="262">
        <v>0</v>
      </c>
      <c r="X778" s="263">
        <f>W778*H778</f>
        <v>0</v>
      </c>
      <c r="Y778" s="39"/>
      <c r="Z778" s="39"/>
      <c r="AA778" s="39"/>
      <c r="AB778" s="39"/>
      <c r="AC778" s="39"/>
      <c r="AD778" s="39"/>
      <c r="AE778" s="39"/>
      <c r="AR778" s="264" t="s">
        <v>303</v>
      </c>
      <c r="AT778" s="264" t="s">
        <v>226</v>
      </c>
      <c r="AU778" s="264" t="s">
        <v>88</v>
      </c>
      <c r="AY778" s="18" t="s">
        <v>223</v>
      </c>
      <c r="BE778" s="265">
        <f>IF(O778="základní",K778,0)</f>
        <v>0</v>
      </c>
      <c r="BF778" s="265">
        <f>IF(O778="snížená",K778,0)</f>
        <v>0</v>
      </c>
      <c r="BG778" s="265">
        <f>IF(O778="zákl. přenesená",K778,0)</f>
        <v>0</v>
      </c>
      <c r="BH778" s="265">
        <f>IF(O778="sníž. přenesená",K778,0)</f>
        <v>0</v>
      </c>
      <c r="BI778" s="265">
        <f>IF(O778="nulová",K778,0)</f>
        <v>0</v>
      </c>
      <c r="BJ778" s="18" t="s">
        <v>86</v>
      </c>
      <c r="BK778" s="265">
        <f>ROUND(P778*H778,2)</f>
        <v>0</v>
      </c>
      <c r="BL778" s="18" t="s">
        <v>303</v>
      </c>
      <c r="BM778" s="264" t="s">
        <v>2174</v>
      </c>
    </row>
    <row r="779" s="2" customFormat="1">
      <c r="A779" s="39"/>
      <c r="B779" s="40"/>
      <c r="C779" s="41"/>
      <c r="D779" s="266" t="s">
        <v>232</v>
      </c>
      <c r="E779" s="41"/>
      <c r="F779" s="267" t="s">
        <v>2175</v>
      </c>
      <c r="G779" s="41"/>
      <c r="H779" s="41"/>
      <c r="I779" s="158"/>
      <c r="J779" s="158"/>
      <c r="K779" s="41"/>
      <c r="L779" s="41"/>
      <c r="M779" s="45"/>
      <c r="N779" s="268"/>
      <c r="O779" s="269"/>
      <c r="P779" s="92"/>
      <c r="Q779" s="92"/>
      <c r="R779" s="92"/>
      <c r="S779" s="92"/>
      <c r="T779" s="92"/>
      <c r="U779" s="92"/>
      <c r="V779" s="92"/>
      <c r="W779" s="92"/>
      <c r="X779" s="93"/>
      <c r="Y779" s="39"/>
      <c r="Z779" s="39"/>
      <c r="AA779" s="39"/>
      <c r="AB779" s="39"/>
      <c r="AC779" s="39"/>
      <c r="AD779" s="39"/>
      <c r="AE779" s="39"/>
      <c r="AT779" s="18" t="s">
        <v>232</v>
      </c>
      <c r="AU779" s="18" t="s">
        <v>88</v>
      </c>
    </row>
    <row r="780" s="12" customFormat="1" ht="22.8" customHeight="1">
      <c r="A780" s="12"/>
      <c r="B780" s="235"/>
      <c r="C780" s="236"/>
      <c r="D780" s="237" t="s">
        <v>77</v>
      </c>
      <c r="E780" s="250" t="s">
        <v>2176</v>
      </c>
      <c r="F780" s="250" t="s">
        <v>2177</v>
      </c>
      <c r="G780" s="236"/>
      <c r="H780" s="236"/>
      <c r="I780" s="239"/>
      <c r="J780" s="239"/>
      <c r="K780" s="251">
        <f>BK780</f>
        <v>0</v>
      </c>
      <c r="L780" s="236"/>
      <c r="M780" s="241"/>
      <c r="N780" s="242"/>
      <c r="O780" s="243"/>
      <c r="P780" s="243"/>
      <c r="Q780" s="244">
        <f>SUM(Q781:Q792)</f>
        <v>0</v>
      </c>
      <c r="R780" s="244">
        <f>SUM(R781:R792)</f>
        <v>0</v>
      </c>
      <c r="S780" s="243"/>
      <c r="T780" s="245">
        <f>SUM(T781:T792)</f>
        <v>0</v>
      </c>
      <c r="U780" s="243"/>
      <c r="V780" s="245">
        <f>SUM(V781:V792)</f>
        <v>0.10691199999999999</v>
      </c>
      <c r="W780" s="243"/>
      <c r="X780" s="246">
        <f>SUM(X781:X792)</f>
        <v>0</v>
      </c>
      <c r="Y780" s="12"/>
      <c r="Z780" s="12"/>
      <c r="AA780" s="12"/>
      <c r="AB780" s="12"/>
      <c r="AC780" s="12"/>
      <c r="AD780" s="12"/>
      <c r="AE780" s="12"/>
      <c r="AR780" s="247" t="s">
        <v>88</v>
      </c>
      <c r="AT780" s="248" t="s">
        <v>77</v>
      </c>
      <c r="AU780" s="248" t="s">
        <v>86</v>
      </c>
      <c r="AY780" s="247" t="s">
        <v>223</v>
      </c>
      <c r="BK780" s="249">
        <f>SUM(BK781:BK792)</f>
        <v>0</v>
      </c>
    </row>
    <row r="781" s="2" customFormat="1" ht="21.75" customHeight="1">
      <c r="A781" s="39"/>
      <c r="B781" s="40"/>
      <c r="C781" s="252" t="s">
        <v>2178</v>
      </c>
      <c r="D781" s="252" t="s">
        <v>226</v>
      </c>
      <c r="E781" s="253" t="s">
        <v>2179</v>
      </c>
      <c r="F781" s="254" t="s">
        <v>2180</v>
      </c>
      <c r="G781" s="255" t="s">
        <v>721</v>
      </c>
      <c r="H781" s="256">
        <v>86.400000000000006</v>
      </c>
      <c r="I781" s="257"/>
      <c r="J781" s="257"/>
      <c r="K781" s="258">
        <f>ROUND(P781*H781,2)</f>
        <v>0</v>
      </c>
      <c r="L781" s="254" t="s">
        <v>404</v>
      </c>
      <c r="M781" s="45"/>
      <c r="N781" s="259" t="s">
        <v>1</v>
      </c>
      <c r="O781" s="260" t="s">
        <v>41</v>
      </c>
      <c r="P781" s="261">
        <f>I781+J781</f>
        <v>0</v>
      </c>
      <c r="Q781" s="261">
        <f>ROUND(I781*H781,2)</f>
        <v>0</v>
      </c>
      <c r="R781" s="261">
        <f>ROUND(J781*H781,2)</f>
        <v>0</v>
      </c>
      <c r="S781" s="92"/>
      <c r="T781" s="262">
        <f>S781*H781</f>
        <v>0</v>
      </c>
      <c r="U781" s="262">
        <v>6.9999999999999994E-05</v>
      </c>
      <c r="V781" s="262">
        <f>U781*H781</f>
        <v>0.0060479999999999996</v>
      </c>
      <c r="W781" s="262">
        <v>0</v>
      </c>
      <c r="X781" s="263">
        <f>W781*H781</f>
        <v>0</v>
      </c>
      <c r="Y781" s="39"/>
      <c r="Z781" s="39"/>
      <c r="AA781" s="39"/>
      <c r="AB781" s="39"/>
      <c r="AC781" s="39"/>
      <c r="AD781" s="39"/>
      <c r="AE781" s="39"/>
      <c r="AR781" s="264" t="s">
        <v>303</v>
      </c>
      <c r="AT781" s="264" t="s">
        <v>226</v>
      </c>
      <c r="AU781" s="264" t="s">
        <v>88</v>
      </c>
      <c r="AY781" s="18" t="s">
        <v>223</v>
      </c>
      <c r="BE781" s="265">
        <f>IF(O781="základní",K781,0)</f>
        <v>0</v>
      </c>
      <c r="BF781" s="265">
        <f>IF(O781="snížená",K781,0)</f>
        <v>0</v>
      </c>
      <c r="BG781" s="265">
        <f>IF(O781="zákl. přenesená",K781,0)</f>
        <v>0</v>
      </c>
      <c r="BH781" s="265">
        <f>IF(O781="sníž. přenesená",K781,0)</f>
        <v>0</v>
      </c>
      <c r="BI781" s="265">
        <f>IF(O781="nulová",K781,0)</f>
        <v>0</v>
      </c>
      <c r="BJ781" s="18" t="s">
        <v>86</v>
      </c>
      <c r="BK781" s="265">
        <f>ROUND(P781*H781,2)</f>
        <v>0</v>
      </c>
      <c r="BL781" s="18" t="s">
        <v>303</v>
      </c>
      <c r="BM781" s="264" t="s">
        <v>2181</v>
      </c>
    </row>
    <row r="782" s="2" customFormat="1">
      <c r="A782" s="39"/>
      <c r="B782" s="40"/>
      <c r="C782" s="41"/>
      <c r="D782" s="266" t="s">
        <v>232</v>
      </c>
      <c r="E782" s="41"/>
      <c r="F782" s="267" t="s">
        <v>2182</v>
      </c>
      <c r="G782" s="41"/>
      <c r="H782" s="41"/>
      <c r="I782" s="158"/>
      <c r="J782" s="158"/>
      <c r="K782" s="41"/>
      <c r="L782" s="41"/>
      <c r="M782" s="45"/>
      <c r="N782" s="268"/>
      <c r="O782" s="269"/>
      <c r="P782" s="92"/>
      <c r="Q782" s="92"/>
      <c r="R782" s="92"/>
      <c r="S782" s="92"/>
      <c r="T782" s="92"/>
      <c r="U782" s="92"/>
      <c r="V782" s="92"/>
      <c r="W782" s="92"/>
      <c r="X782" s="93"/>
      <c r="Y782" s="39"/>
      <c r="Z782" s="39"/>
      <c r="AA782" s="39"/>
      <c r="AB782" s="39"/>
      <c r="AC782" s="39"/>
      <c r="AD782" s="39"/>
      <c r="AE782" s="39"/>
      <c r="AT782" s="18" t="s">
        <v>232</v>
      </c>
      <c r="AU782" s="18" t="s">
        <v>88</v>
      </c>
    </row>
    <row r="783" s="13" customFormat="1">
      <c r="A783" s="13"/>
      <c r="B783" s="274"/>
      <c r="C783" s="275"/>
      <c r="D783" s="266" t="s">
        <v>446</v>
      </c>
      <c r="E783" s="276" t="s">
        <v>1</v>
      </c>
      <c r="F783" s="277" t="s">
        <v>2183</v>
      </c>
      <c r="G783" s="275"/>
      <c r="H783" s="278">
        <v>86.400000000000006</v>
      </c>
      <c r="I783" s="279"/>
      <c r="J783" s="279"/>
      <c r="K783" s="275"/>
      <c r="L783" s="275"/>
      <c r="M783" s="280"/>
      <c r="N783" s="281"/>
      <c r="O783" s="282"/>
      <c r="P783" s="282"/>
      <c r="Q783" s="282"/>
      <c r="R783" s="282"/>
      <c r="S783" s="282"/>
      <c r="T783" s="282"/>
      <c r="U783" s="282"/>
      <c r="V783" s="282"/>
      <c r="W783" s="282"/>
      <c r="X783" s="283"/>
      <c r="Y783" s="13"/>
      <c r="Z783" s="13"/>
      <c r="AA783" s="13"/>
      <c r="AB783" s="13"/>
      <c r="AC783" s="13"/>
      <c r="AD783" s="13"/>
      <c r="AE783" s="13"/>
      <c r="AT783" s="284" t="s">
        <v>446</v>
      </c>
      <c r="AU783" s="284" t="s">
        <v>88</v>
      </c>
      <c r="AV783" s="13" t="s">
        <v>88</v>
      </c>
      <c r="AW783" s="13" t="s">
        <v>5</v>
      </c>
      <c r="AX783" s="13" t="s">
        <v>86</v>
      </c>
      <c r="AY783" s="284" t="s">
        <v>223</v>
      </c>
    </row>
    <row r="784" s="2" customFormat="1" ht="21.75" customHeight="1">
      <c r="A784" s="39"/>
      <c r="B784" s="40"/>
      <c r="C784" s="296" t="s">
        <v>2184</v>
      </c>
      <c r="D784" s="296" t="s">
        <v>498</v>
      </c>
      <c r="E784" s="297" t="s">
        <v>2185</v>
      </c>
      <c r="F784" s="298" t="s">
        <v>2186</v>
      </c>
      <c r="G784" s="299" t="s">
        <v>501</v>
      </c>
      <c r="H784" s="300">
        <v>0.085999999999999993</v>
      </c>
      <c r="I784" s="301"/>
      <c r="J784" s="302"/>
      <c r="K784" s="303">
        <f>ROUND(P784*H784,2)</f>
        <v>0</v>
      </c>
      <c r="L784" s="298" t="s">
        <v>404</v>
      </c>
      <c r="M784" s="304"/>
      <c r="N784" s="305" t="s">
        <v>1</v>
      </c>
      <c r="O784" s="260" t="s">
        <v>41</v>
      </c>
      <c r="P784" s="261">
        <f>I784+J784</f>
        <v>0</v>
      </c>
      <c r="Q784" s="261">
        <f>ROUND(I784*H784,2)</f>
        <v>0</v>
      </c>
      <c r="R784" s="261">
        <f>ROUND(J784*H784,2)</f>
        <v>0</v>
      </c>
      <c r="S784" s="92"/>
      <c r="T784" s="262">
        <f>S784*H784</f>
        <v>0</v>
      </c>
      <c r="U784" s="262">
        <v>1</v>
      </c>
      <c r="V784" s="262">
        <f>U784*H784</f>
        <v>0.085999999999999993</v>
      </c>
      <c r="W784" s="262">
        <v>0</v>
      </c>
      <c r="X784" s="263">
        <f>W784*H784</f>
        <v>0</v>
      </c>
      <c r="Y784" s="39"/>
      <c r="Z784" s="39"/>
      <c r="AA784" s="39"/>
      <c r="AB784" s="39"/>
      <c r="AC784" s="39"/>
      <c r="AD784" s="39"/>
      <c r="AE784" s="39"/>
      <c r="AR784" s="264" t="s">
        <v>430</v>
      </c>
      <c r="AT784" s="264" t="s">
        <v>498</v>
      </c>
      <c r="AU784" s="264" t="s">
        <v>88</v>
      </c>
      <c r="AY784" s="18" t="s">
        <v>223</v>
      </c>
      <c r="BE784" s="265">
        <f>IF(O784="základní",K784,0)</f>
        <v>0</v>
      </c>
      <c r="BF784" s="265">
        <f>IF(O784="snížená",K784,0)</f>
        <v>0</v>
      </c>
      <c r="BG784" s="265">
        <f>IF(O784="zákl. přenesená",K784,0)</f>
        <v>0</v>
      </c>
      <c r="BH784" s="265">
        <f>IF(O784="sníž. přenesená",K784,0)</f>
        <v>0</v>
      </c>
      <c r="BI784" s="265">
        <f>IF(O784="nulová",K784,0)</f>
        <v>0</v>
      </c>
      <c r="BJ784" s="18" t="s">
        <v>86</v>
      </c>
      <c r="BK784" s="265">
        <f>ROUND(P784*H784,2)</f>
        <v>0</v>
      </c>
      <c r="BL784" s="18" t="s">
        <v>239</v>
      </c>
      <c r="BM784" s="264" t="s">
        <v>2187</v>
      </c>
    </row>
    <row r="785" s="2" customFormat="1">
      <c r="A785" s="39"/>
      <c r="B785" s="40"/>
      <c r="C785" s="41"/>
      <c r="D785" s="266" t="s">
        <v>232</v>
      </c>
      <c r="E785" s="41"/>
      <c r="F785" s="267" t="s">
        <v>2188</v>
      </c>
      <c r="G785" s="41"/>
      <c r="H785" s="41"/>
      <c r="I785" s="158"/>
      <c r="J785" s="158"/>
      <c r="K785" s="41"/>
      <c r="L785" s="41"/>
      <c r="M785" s="45"/>
      <c r="N785" s="268"/>
      <c r="O785" s="269"/>
      <c r="P785" s="92"/>
      <c r="Q785" s="92"/>
      <c r="R785" s="92"/>
      <c r="S785" s="92"/>
      <c r="T785" s="92"/>
      <c r="U785" s="92"/>
      <c r="V785" s="92"/>
      <c r="W785" s="92"/>
      <c r="X785" s="93"/>
      <c r="Y785" s="39"/>
      <c r="Z785" s="39"/>
      <c r="AA785" s="39"/>
      <c r="AB785" s="39"/>
      <c r="AC785" s="39"/>
      <c r="AD785" s="39"/>
      <c r="AE785" s="39"/>
      <c r="AT785" s="18" t="s">
        <v>232</v>
      </c>
      <c r="AU785" s="18" t="s">
        <v>88</v>
      </c>
    </row>
    <row r="786" s="13" customFormat="1">
      <c r="A786" s="13"/>
      <c r="B786" s="274"/>
      <c r="C786" s="275"/>
      <c r="D786" s="266" t="s">
        <v>446</v>
      </c>
      <c r="E786" s="276" t="s">
        <v>1</v>
      </c>
      <c r="F786" s="277" t="s">
        <v>2189</v>
      </c>
      <c r="G786" s="275"/>
      <c r="H786" s="278">
        <v>0.085999999999999993</v>
      </c>
      <c r="I786" s="279"/>
      <c r="J786" s="279"/>
      <c r="K786" s="275"/>
      <c r="L786" s="275"/>
      <c r="M786" s="280"/>
      <c r="N786" s="281"/>
      <c r="O786" s="282"/>
      <c r="P786" s="282"/>
      <c r="Q786" s="282"/>
      <c r="R786" s="282"/>
      <c r="S786" s="282"/>
      <c r="T786" s="282"/>
      <c r="U786" s="282"/>
      <c r="V786" s="282"/>
      <c r="W786" s="282"/>
      <c r="X786" s="283"/>
      <c r="Y786" s="13"/>
      <c r="Z786" s="13"/>
      <c r="AA786" s="13"/>
      <c r="AB786" s="13"/>
      <c r="AC786" s="13"/>
      <c r="AD786" s="13"/>
      <c r="AE786" s="13"/>
      <c r="AT786" s="284" t="s">
        <v>446</v>
      </c>
      <c r="AU786" s="284" t="s">
        <v>88</v>
      </c>
      <c r="AV786" s="13" t="s">
        <v>88</v>
      </c>
      <c r="AW786" s="13" t="s">
        <v>5</v>
      </c>
      <c r="AX786" s="13" t="s">
        <v>86</v>
      </c>
      <c r="AY786" s="284" t="s">
        <v>223</v>
      </c>
    </row>
    <row r="787" s="2" customFormat="1" ht="21.75" customHeight="1">
      <c r="A787" s="39"/>
      <c r="B787" s="40"/>
      <c r="C787" s="252" t="s">
        <v>2190</v>
      </c>
      <c r="D787" s="252" t="s">
        <v>226</v>
      </c>
      <c r="E787" s="253" t="s">
        <v>2191</v>
      </c>
      <c r="F787" s="254" t="s">
        <v>2192</v>
      </c>
      <c r="G787" s="255" t="s">
        <v>721</v>
      </c>
      <c r="H787" s="256">
        <v>14.4</v>
      </c>
      <c r="I787" s="257"/>
      <c r="J787" s="257"/>
      <c r="K787" s="258">
        <f>ROUND(P787*H787,2)</f>
        <v>0</v>
      </c>
      <c r="L787" s="254" t="s">
        <v>404</v>
      </c>
      <c r="M787" s="45"/>
      <c r="N787" s="259" t="s">
        <v>1</v>
      </c>
      <c r="O787" s="260" t="s">
        <v>41</v>
      </c>
      <c r="P787" s="261">
        <f>I787+J787</f>
        <v>0</v>
      </c>
      <c r="Q787" s="261">
        <f>ROUND(I787*H787,2)</f>
        <v>0</v>
      </c>
      <c r="R787" s="261">
        <f>ROUND(J787*H787,2)</f>
        <v>0</v>
      </c>
      <c r="S787" s="92"/>
      <c r="T787" s="262">
        <f>S787*H787</f>
        <v>0</v>
      </c>
      <c r="U787" s="262">
        <v>6.0000000000000002E-05</v>
      </c>
      <c r="V787" s="262">
        <f>U787*H787</f>
        <v>0.00086400000000000008</v>
      </c>
      <c r="W787" s="262">
        <v>0</v>
      </c>
      <c r="X787" s="263">
        <f>W787*H787</f>
        <v>0</v>
      </c>
      <c r="Y787" s="39"/>
      <c r="Z787" s="39"/>
      <c r="AA787" s="39"/>
      <c r="AB787" s="39"/>
      <c r="AC787" s="39"/>
      <c r="AD787" s="39"/>
      <c r="AE787" s="39"/>
      <c r="AR787" s="264" t="s">
        <v>303</v>
      </c>
      <c r="AT787" s="264" t="s">
        <v>226</v>
      </c>
      <c r="AU787" s="264" t="s">
        <v>88</v>
      </c>
      <c r="AY787" s="18" t="s">
        <v>223</v>
      </c>
      <c r="BE787" s="265">
        <f>IF(O787="základní",K787,0)</f>
        <v>0</v>
      </c>
      <c r="BF787" s="265">
        <f>IF(O787="snížená",K787,0)</f>
        <v>0</v>
      </c>
      <c r="BG787" s="265">
        <f>IF(O787="zákl. přenesená",K787,0)</f>
        <v>0</v>
      </c>
      <c r="BH787" s="265">
        <f>IF(O787="sníž. přenesená",K787,0)</f>
        <v>0</v>
      </c>
      <c r="BI787" s="265">
        <f>IF(O787="nulová",K787,0)</f>
        <v>0</v>
      </c>
      <c r="BJ787" s="18" t="s">
        <v>86</v>
      </c>
      <c r="BK787" s="265">
        <f>ROUND(P787*H787,2)</f>
        <v>0</v>
      </c>
      <c r="BL787" s="18" t="s">
        <v>303</v>
      </c>
      <c r="BM787" s="264" t="s">
        <v>2193</v>
      </c>
    </row>
    <row r="788" s="2" customFormat="1">
      <c r="A788" s="39"/>
      <c r="B788" s="40"/>
      <c r="C788" s="41"/>
      <c r="D788" s="266" t="s">
        <v>232</v>
      </c>
      <c r="E788" s="41"/>
      <c r="F788" s="267" t="s">
        <v>2194</v>
      </c>
      <c r="G788" s="41"/>
      <c r="H788" s="41"/>
      <c r="I788" s="158"/>
      <c r="J788" s="158"/>
      <c r="K788" s="41"/>
      <c r="L788" s="41"/>
      <c r="M788" s="45"/>
      <c r="N788" s="268"/>
      <c r="O788" s="269"/>
      <c r="P788" s="92"/>
      <c r="Q788" s="92"/>
      <c r="R788" s="92"/>
      <c r="S788" s="92"/>
      <c r="T788" s="92"/>
      <c r="U788" s="92"/>
      <c r="V788" s="92"/>
      <c r="W788" s="92"/>
      <c r="X788" s="93"/>
      <c r="Y788" s="39"/>
      <c r="Z788" s="39"/>
      <c r="AA788" s="39"/>
      <c r="AB788" s="39"/>
      <c r="AC788" s="39"/>
      <c r="AD788" s="39"/>
      <c r="AE788" s="39"/>
      <c r="AT788" s="18" t="s">
        <v>232</v>
      </c>
      <c r="AU788" s="18" t="s">
        <v>88</v>
      </c>
    </row>
    <row r="789" s="13" customFormat="1">
      <c r="A789" s="13"/>
      <c r="B789" s="274"/>
      <c r="C789" s="275"/>
      <c r="D789" s="266" t="s">
        <v>446</v>
      </c>
      <c r="E789" s="276" t="s">
        <v>1</v>
      </c>
      <c r="F789" s="277" t="s">
        <v>2195</v>
      </c>
      <c r="G789" s="275"/>
      <c r="H789" s="278">
        <v>14.4</v>
      </c>
      <c r="I789" s="279"/>
      <c r="J789" s="279"/>
      <c r="K789" s="275"/>
      <c r="L789" s="275"/>
      <c r="M789" s="280"/>
      <c r="N789" s="281"/>
      <c r="O789" s="282"/>
      <c r="P789" s="282"/>
      <c r="Q789" s="282"/>
      <c r="R789" s="282"/>
      <c r="S789" s="282"/>
      <c r="T789" s="282"/>
      <c r="U789" s="282"/>
      <c r="V789" s="282"/>
      <c r="W789" s="282"/>
      <c r="X789" s="283"/>
      <c r="Y789" s="13"/>
      <c r="Z789" s="13"/>
      <c r="AA789" s="13"/>
      <c r="AB789" s="13"/>
      <c r="AC789" s="13"/>
      <c r="AD789" s="13"/>
      <c r="AE789" s="13"/>
      <c r="AT789" s="284" t="s">
        <v>446</v>
      </c>
      <c r="AU789" s="284" t="s">
        <v>88</v>
      </c>
      <c r="AV789" s="13" t="s">
        <v>88</v>
      </c>
      <c r="AW789" s="13" t="s">
        <v>5</v>
      </c>
      <c r="AX789" s="13" t="s">
        <v>86</v>
      </c>
      <c r="AY789" s="284" t="s">
        <v>223</v>
      </c>
    </row>
    <row r="790" s="2" customFormat="1" ht="21.75" customHeight="1">
      <c r="A790" s="39"/>
      <c r="B790" s="40"/>
      <c r="C790" s="296" t="s">
        <v>2196</v>
      </c>
      <c r="D790" s="296" t="s">
        <v>498</v>
      </c>
      <c r="E790" s="297" t="s">
        <v>2197</v>
      </c>
      <c r="F790" s="298" t="s">
        <v>2198</v>
      </c>
      <c r="G790" s="299" t="s">
        <v>501</v>
      </c>
      <c r="H790" s="300">
        <v>0.014</v>
      </c>
      <c r="I790" s="301"/>
      <c r="J790" s="302"/>
      <c r="K790" s="303">
        <f>ROUND(P790*H790,2)</f>
        <v>0</v>
      </c>
      <c r="L790" s="298" t="s">
        <v>404</v>
      </c>
      <c r="M790" s="304"/>
      <c r="N790" s="305" t="s">
        <v>1</v>
      </c>
      <c r="O790" s="260" t="s">
        <v>41</v>
      </c>
      <c r="P790" s="261">
        <f>I790+J790</f>
        <v>0</v>
      </c>
      <c r="Q790" s="261">
        <f>ROUND(I790*H790,2)</f>
        <v>0</v>
      </c>
      <c r="R790" s="261">
        <f>ROUND(J790*H790,2)</f>
        <v>0</v>
      </c>
      <c r="S790" s="92"/>
      <c r="T790" s="262">
        <f>S790*H790</f>
        <v>0</v>
      </c>
      <c r="U790" s="262">
        <v>1</v>
      </c>
      <c r="V790" s="262">
        <f>U790*H790</f>
        <v>0.014</v>
      </c>
      <c r="W790" s="262">
        <v>0</v>
      </c>
      <c r="X790" s="263">
        <f>W790*H790</f>
        <v>0</v>
      </c>
      <c r="Y790" s="39"/>
      <c r="Z790" s="39"/>
      <c r="AA790" s="39"/>
      <c r="AB790" s="39"/>
      <c r="AC790" s="39"/>
      <c r="AD790" s="39"/>
      <c r="AE790" s="39"/>
      <c r="AR790" s="264" t="s">
        <v>430</v>
      </c>
      <c r="AT790" s="264" t="s">
        <v>498</v>
      </c>
      <c r="AU790" s="264" t="s">
        <v>88</v>
      </c>
      <c r="AY790" s="18" t="s">
        <v>223</v>
      </c>
      <c r="BE790" s="265">
        <f>IF(O790="základní",K790,0)</f>
        <v>0</v>
      </c>
      <c r="BF790" s="265">
        <f>IF(O790="snížená",K790,0)</f>
        <v>0</v>
      </c>
      <c r="BG790" s="265">
        <f>IF(O790="zákl. přenesená",K790,0)</f>
        <v>0</v>
      </c>
      <c r="BH790" s="265">
        <f>IF(O790="sníž. přenesená",K790,0)</f>
        <v>0</v>
      </c>
      <c r="BI790" s="265">
        <f>IF(O790="nulová",K790,0)</f>
        <v>0</v>
      </c>
      <c r="BJ790" s="18" t="s">
        <v>86</v>
      </c>
      <c r="BK790" s="265">
        <f>ROUND(P790*H790,2)</f>
        <v>0</v>
      </c>
      <c r="BL790" s="18" t="s">
        <v>239</v>
      </c>
      <c r="BM790" s="264" t="s">
        <v>2199</v>
      </c>
    </row>
    <row r="791" s="2" customFormat="1">
      <c r="A791" s="39"/>
      <c r="B791" s="40"/>
      <c r="C791" s="41"/>
      <c r="D791" s="266" t="s">
        <v>232</v>
      </c>
      <c r="E791" s="41"/>
      <c r="F791" s="267" t="s">
        <v>2200</v>
      </c>
      <c r="G791" s="41"/>
      <c r="H791" s="41"/>
      <c r="I791" s="158"/>
      <c r="J791" s="158"/>
      <c r="K791" s="41"/>
      <c r="L791" s="41"/>
      <c r="M791" s="45"/>
      <c r="N791" s="268"/>
      <c r="O791" s="269"/>
      <c r="P791" s="92"/>
      <c r="Q791" s="92"/>
      <c r="R791" s="92"/>
      <c r="S791" s="92"/>
      <c r="T791" s="92"/>
      <c r="U791" s="92"/>
      <c r="V791" s="92"/>
      <c r="W791" s="92"/>
      <c r="X791" s="93"/>
      <c r="Y791" s="39"/>
      <c r="Z791" s="39"/>
      <c r="AA791" s="39"/>
      <c r="AB791" s="39"/>
      <c r="AC791" s="39"/>
      <c r="AD791" s="39"/>
      <c r="AE791" s="39"/>
      <c r="AT791" s="18" t="s">
        <v>232</v>
      </c>
      <c r="AU791" s="18" t="s">
        <v>88</v>
      </c>
    </row>
    <row r="792" s="13" customFormat="1">
      <c r="A792" s="13"/>
      <c r="B792" s="274"/>
      <c r="C792" s="275"/>
      <c r="D792" s="266" t="s">
        <v>446</v>
      </c>
      <c r="E792" s="276" t="s">
        <v>1</v>
      </c>
      <c r="F792" s="277" t="s">
        <v>2201</v>
      </c>
      <c r="G792" s="275"/>
      <c r="H792" s="278">
        <v>0.014</v>
      </c>
      <c r="I792" s="279"/>
      <c r="J792" s="279"/>
      <c r="K792" s="275"/>
      <c r="L792" s="275"/>
      <c r="M792" s="280"/>
      <c r="N792" s="281"/>
      <c r="O792" s="282"/>
      <c r="P792" s="282"/>
      <c r="Q792" s="282"/>
      <c r="R792" s="282"/>
      <c r="S792" s="282"/>
      <c r="T792" s="282"/>
      <c r="U792" s="282"/>
      <c r="V792" s="282"/>
      <c r="W792" s="282"/>
      <c r="X792" s="283"/>
      <c r="Y792" s="13"/>
      <c r="Z792" s="13"/>
      <c r="AA792" s="13"/>
      <c r="AB792" s="13"/>
      <c r="AC792" s="13"/>
      <c r="AD792" s="13"/>
      <c r="AE792" s="13"/>
      <c r="AT792" s="284" t="s">
        <v>446</v>
      </c>
      <c r="AU792" s="284" t="s">
        <v>88</v>
      </c>
      <c r="AV792" s="13" t="s">
        <v>88</v>
      </c>
      <c r="AW792" s="13" t="s">
        <v>5</v>
      </c>
      <c r="AX792" s="13" t="s">
        <v>86</v>
      </c>
      <c r="AY792" s="284" t="s">
        <v>223</v>
      </c>
    </row>
    <row r="793" s="12" customFormat="1" ht="25.92" customHeight="1">
      <c r="A793" s="12"/>
      <c r="B793" s="235"/>
      <c r="C793" s="236"/>
      <c r="D793" s="237" t="s">
        <v>77</v>
      </c>
      <c r="E793" s="238" t="s">
        <v>498</v>
      </c>
      <c r="F793" s="238" t="s">
        <v>958</v>
      </c>
      <c r="G793" s="236"/>
      <c r="H793" s="236"/>
      <c r="I793" s="239"/>
      <c r="J793" s="239"/>
      <c r="K793" s="240">
        <f>BK793</f>
        <v>0</v>
      </c>
      <c r="L793" s="236"/>
      <c r="M793" s="241"/>
      <c r="N793" s="242"/>
      <c r="O793" s="243"/>
      <c r="P793" s="243"/>
      <c r="Q793" s="244">
        <f>Q794</f>
        <v>0</v>
      </c>
      <c r="R793" s="244">
        <f>R794</f>
        <v>0</v>
      </c>
      <c r="S793" s="243"/>
      <c r="T793" s="245">
        <f>T794</f>
        <v>0</v>
      </c>
      <c r="U793" s="243"/>
      <c r="V793" s="245">
        <f>V794</f>
        <v>0.65383999999999998</v>
      </c>
      <c r="W793" s="243"/>
      <c r="X793" s="246">
        <f>X794</f>
        <v>0</v>
      </c>
      <c r="Y793" s="12"/>
      <c r="Z793" s="12"/>
      <c r="AA793" s="12"/>
      <c r="AB793" s="12"/>
      <c r="AC793" s="12"/>
      <c r="AD793" s="12"/>
      <c r="AE793" s="12"/>
      <c r="AR793" s="247" t="s">
        <v>234</v>
      </c>
      <c r="AT793" s="248" t="s">
        <v>77</v>
      </c>
      <c r="AU793" s="248" t="s">
        <v>78</v>
      </c>
      <c r="AY793" s="247" t="s">
        <v>223</v>
      </c>
      <c r="BK793" s="249">
        <f>BK794</f>
        <v>0</v>
      </c>
    </row>
    <row r="794" s="12" customFormat="1" ht="22.8" customHeight="1">
      <c r="A794" s="12"/>
      <c r="B794" s="235"/>
      <c r="C794" s="236"/>
      <c r="D794" s="237" t="s">
        <v>77</v>
      </c>
      <c r="E794" s="250" t="s">
        <v>2202</v>
      </c>
      <c r="F794" s="250" t="s">
        <v>2203</v>
      </c>
      <c r="G794" s="236"/>
      <c r="H794" s="236"/>
      <c r="I794" s="239"/>
      <c r="J794" s="239"/>
      <c r="K794" s="251">
        <f>BK794</f>
        <v>0</v>
      </c>
      <c r="L794" s="236"/>
      <c r="M794" s="241"/>
      <c r="N794" s="242"/>
      <c r="O794" s="243"/>
      <c r="P794" s="243"/>
      <c r="Q794" s="244">
        <f>SUM(Q795:Q804)</f>
        <v>0</v>
      </c>
      <c r="R794" s="244">
        <f>SUM(R795:R804)</f>
        <v>0</v>
      </c>
      <c r="S794" s="243"/>
      <c r="T794" s="245">
        <f>SUM(T795:T804)</f>
        <v>0</v>
      </c>
      <c r="U794" s="243"/>
      <c r="V794" s="245">
        <f>SUM(V795:V804)</f>
        <v>0.65383999999999998</v>
      </c>
      <c r="W794" s="243"/>
      <c r="X794" s="246">
        <f>SUM(X795:X804)</f>
        <v>0</v>
      </c>
      <c r="Y794" s="12"/>
      <c r="Z794" s="12"/>
      <c r="AA794" s="12"/>
      <c r="AB794" s="12"/>
      <c r="AC794" s="12"/>
      <c r="AD794" s="12"/>
      <c r="AE794" s="12"/>
      <c r="AR794" s="247" t="s">
        <v>234</v>
      </c>
      <c r="AT794" s="248" t="s">
        <v>77</v>
      </c>
      <c r="AU794" s="248" t="s">
        <v>86</v>
      </c>
      <c r="AY794" s="247" t="s">
        <v>223</v>
      </c>
      <c r="BK794" s="249">
        <f>SUM(BK795:BK804)</f>
        <v>0</v>
      </c>
    </row>
    <row r="795" s="2" customFormat="1" ht="21.75" customHeight="1">
      <c r="A795" s="39"/>
      <c r="B795" s="40"/>
      <c r="C795" s="252" t="s">
        <v>2204</v>
      </c>
      <c r="D795" s="252" t="s">
        <v>226</v>
      </c>
      <c r="E795" s="253" t="s">
        <v>2205</v>
      </c>
      <c r="F795" s="254" t="s">
        <v>2206</v>
      </c>
      <c r="G795" s="255" t="s">
        <v>320</v>
      </c>
      <c r="H795" s="256">
        <v>72</v>
      </c>
      <c r="I795" s="257"/>
      <c r="J795" s="257"/>
      <c r="K795" s="258">
        <f>ROUND(P795*H795,2)</f>
        <v>0</v>
      </c>
      <c r="L795" s="254" t="s">
        <v>404</v>
      </c>
      <c r="M795" s="45"/>
      <c r="N795" s="259" t="s">
        <v>1</v>
      </c>
      <c r="O795" s="260" t="s">
        <v>41</v>
      </c>
      <c r="P795" s="261">
        <f>I795+J795</f>
        <v>0</v>
      </c>
      <c r="Q795" s="261">
        <f>ROUND(I795*H795,2)</f>
        <v>0</v>
      </c>
      <c r="R795" s="261">
        <f>ROUND(J795*H795,2)</f>
        <v>0</v>
      </c>
      <c r="S795" s="92"/>
      <c r="T795" s="262">
        <f>S795*H795</f>
        <v>0</v>
      </c>
      <c r="U795" s="262">
        <v>0.0076</v>
      </c>
      <c r="V795" s="262">
        <f>U795*H795</f>
        <v>0.54720000000000002</v>
      </c>
      <c r="W795" s="262">
        <v>0</v>
      </c>
      <c r="X795" s="263">
        <f>W795*H795</f>
        <v>0</v>
      </c>
      <c r="Y795" s="39"/>
      <c r="Z795" s="39"/>
      <c r="AA795" s="39"/>
      <c r="AB795" s="39"/>
      <c r="AC795" s="39"/>
      <c r="AD795" s="39"/>
      <c r="AE795" s="39"/>
      <c r="AR795" s="264" t="s">
        <v>963</v>
      </c>
      <c r="AT795" s="264" t="s">
        <v>226</v>
      </c>
      <c r="AU795" s="264" t="s">
        <v>88</v>
      </c>
      <c r="AY795" s="18" t="s">
        <v>223</v>
      </c>
      <c r="BE795" s="265">
        <f>IF(O795="základní",K795,0)</f>
        <v>0</v>
      </c>
      <c r="BF795" s="265">
        <f>IF(O795="snížená",K795,0)</f>
        <v>0</v>
      </c>
      <c r="BG795" s="265">
        <f>IF(O795="zákl. přenesená",K795,0)</f>
        <v>0</v>
      </c>
      <c r="BH795" s="265">
        <f>IF(O795="sníž. přenesená",K795,0)</f>
        <v>0</v>
      </c>
      <c r="BI795" s="265">
        <f>IF(O795="nulová",K795,0)</f>
        <v>0</v>
      </c>
      <c r="BJ795" s="18" t="s">
        <v>86</v>
      </c>
      <c r="BK795" s="265">
        <f>ROUND(P795*H795,2)</f>
        <v>0</v>
      </c>
      <c r="BL795" s="18" t="s">
        <v>963</v>
      </c>
      <c r="BM795" s="264" t="s">
        <v>2207</v>
      </c>
    </row>
    <row r="796" s="2" customFormat="1">
      <c r="A796" s="39"/>
      <c r="B796" s="40"/>
      <c r="C796" s="41"/>
      <c r="D796" s="266" t="s">
        <v>232</v>
      </c>
      <c r="E796" s="41"/>
      <c r="F796" s="267" t="s">
        <v>1431</v>
      </c>
      <c r="G796" s="41"/>
      <c r="H796" s="41"/>
      <c r="I796" s="158"/>
      <c r="J796" s="158"/>
      <c r="K796" s="41"/>
      <c r="L796" s="41"/>
      <c r="M796" s="45"/>
      <c r="N796" s="268"/>
      <c r="O796" s="269"/>
      <c r="P796" s="92"/>
      <c r="Q796" s="92"/>
      <c r="R796" s="92"/>
      <c r="S796" s="92"/>
      <c r="T796" s="92"/>
      <c r="U796" s="92"/>
      <c r="V796" s="92"/>
      <c r="W796" s="92"/>
      <c r="X796" s="93"/>
      <c r="Y796" s="39"/>
      <c r="Z796" s="39"/>
      <c r="AA796" s="39"/>
      <c r="AB796" s="39"/>
      <c r="AC796" s="39"/>
      <c r="AD796" s="39"/>
      <c r="AE796" s="39"/>
      <c r="AT796" s="18" t="s">
        <v>232</v>
      </c>
      <c r="AU796" s="18" t="s">
        <v>88</v>
      </c>
    </row>
    <row r="797" s="13" customFormat="1">
      <c r="A797" s="13"/>
      <c r="B797" s="274"/>
      <c r="C797" s="275"/>
      <c r="D797" s="266" t="s">
        <v>446</v>
      </c>
      <c r="E797" s="276" t="s">
        <v>1</v>
      </c>
      <c r="F797" s="277" t="s">
        <v>1618</v>
      </c>
      <c r="G797" s="275"/>
      <c r="H797" s="278">
        <v>72</v>
      </c>
      <c r="I797" s="279"/>
      <c r="J797" s="279"/>
      <c r="K797" s="275"/>
      <c r="L797" s="275"/>
      <c r="M797" s="280"/>
      <c r="N797" s="281"/>
      <c r="O797" s="282"/>
      <c r="P797" s="282"/>
      <c r="Q797" s="282"/>
      <c r="R797" s="282"/>
      <c r="S797" s="282"/>
      <c r="T797" s="282"/>
      <c r="U797" s="282"/>
      <c r="V797" s="282"/>
      <c r="W797" s="282"/>
      <c r="X797" s="283"/>
      <c r="Y797" s="13"/>
      <c r="Z797" s="13"/>
      <c r="AA797" s="13"/>
      <c r="AB797" s="13"/>
      <c r="AC797" s="13"/>
      <c r="AD797" s="13"/>
      <c r="AE797" s="13"/>
      <c r="AT797" s="284" t="s">
        <v>446</v>
      </c>
      <c r="AU797" s="284" t="s">
        <v>88</v>
      </c>
      <c r="AV797" s="13" t="s">
        <v>88</v>
      </c>
      <c r="AW797" s="13" t="s">
        <v>5</v>
      </c>
      <c r="AX797" s="13" t="s">
        <v>86</v>
      </c>
      <c r="AY797" s="284" t="s">
        <v>223</v>
      </c>
    </row>
    <row r="798" s="2" customFormat="1" ht="21.75" customHeight="1">
      <c r="A798" s="39"/>
      <c r="B798" s="40"/>
      <c r="C798" s="252" t="s">
        <v>2208</v>
      </c>
      <c r="D798" s="252" t="s">
        <v>226</v>
      </c>
      <c r="E798" s="253" t="s">
        <v>2209</v>
      </c>
      <c r="F798" s="254" t="s">
        <v>2210</v>
      </c>
      <c r="G798" s="255" t="s">
        <v>481</v>
      </c>
      <c r="H798" s="256">
        <v>582</v>
      </c>
      <c r="I798" s="257"/>
      <c r="J798" s="257"/>
      <c r="K798" s="258">
        <f>ROUND(P798*H798,2)</f>
        <v>0</v>
      </c>
      <c r="L798" s="254" t="s">
        <v>404</v>
      </c>
      <c r="M798" s="45"/>
      <c r="N798" s="259" t="s">
        <v>1</v>
      </c>
      <c r="O798" s="260" t="s">
        <v>41</v>
      </c>
      <c r="P798" s="261">
        <f>I798+J798</f>
        <v>0</v>
      </c>
      <c r="Q798" s="261">
        <f>ROUND(I798*H798,2)</f>
        <v>0</v>
      </c>
      <c r="R798" s="261">
        <f>ROUND(J798*H798,2)</f>
        <v>0</v>
      </c>
      <c r="S798" s="92"/>
      <c r="T798" s="262">
        <f>S798*H798</f>
        <v>0</v>
      </c>
      <c r="U798" s="262">
        <v>0.00012</v>
      </c>
      <c r="V798" s="262">
        <f>U798*H798</f>
        <v>0.069839999999999999</v>
      </c>
      <c r="W798" s="262">
        <v>0</v>
      </c>
      <c r="X798" s="263">
        <f>W798*H798</f>
        <v>0</v>
      </c>
      <c r="Y798" s="39"/>
      <c r="Z798" s="39"/>
      <c r="AA798" s="39"/>
      <c r="AB798" s="39"/>
      <c r="AC798" s="39"/>
      <c r="AD798" s="39"/>
      <c r="AE798" s="39"/>
      <c r="AR798" s="264" t="s">
        <v>963</v>
      </c>
      <c r="AT798" s="264" t="s">
        <v>226</v>
      </c>
      <c r="AU798" s="264" t="s">
        <v>88</v>
      </c>
      <c r="AY798" s="18" t="s">
        <v>223</v>
      </c>
      <c r="BE798" s="265">
        <f>IF(O798="základní",K798,0)</f>
        <v>0</v>
      </c>
      <c r="BF798" s="265">
        <f>IF(O798="snížená",K798,0)</f>
        <v>0</v>
      </c>
      <c r="BG798" s="265">
        <f>IF(O798="zákl. přenesená",K798,0)</f>
        <v>0</v>
      </c>
      <c r="BH798" s="265">
        <f>IF(O798="sníž. přenesená",K798,0)</f>
        <v>0</v>
      </c>
      <c r="BI798" s="265">
        <f>IF(O798="nulová",K798,0)</f>
        <v>0</v>
      </c>
      <c r="BJ798" s="18" t="s">
        <v>86</v>
      </c>
      <c r="BK798" s="265">
        <f>ROUND(P798*H798,2)</f>
        <v>0</v>
      </c>
      <c r="BL798" s="18" t="s">
        <v>963</v>
      </c>
      <c r="BM798" s="264" t="s">
        <v>2211</v>
      </c>
    </row>
    <row r="799" s="2" customFormat="1">
      <c r="A799" s="39"/>
      <c r="B799" s="40"/>
      <c r="C799" s="41"/>
      <c r="D799" s="266" t="s">
        <v>232</v>
      </c>
      <c r="E799" s="41"/>
      <c r="F799" s="267" t="s">
        <v>2212</v>
      </c>
      <c r="G799" s="41"/>
      <c r="H799" s="41"/>
      <c r="I799" s="158"/>
      <c r="J799" s="158"/>
      <c r="K799" s="41"/>
      <c r="L799" s="41"/>
      <c r="M799" s="45"/>
      <c r="N799" s="268"/>
      <c r="O799" s="269"/>
      <c r="P799" s="92"/>
      <c r="Q799" s="92"/>
      <c r="R799" s="92"/>
      <c r="S799" s="92"/>
      <c r="T799" s="92"/>
      <c r="U799" s="92"/>
      <c r="V799" s="92"/>
      <c r="W799" s="92"/>
      <c r="X799" s="93"/>
      <c r="Y799" s="39"/>
      <c r="Z799" s="39"/>
      <c r="AA799" s="39"/>
      <c r="AB799" s="39"/>
      <c r="AC799" s="39"/>
      <c r="AD799" s="39"/>
      <c r="AE799" s="39"/>
      <c r="AT799" s="18" t="s">
        <v>232</v>
      </c>
      <c r="AU799" s="18" t="s">
        <v>88</v>
      </c>
    </row>
    <row r="800" s="13" customFormat="1">
      <c r="A800" s="13"/>
      <c r="B800" s="274"/>
      <c r="C800" s="275"/>
      <c r="D800" s="266" t="s">
        <v>446</v>
      </c>
      <c r="E800" s="276" t="s">
        <v>1</v>
      </c>
      <c r="F800" s="277" t="s">
        <v>2213</v>
      </c>
      <c r="G800" s="275"/>
      <c r="H800" s="278">
        <v>582</v>
      </c>
      <c r="I800" s="279"/>
      <c r="J800" s="279"/>
      <c r="K800" s="275"/>
      <c r="L800" s="275"/>
      <c r="M800" s="280"/>
      <c r="N800" s="281"/>
      <c r="O800" s="282"/>
      <c r="P800" s="282"/>
      <c r="Q800" s="282"/>
      <c r="R800" s="282"/>
      <c r="S800" s="282"/>
      <c r="T800" s="282"/>
      <c r="U800" s="282"/>
      <c r="V800" s="282"/>
      <c r="W800" s="282"/>
      <c r="X800" s="283"/>
      <c r="Y800" s="13"/>
      <c r="Z800" s="13"/>
      <c r="AA800" s="13"/>
      <c r="AB800" s="13"/>
      <c r="AC800" s="13"/>
      <c r="AD800" s="13"/>
      <c r="AE800" s="13"/>
      <c r="AT800" s="284" t="s">
        <v>446</v>
      </c>
      <c r="AU800" s="284" t="s">
        <v>88</v>
      </c>
      <c r="AV800" s="13" t="s">
        <v>88</v>
      </c>
      <c r="AW800" s="13" t="s">
        <v>5</v>
      </c>
      <c r="AX800" s="13" t="s">
        <v>86</v>
      </c>
      <c r="AY800" s="284" t="s">
        <v>223</v>
      </c>
    </row>
    <row r="801" s="2" customFormat="1" ht="21.75" customHeight="1">
      <c r="A801" s="39"/>
      <c r="B801" s="40"/>
      <c r="C801" s="252" t="s">
        <v>2214</v>
      </c>
      <c r="D801" s="252" t="s">
        <v>226</v>
      </c>
      <c r="E801" s="253" t="s">
        <v>2215</v>
      </c>
      <c r="F801" s="254" t="s">
        <v>2216</v>
      </c>
      <c r="G801" s="255" t="s">
        <v>481</v>
      </c>
      <c r="H801" s="256">
        <v>40</v>
      </c>
      <c r="I801" s="257"/>
      <c r="J801" s="257"/>
      <c r="K801" s="258">
        <f>ROUND(P801*H801,2)</f>
        <v>0</v>
      </c>
      <c r="L801" s="254" t="s">
        <v>404</v>
      </c>
      <c r="M801" s="45"/>
      <c r="N801" s="259" t="s">
        <v>1</v>
      </c>
      <c r="O801" s="260" t="s">
        <v>41</v>
      </c>
      <c r="P801" s="261">
        <f>I801+J801</f>
        <v>0</v>
      </c>
      <c r="Q801" s="261">
        <f>ROUND(I801*H801,2)</f>
        <v>0</v>
      </c>
      <c r="R801" s="261">
        <f>ROUND(J801*H801,2)</f>
        <v>0</v>
      </c>
      <c r="S801" s="92"/>
      <c r="T801" s="262">
        <f>S801*H801</f>
        <v>0</v>
      </c>
      <c r="U801" s="262">
        <v>0</v>
      </c>
      <c r="V801" s="262">
        <f>U801*H801</f>
        <v>0</v>
      </c>
      <c r="W801" s="262">
        <v>0</v>
      </c>
      <c r="X801" s="263">
        <f>W801*H801</f>
        <v>0</v>
      </c>
      <c r="Y801" s="39"/>
      <c r="Z801" s="39"/>
      <c r="AA801" s="39"/>
      <c r="AB801" s="39"/>
      <c r="AC801" s="39"/>
      <c r="AD801" s="39"/>
      <c r="AE801" s="39"/>
      <c r="AR801" s="264" t="s">
        <v>963</v>
      </c>
      <c r="AT801" s="264" t="s">
        <v>226</v>
      </c>
      <c r="AU801" s="264" t="s">
        <v>88</v>
      </c>
      <c r="AY801" s="18" t="s">
        <v>223</v>
      </c>
      <c r="BE801" s="265">
        <f>IF(O801="základní",K801,0)</f>
        <v>0</v>
      </c>
      <c r="BF801" s="265">
        <f>IF(O801="snížená",K801,0)</f>
        <v>0</v>
      </c>
      <c r="BG801" s="265">
        <f>IF(O801="zákl. přenesená",K801,0)</f>
        <v>0</v>
      </c>
      <c r="BH801" s="265">
        <f>IF(O801="sníž. přenesená",K801,0)</f>
        <v>0</v>
      </c>
      <c r="BI801" s="265">
        <f>IF(O801="nulová",K801,0)</f>
        <v>0</v>
      </c>
      <c r="BJ801" s="18" t="s">
        <v>86</v>
      </c>
      <c r="BK801" s="265">
        <f>ROUND(P801*H801,2)</f>
        <v>0</v>
      </c>
      <c r="BL801" s="18" t="s">
        <v>963</v>
      </c>
      <c r="BM801" s="264" t="s">
        <v>2217</v>
      </c>
    </row>
    <row r="802" s="2" customFormat="1">
      <c r="A802" s="39"/>
      <c r="B802" s="40"/>
      <c r="C802" s="41"/>
      <c r="D802" s="266" t="s">
        <v>232</v>
      </c>
      <c r="E802" s="41"/>
      <c r="F802" s="267" t="s">
        <v>2218</v>
      </c>
      <c r="G802" s="41"/>
      <c r="H802" s="41"/>
      <c r="I802" s="158"/>
      <c r="J802" s="158"/>
      <c r="K802" s="41"/>
      <c r="L802" s="41"/>
      <c r="M802" s="45"/>
      <c r="N802" s="268"/>
      <c r="O802" s="269"/>
      <c r="P802" s="92"/>
      <c r="Q802" s="92"/>
      <c r="R802" s="92"/>
      <c r="S802" s="92"/>
      <c r="T802" s="92"/>
      <c r="U802" s="92"/>
      <c r="V802" s="92"/>
      <c r="W802" s="92"/>
      <c r="X802" s="93"/>
      <c r="Y802" s="39"/>
      <c r="Z802" s="39"/>
      <c r="AA802" s="39"/>
      <c r="AB802" s="39"/>
      <c r="AC802" s="39"/>
      <c r="AD802" s="39"/>
      <c r="AE802" s="39"/>
      <c r="AT802" s="18" t="s">
        <v>232</v>
      </c>
      <c r="AU802" s="18" t="s">
        <v>88</v>
      </c>
    </row>
    <row r="803" s="2" customFormat="1" ht="16.5" customHeight="1">
      <c r="A803" s="39"/>
      <c r="B803" s="40"/>
      <c r="C803" s="296" t="s">
        <v>2219</v>
      </c>
      <c r="D803" s="296" t="s">
        <v>498</v>
      </c>
      <c r="E803" s="297" t="s">
        <v>2220</v>
      </c>
      <c r="F803" s="298" t="s">
        <v>2221</v>
      </c>
      <c r="G803" s="299" t="s">
        <v>481</v>
      </c>
      <c r="H803" s="300">
        <v>40</v>
      </c>
      <c r="I803" s="301"/>
      <c r="J803" s="302"/>
      <c r="K803" s="303">
        <f>ROUND(P803*H803,2)</f>
        <v>0</v>
      </c>
      <c r="L803" s="298" t="s">
        <v>1</v>
      </c>
      <c r="M803" s="304"/>
      <c r="N803" s="305" t="s">
        <v>1</v>
      </c>
      <c r="O803" s="260" t="s">
        <v>41</v>
      </c>
      <c r="P803" s="261">
        <f>I803+J803</f>
        <v>0</v>
      </c>
      <c r="Q803" s="261">
        <f>ROUND(I803*H803,2)</f>
        <v>0</v>
      </c>
      <c r="R803" s="261">
        <f>ROUND(J803*H803,2)</f>
        <v>0</v>
      </c>
      <c r="S803" s="92"/>
      <c r="T803" s="262">
        <f>S803*H803</f>
        <v>0</v>
      </c>
      <c r="U803" s="262">
        <v>0.00092000000000000003</v>
      </c>
      <c r="V803" s="262">
        <f>U803*H803</f>
        <v>0.036799999999999999</v>
      </c>
      <c r="W803" s="262">
        <v>0</v>
      </c>
      <c r="X803" s="263">
        <f>W803*H803</f>
        <v>0</v>
      </c>
      <c r="Y803" s="39"/>
      <c r="Z803" s="39"/>
      <c r="AA803" s="39"/>
      <c r="AB803" s="39"/>
      <c r="AC803" s="39"/>
      <c r="AD803" s="39"/>
      <c r="AE803" s="39"/>
      <c r="AR803" s="264" t="s">
        <v>1235</v>
      </c>
      <c r="AT803" s="264" t="s">
        <v>498</v>
      </c>
      <c r="AU803" s="264" t="s">
        <v>88</v>
      </c>
      <c r="AY803" s="18" t="s">
        <v>223</v>
      </c>
      <c r="BE803" s="265">
        <f>IF(O803="základní",K803,0)</f>
        <v>0</v>
      </c>
      <c r="BF803" s="265">
        <f>IF(O803="snížená",K803,0)</f>
        <v>0</v>
      </c>
      <c r="BG803" s="265">
        <f>IF(O803="zákl. přenesená",K803,0)</f>
        <v>0</v>
      </c>
      <c r="BH803" s="265">
        <f>IF(O803="sníž. přenesená",K803,0)</f>
        <v>0</v>
      </c>
      <c r="BI803" s="265">
        <f>IF(O803="nulová",K803,0)</f>
        <v>0</v>
      </c>
      <c r="BJ803" s="18" t="s">
        <v>86</v>
      </c>
      <c r="BK803" s="265">
        <f>ROUND(P803*H803,2)</f>
        <v>0</v>
      </c>
      <c r="BL803" s="18" t="s">
        <v>1235</v>
      </c>
      <c r="BM803" s="264" t="s">
        <v>2222</v>
      </c>
    </row>
    <row r="804" s="2" customFormat="1">
      <c r="A804" s="39"/>
      <c r="B804" s="40"/>
      <c r="C804" s="41"/>
      <c r="D804" s="266" t="s">
        <v>232</v>
      </c>
      <c r="E804" s="41"/>
      <c r="F804" s="267" t="s">
        <v>2223</v>
      </c>
      <c r="G804" s="41"/>
      <c r="H804" s="41"/>
      <c r="I804" s="158"/>
      <c r="J804" s="158"/>
      <c r="K804" s="41"/>
      <c r="L804" s="41"/>
      <c r="M804" s="45"/>
      <c r="N804" s="270"/>
      <c r="O804" s="271"/>
      <c r="P804" s="272"/>
      <c r="Q804" s="272"/>
      <c r="R804" s="272"/>
      <c r="S804" s="272"/>
      <c r="T804" s="272"/>
      <c r="U804" s="272"/>
      <c r="V804" s="272"/>
      <c r="W804" s="272"/>
      <c r="X804" s="273"/>
      <c r="Y804" s="39"/>
      <c r="Z804" s="39"/>
      <c r="AA804" s="39"/>
      <c r="AB804" s="39"/>
      <c r="AC804" s="39"/>
      <c r="AD804" s="39"/>
      <c r="AE804" s="39"/>
      <c r="AT804" s="18" t="s">
        <v>232</v>
      </c>
      <c r="AU804" s="18" t="s">
        <v>88</v>
      </c>
    </row>
    <row r="805" s="2" customFormat="1" ht="6.96" customHeight="1">
      <c r="A805" s="39"/>
      <c r="B805" s="67"/>
      <c r="C805" s="68"/>
      <c r="D805" s="68"/>
      <c r="E805" s="68"/>
      <c r="F805" s="68"/>
      <c r="G805" s="68"/>
      <c r="H805" s="68"/>
      <c r="I805" s="197"/>
      <c r="J805" s="197"/>
      <c r="K805" s="68"/>
      <c r="L805" s="68"/>
      <c r="M805" s="45"/>
      <c r="N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</sheetData>
  <sheetProtection sheet="1" autoFilter="0" formatColumns="0" formatRows="0" objects="1" scenarios="1" spinCount="100000" saltValue="0efB55luufWaJRdSpjW9Xl4Ekn4uhpGM3qexMRv8WepEb4W2uTT1o1BlLoHRvfP4+JZq7HdjRc1IEKhPhsZ6kQ==" hashValue="oR4xHgtvaoeZLqTcVBEZ8t/D7sPsJ7HFNQulJN7l3hylB8uq0jokw2TPAQJ71LXJCByUgL3sfVPmopxMqiaLKA==" algorithmName="SHA-512" password="CC35"/>
  <autoFilter ref="C133:L80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119</v>
      </c>
      <c r="AZ2" s="319" t="s">
        <v>2224</v>
      </c>
      <c r="BA2" s="319" t="s">
        <v>1</v>
      </c>
      <c r="BB2" s="319" t="s">
        <v>1</v>
      </c>
      <c r="BC2" s="319" t="s">
        <v>2225</v>
      </c>
      <c r="BD2" s="319" t="s">
        <v>88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  <c r="AZ3" s="319" t="s">
        <v>2226</v>
      </c>
      <c r="BA3" s="319" t="s">
        <v>1</v>
      </c>
      <c r="BB3" s="319" t="s">
        <v>1</v>
      </c>
      <c r="BC3" s="319" t="s">
        <v>2227</v>
      </c>
      <c r="BD3" s="319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  <c r="AZ4" s="319" t="s">
        <v>2228</v>
      </c>
      <c r="BA4" s="319" t="s">
        <v>1</v>
      </c>
      <c r="BB4" s="319" t="s">
        <v>1</v>
      </c>
      <c r="BC4" s="319" t="s">
        <v>2229</v>
      </c>
      <c r="BD4" s="319" t="s">
        <v>88</v>
      </c>
    </row>
    <row r="5" s="1" customFormat="1" ht="6.96" customHeight="1">
      <c r="B5" s="21"/>
      <c r="I5" s="150"/>
      <c r="J5" s="150"/>
      <c r="M5" s="21"/>
      <c r="AZ5" s="319" t="s">
        <v>2230</v>
      </c>
      <c r="BA5" s="319" t="s">
        <v>1</v>
      </c>
      <c r="BB5" s="319" t="s">
        <v>1</v>
      </c>
      <c r="BC5" s="319" t="s">
        <v>2231</v>
      </c>
      <c r="BD5" s="319" t="s">
        <v>88</v>
      </c>
    </row>
    <row r="6" s="1" customFormat="1" ht="12" customHeight="1">
      <c r="B6" s="21"/>
      <c r="D6" s="156" t="s">
        <v>17</v>
      </c>
      <c r="I6" s="150"/>
      <c r="J6" s="150"/>
      <c r="M6" s="21"/>
      <c r="AZ6" s="319" t="s">
        <v>2232</v>
      </c>
      <c r="BA6" s="319" t="s">
        <v>1</v>
      </c>
      <c r="BB6" s="319" t="s">
        <v>1</v>
      </c>
      <c r="BC6" s="319" t="s">
        <v>2233</v>
      </c>
      <c r="BD6" s="319" t="s">
        <v>88</v>
      </c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  <c r="AZ7" s="319" t="s">
        <v>2234</v>
      </c>
      <c r="BA7" s="319" t="s">
        <v>1</v>
      </c>
      <c r="BB7" s="319" t="s">
        <v>1</v>
      </c>
      <c r="BC7" s="319" t="s">
        <v>365</v>
      </c>
      <c r="BD7" s="319" t="s">
        <v>88</v>
      </c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19" t="s">
        <v>2235</v>
      </c>
      <c r="BA8" s="319" t="s">
        <v>1</v>
      </c>
      <c r="BB8" s="319" t="s">
        <v>1</v>
      </c>
      <c r="BC8" s="319" t="s">
        <v>1888</v>
      </c>
      <c r="BD8" s="319" t="s">
        <v>88</v>
      </c>
    </row>
    <row r="9" s="2" customFormat="1" ht="16.5" customHeight="1">
      <c r="A9" s="39"/>
      <c r="B9" s="45"/>
      <c r="C9" s="39"/>
      <c r="D9" s="39"/>
      <c r="E9" s="159" t="s">
        <v>2236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19" t="s">
        <v>2237</v>
      </c>
      <c r="BA9" s="319" t="s">
        <v>1</v>
      </c>
      <c r="BB9" s="319" t="s">
        <v>1</v>
      </c>
      <c r="BC9" s="319" t="s">
        <v>2238</v>
      </c>
      <c r="BD9" s="319" t="s">
        <v>88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19" t="s">
        <v>2239</v>
      </c>
      <c r="BA10" s="319" t="s">
        <v>1</v>
      </c>
      <c r="BB10" s="319" t="s">
        <v>1</v>
      </c>
      <c r="BC10" s="319" t="s">
        <v>2240</v>
      </c>
      <c r="BD10" s="319" t="s">
        <v>88</v>
      </c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19" t="s">
        <v>2241</v>
      </c>
      <c r="BA11" s="319" t="s">
        <v>1</v>
      </c>
      <c r="BB11" s="319" t="s">
        <v>1</v>
      </c>
      <c r="BC11" s="319" t="s">
        <v>2242</v>
      </c>
      <c r="BD11" s="319" t="s">
        <v>88</v>
      </c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19" t="s">
        <v>2243</v>
      </c>
      <c r="BA12" s="319" t="s">
        <v>1</v>
      </c>
      <c r="BB12" s="319" t="s">
        <v>1</v>
      </c>
      <c r="BC12" s="319" t="s">
        <v>2244</v>
      </c>
      <c r="BD12" s="319" t="s">
        <v>88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19" t="s">
        <v>2245</v>
      </c>
      <c r="BA13" s="319" t="s">
        <v>1</v>
      </c>
      <c r="BB13" s="319" t="s">
        <v>1</v>
      </c>
      <c r="BC13" s="319" t="s">
        <v>2246</v>
      </c>
      <c r="BD13" s="319" t="s">
        <v>88</v>
      </c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">
        <v>1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19" t="s">
        <v>2247</v>
      </c>
      <c r="BA14" s="319" t="s">
        <v>1</v>
      </c>
      <c r="BB14" s="319" t="s">
        <v>1</v>
      </c>
      <c r="BC14" s="319" t="s">
        <v>2248</v>
      </c>
      <c r="BD14" s="319" t="s">
        <v>88</v>
      </c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60" t="s">
        <v>28</v>
      </c>
      <c r="J15" s="161" t="s">
        <v>1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">
        <v>1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60" t="s">
        <v>28</v>
      </c>
      <c r="J21" s="161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ROUND(K127,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ROUND((SUM(BE127:BE463)),  2)</f>
        <v>0</v>
      </c>
      <c r="G35" s="39"/>
      <c r="H35" s="39"/>
      <c r="I35" s="176">
        <v>0.20999999999999999</v>
      </c>
      <c r="J35" s="158"/>
      <c r="K35" s="170">
        <f>ROUND(((SUM(BE127:BE463))*I35),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ROUND((SUM(BF127:BF463)),  2)</f>
        <v>0</v>
      </c>
      <c r="G36" s="39"/>
      <c r="H36" s="39"/>
      <c r="I36" s="176">
        <v>0.14999999999999999</v>
      </c>
      <c r="J36" s="158"/>
      <c r="K36" s="170">
        <f>ROUND(((SUM(BF127:BF463))*I36),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ROUND((SUM(BG127:BG463)),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ROUND((SUM(BH127:BH463)),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ROUND((SUM(BI127:BI463)),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201 - Zatrubnění Kopřivničky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Q127</f>
        <v>0</v>
      </c>
      <c r="J96" s="208">
        <f>R127</f>
        <v>0</v>
      </c>
      <c r="K96" s="111">
        <f>K127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Q128</f>
        <v>0</v>
      </c>
      <c r="J97" s="213">
        <f>R128</f>
        <v>0</v>
      </c>
      <c r="K97" s="214">
        <f>K128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Q129</f>
        <v>0</v>
      </c>
      <c r="J98" s="219">
        <f>R129</f>
        <v>0</v>
      </c>
      <c r="K98" s="220">
        <f>K129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Q245</f>
        <v>0</v>
      </c>
      <c r="J99" s="219">
        <f>R245</f>
        <v>0</v>
      </c>
      <c r="K99" s="220">
        <f>K245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1149</v>
      </c>
      <c r="E100" s="218"/>
      <c r="F100" s="218"/>
      <c r="G100" s="218"/>
      <c r="H100" s="218"/>
      <c r="I100" s="219">
        <f>Q289</f>
        <v>0</v>
      </c>
      <c r="J100" s="219">
        <f>R289</f>
        <v>0</v>
      </c>
      <c r="K100" s="220">
        <f>K289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1266</v>
      </c>
      <c r="E101" s="218"/>
      <c r="F101" s="218"/>
      <c r="G101" s="218"/>
      <c r="H101" s="218"/>
      <c r="I101" s="219">
        <f>Q331</f>
        <v>0</v>
      </c>
      <c r="J101" s="219">
        <f>R331</f>
        <v>0</v>
      </c>
      <c r="K101" s="220">
        <f>K331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968</v>
      </c>
      <c r="E102" s="218"/>
      <c r="F102" s="218"/>
      <c r="G102" s="218"/>
      <c r="H102" s="218"/>
      <c r="I102" s="219">
        <f>Q385</f>
        <v>0</v>
      </c>
      <c r="J102" s="219">
        <f>R385</f>
        <v>0</v>
      </c>
      <c r="K102" s="220">
        <f>K385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394</v>
      </c>
      <c r="E103" s="218"/>
      <c r="F103" s="218"/>
      <c r="G103" s="218"/>
      <c r="H103" s="218"/>
      <c r="I103" s="219">
        <f>Q394</f>
        <v>0</v>
      </c>
      <c r="J103" s="219">
        <f>R394</f>
        <v>0</v>
      </c>
      <c r="K103" s="220">
        <f>K394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395</v>
      </c>
      <c r="E104" s="218"/>
      <c r="F104" s="218"/>
      <c r="G104" s="218"/>
      <c r="H104" s="218"/>
      <c r="I104" s="219">
        <f>Q423</f>
        <v>0</v>
      </c>
      <c r="J104" s="219">
        <f>R423</f>
        <v>0</v>
      </c>
      <c r="K104" s="220">
        <f>K423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7"/>
      <c r="D105" s="217" t="s">
        <v>969</v>
      </c>
      <c r="E105" s="218"/>
      <c r="F105" s="218"/>
      <c r="G105" s="218"/>
      <c r="H105" s="218"/>
      <c r="I105" s="219">
        <f>Q436</f>
        <v>0</v>
      </c>
      <c r="J105" s="219">
        <f>R436</f>
        <v>0</v>
      </c>
      <c r="K105" s="220">
        <f>K436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9"/>
      <c r="C106" s="210"/>
      <c r="D106" s="211" t="s">
        <v>877</v>
      </c>
      <c r="E106" s="212"/>
      <c r="F106" s="212"/>
      <c r="G106" s="212"/>
      <c r="H106" s="212"/>
      <c r="I106" s="213">
        <f>Q438</f>
        <v>0</v>
      </c>
      <c r="J106" s="213">
        <f>R438</f>
        <v>0</v>
      </c>
      <c r="K106" s="214">
        <f>K438</f>
        <v>0</v>
      </c>
      <c r="L106" s="210"/>
      <c r="M106" s="21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6"/>
      <c r="C107" s="137"/>
      <c r="D107" s="217" t="s">
        <v>1268</v>
      </c>
      <c r="E107" s="218"/>
      <c r="F107" s="218"/>
      <c r="G107" s="218"/>
      <c r="H107" s="218"/>
      <c r="I107" s="219">
        <f>Q439</f>
        <v>0</v>
      </c>
      <c r="J107" s="219">
        <f>R439</f>
        <v>0</v>
      </c>
      <c r="K107" s="220">
        <f>K439</f>
        <v>0</v>
      </c>
      <c r="L107" s="137"/>
      <c r="M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7"/>
      <c r="J109" s="197"/>
      <c r="K109" s="68"/>
      <c r="L109" s="68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200"/>
      <c r="J113" s="200"/>
      <c r="K113" s="70"/>
      <c r="L113" s="70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204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201" t="str">
        <f>E7</f>
        <v>Revitalizace centra města Kopřivnice - aktualizace 08.2020</v>
      </c>
      <c r="F117" s="33"/>
      <c r="G117" s="33"/>
      <c r="H117" s="33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187</v>
      </c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201 - Zatrubnění Kopřivničky</v>
      </c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21</v>
      </c>
      <c r="D121" s="41"/>
      <c r="E121" s="41"/>
      <c r="F121" s="28" t="str">
        <f>F12</f>
        <v xml:space="preserve"> </v>
      </c>
      <c r="G121" s="41"/>
      <c r="H121" s="41"/>
      <c r="I121" s="160" t="s">
        <v>23</v>
      </c>
      <c r="J121" s="162" t="str">
        <f>IF(J12="","",J12)</f>
        <v>7. 8. 2020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25</v>
      </c>
      <c r="D123" s="41"/>
      <c r="E123" s="41"/>
      <c r="F123" s="28" t="str">
        <f>E15</f>
        <v>Město Kopřivnice</v>
      </c>
      <c r="G123" s="41"/>
      <c r="H123" s="41"/>
      <c r="I123" s="160" t="s">
        <v>31</v>
      </c>
      <c r="J123" s="202" t="str">
        <f>E21</f>
        <v>Dopravoprojekt Ostrava a.s.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160" t="s">
        <v>33</v>
      </c>
      <c r="J124" s="202" t="str">
        <f>E24</f>
        <v xml:space="preserve"> 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8"/>
      <c r="J125" s="158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22"/>
      <c r="B126" s="223"/>
      <c r="C126" s="224" t="s">
        <v>205</v>
      </c>
      <c r="D126" s="225" t="s">
        <v>61</v>
      </c>
      <c r="E126" s="225" t="s">
        <v>57</v>
      </c>
      <c r="F126" s="225" t="s">
        <v>58</v>
      </c>
      <c r="G126" s="225" t="s">
        <v>206</v>
      </c>
      <c r="H126" s="225" t="s">
        <v>207</v>
      </c>
      <c r="I126" s="226" t="s">
        <v>208</v>
      </c>
      <c r="J126" s="226" t="s">
        <v>209</v>
      </c>
      <c r="K126" s="225" t="s">
        <v>196</v>
      </c>
      <c r="L126" s="227" t="s">
        <v>210</v>
      </c>
      <c r="M126" s="228"/>
      <c r="N126" s="101" t="s">
        <v>1</v>
      </c>
      <c r="O126" s="102" t="s">
        <v>40</v>
      </c>
      <c r="P126" s="102" t="s">
        <v>211</v>
      </c>
      <c r="Q126" s="102" t="s">
        <v>212</v>
      </c>
      <c r="R126" s="102" t="s">
        <v>213</v>
      </c>
      <c r="S126" s="102" t="s">
        <v>214</v>
      </c>
      <c r="T126" s="102" t="s">
        <v>215</v>
      </c>
      <c r="U126" s="102" t="s">
        <v>216</v>
      </c>
      <c r="V126" s="102" t="s">
        <v>217</v>
      </c>
      <c r="W126" s="102" t="s">
        <v>218</v>
      </c>
      <c r="X126" s="103" t="s">
        <v>219</v>
      </c>
      <c r="Y126" s="222"/>
      <c r="Z126" s="222"/>
      <c r="AA126" s="222"/>
      <c r="AB126" s="222"/>
      <c r="AC126" s="222"/>
      <c r="AD126" s="222"/>
      <c r="AE126" s="222"/>
    </row>
    <row r="127" s="2" customFormat="1" ht="22.8" customHeight="1">
      <c r="A127" s="39"/>
      <c r="B127" s="40"/>
      <c r="C127" s="108" t="s">
        <v>220</v>
      </c>
      <c r="D127" s="41"/>
      <c r="E127" s="41"/>
      <c r="F127" s="41"/>
      <c r="G127" s="41"/>
      <c r="H127" s="41"/>
      <c r="I127" s="158"/>
      <c r="J127" s="158"/>
      <c r="K127" s="229">
        <f>BK127</f>
        <v>0</v>
      </c>
      <c r="L127" s="41"/>
      <c r="M127" s="45"/>
      <c r="N127" s="104"/>
      <c r="O127" s="230"/>
      <c r="P127" s="105"/>
      <c r="Q127" s="231">
        <f>Q128+Q438</f>
        <v>0</v>
      </c>
      <c r="R127" s="231">
        <f>R128+R438</f>
        <v>0</v>
      </c>
      <c r="S127" s="105"/>
      <c r="T127" s="232">
        <f>T128+T438</f>
        <v>0</v>
      </c>
      <c r="U127" s="105"/>
      <c r="V127" s="232">
        <f>V128+V438</f>
        <v>2690.497151049999</v>
      </c>
      <c r="W127" s="105"/>
      <c r="X127" s="233">
        <f>X128+X438</f>
        <v>1101.3099499999998</v>
      </c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198</v>
      </c>
      <c r="BK127" s="234">
        <f>BK128+BK438</f>
        <v>0</v>
      </c>
    </row>
    <row r="128" s="12" customFormat="1" ht="25.92" customHeight="1">
      <c r="A128" s="12"/>
      <c r="B128" s="235"/>
      <c r="C128" s="236"/>
      <c r="D128" s="237" t="s">
        <v>77</v>
      </c>
      <c r="E128" s="238" t="s">
        <v>398</v>
      </c>
      <c r="F128" s="238" t="s">
        <v>399</v>
      </c>
      <c r="G128" s="236"/>
      <c r="H128" s="236"/>
      <c r="I128" s="239"/>
      <c r="J128" s="239"/>
      <c r="K128" s="240">
        <f>BK128</f>
        <v>0</v>
      </c>
      <c r="L128" s="236"/>
      <c r="M128" s="241"/>
      <c r="N128" s="242"/>
      <c r="O128" s="243"/>
      <c r="P128" s="243"/>
      <c r="Q128" s="244">
        <f>Q129+Q245+Q289+Q331+Q385+Q394+Q423+Q436</f>
        <v>0</v>
      </c>
      <c r="R128" s="244">
        <f>R129+R245+R289+R331+R385+R394+R423+R436</f>
        <v>0</v>
      </c>
      <c r="S128" s="243"/>
      <c r="T128" s="245">
        <f>T129+T245+T289+T331+T385+T394+T423+T436</f>
        <v>0</v>
      </c>
      <c r="U128" s="243"/>
      <c r="V128" s="245">
        <f>V129+V245+V289+V331+V385+V394+V423+V436</f>
        <v>2689.5886142299992</v>
      </c>
      <c r="W128" s="243"/>
      <c r="X128" s="246">
        <f>X129+X245+X289+X331+X385+X394+X423+X436</f>
        <v>1101.3099499999998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78</v>
      </c>
      <c r="AY128" s="247" t="s">
        <v>223</v>
      </c>
      <c r="BK128" s="249">
        <f>BK129+BK245+BK289+BK331+BK385+BK394+BK423+BK436</f>
        <v>0</v>
      </c>
    </row>
    <row r="129" s="12" customFormat="1" ht="22.8" customHeight="1">
      <c r="A129" s="12"/>
      <c r="B129" s="235"/>
      <c r="C129" s="236"/>
      <c r="D129" s="237" t="s">
        <v>77</v>
      </c>
      <c r="E129" s="250" t="s">
        <v>86</v>
      </c>
      <c r="F129" s="250" t="s">
        <v>400</v>
      </c>
      <c r="G129" s="236"/>
      <c r="H129" s="236"/>
      <c r="I129" s="239"/>
      <c r="J129" s="239"/>
      <c r="K129" s="251">
        <f>BK129</f>
        <v>0</v>
      </c>
      <c r="L129" s="236"/>
      <c r="M129" s="241"/>
      <c r="N129" s="242"/>
      <c r="O129" s="243"/>
      <c r="P129" s="243"/>
      <c r="Q129" s="244">
        <f>SUM(Q130:Q244)</f>
        <v>0</v>
      </c>
      <c r="R129" s="244">
        <f>SUM(R130:R244)</f>
        <v>0</v>
      </c>
      <c r="S129" s="243"/>
      <c r="T129" s="245">
        <f>SUM(T130:T244)</f>
        <v>0</v>
      </c>
      <c r="U129" s="243"/>
      <c r="V129" s="245">
        <f>SUM(V130:V244)</f>
        <v>949.97453999999993</v>
      </c>
      <c r="W129" s="243"/>
      <c r="X129" s="246">
        <f>SUM(X130:X244)</f>
        <v>1101.3099499999998</v>
      </c>
      <c r="Y129" s="12"/>
      <c r="Z129" s="12"/>
      <c r="AA129" s="12"/>
      <c r="AB129" s="12"/>
      <c r="AC129" s="12"/>
      <c r="AD129" s="12"/>
      <c r="AE129" s="12"/>
      <c r="AR129" s="247" t="s">
        <v>86</v>
      </c>
      <c r="AT129" s="248" t="s">
        <v>77</v>
      </c>
      <c r="AU129" s="248" t="s">
        <v>86</v>
      </c>
      <c r="AY129" s="247" t="s">
        <v>223</v>
      </c>
      <c r="BK129" s="249">
        <f>SUM(BK130:BK244)</f>
        <v>0</v>
      </c>
    </row>
    <row r="130" s="2" customFormat="1" ht="21.75" customHeight="1">
      <c r="A130" s="39"/>
      <c r="B130" s="40"/>
      <c r="C130" s="252" t="s">
        <v>1685</v>
      </c>
      <c r="D130" s="252" t="s">
        <v>226</v>
      </c>
      <c r="E130" s="253" t="s">
        <v>2249</v>
      </c>
      <c r="F130" s="254" t="s">
        <v>2250</v>
      </c>
      <c r="G130" s="255" t="s">
        <v>403</v>
      </c>
      <c r="H130" s="256">
        <v>885.75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0.58599999999999997</v>
      </c>
      <c r="X130" s="263">
        <f>W130*H130</f>
        <v>519.04949999999997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2251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2252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88</v>
      </c>
    </row>
    <row r="132" s="15" customFormat="1">
      <c r="A132" s="15"/>
      <c r="B132" s="309"/>
      <c r="C132" s="310"/>
      <c r="D132" s="266" t="s">
        <v>446</v>
      </c>
      <c r="E132" s="311" t="s">
        <v>1</v>
      </c>
      <c r="F132" s="312" t="s">
        <v>2253</v>
      </c>
      <c r="G132" s="310"/>
      <c r="H132" s="311" t="s">
        <v>1</v>
      </c>
      <c r="I132" s="313"/>
      <c r="J132" s="313"/>
      <c r="K132" s="310"/>
      <c r="L132" s="310"/>
      <c r="M132" s="314"/>
      <c r="N132" s="315"/>
      <c r="O132" s="316"/>
      <c r="P132" s="316"/>
      <c r="Q132" s="316"/>
      <c r="R132" s="316"/>
      <c r="S132" s="316"/>
      <c r="T132" s="316"/>
      <c r="U132" s="316"/>
      <c r="V132" s="316"/>
      <c r="W132" s="316"/>
      <c r="X132" s="317"/>
      <c r="Y132" s="15"/>
      <c r="Z132" s="15"/>
      <c r="AA132" s="15"/>
      <c r="AB132" s="15"/>
      <c r="AC132" s="15"/>
      <c r="AD132" s="15"/>
      <c r="AE132" s="15"/>
      <c r="AT132" s="318" t="s">
        <v>446</v>
      </c>
      <c r="AU132" s="318" t="s">
        <v>88</v>
      </c>
      <c r="AV132" s="15" t="s">
        <v>86</v>
      </c>
      <c r="AW132" s="15" t="s">
        <v>5</v>
      </c>
      <c r="AX132" s="15" t="s">
        <v>78</v>
      </c>
      <c r="AY132" s="318" t="s">
        <v>223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2254</v>
      </c>
      <c r="G133" s="275"/>
      <c r="H133" s="278">
        <v>649.11000000000001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78</v>
      </c>
      <c r="AY133" s="284" t="s">
        <v>223</v>
      </c>
    </row>
    <row r="134" s="13" customFormat="1">
      <c r="A134" s="13"/>
      <c r="B134" s="274"/>
      <c r="C134" s="275"/>
      <c r="D134" s="266" t="s">
        <v>446</v>
      </c>
      <c r="E134" s="276" t="s">
        <v>1</v>
      </c>
      <c r="F134" s="277" t="s">
        <v>2255</v>
      </c>
      <c r="G134" s="275"/>
      <c r="H134" s="278">
        <v>127.5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88</v>
      </c>
      <c r="AV134" s="13" t="s">
        <v>88</v>
      </c>
      <c r="AW134" s="13" t="s">
        <v>5</v>
      </c>
      <c r="AX134" s="13" t="s">
        <v>78</v>
      </c>
      <c r="AY134" s="284" t="s">
        <v>223</v>
      </c>
    </row>
    <row r="135" s="13" customFormat="1">
      <c r="A135" s="13"/>
      <c r="B135" s="274"/>
      <c r="C135" s="275"/>
      <c r="D135" s="266" t="s">
        <v>446</v>
      </c>
      <c r="E135" s="276" t="s">
        <v>1</v>
      </c>
      <c r="F135" s="277" t="s">
        <v>2256</v>
      </c>
      <c r="G135" s="275"/>
      <c r="H135" s="278">
        <v>109.14</v>
      </c>
      <c r="I135" s="279"/>
      <c r="J135" s="279"/>
      <c r="K135" s="275"/>
      <c r="L135" s="275"/>
      <c r="M135" s="280"/>
      <c r="N135" s="281"/>
      <c r="O135" s="282"/>
      <c r="P135" s="282"/>
      <c r="Q135" s="282"/>
      <c r="R135" s="282"/>
      <c r="S135" s="282"/>
      <c r="T135" s="282"/>
      <c r="U135" s="282"/>
      <c r="V135" s="282"/>
      <c r="W135" s="282"/>
      <c r="X135" s="283"/>
      <c r="Y135" s="13"/>
      <c r="Z135" s="13"/>
      <c r="AA135" s="13"/>
      <c r="AB135" s="13"/>
      <c r="AC135" s="13"/>
      <c r="AD135" s="13"/>
      <c r="AE135" s="13"/>
      <c r="AT135" s="284" t="s">
        <v>446</v>
      </c>
      <c r="AU135" s="284" t="s">
        <v>88</v>
      </c>
      <c r="AV135" s="13" t="s">
        <v>88</v>
      </c>
      <c r="AW135" s="13" t="s">
        <v>5</v>
      </c>
      <c r="AX135" s="13" t="s">
        <v>78</v>
      </c>
      <c r="AY135" s="284" t="s">
        <v>223</v>
      </c>
    </row>
    <row r="136" s="14" customFormat="1">
      <c r="A136" s="14"/>
      <c r="B136" s="285"/>
      <c r="C136" s="286"/>
      <c r="D136" s="266" t="s">
        <v>446</v>
      </c>
      <c r="E136" s="287" t="s">
        <v>2230</v>
      </c>
      <c r="F136" s="288" t="s">
        <v>463</v>
      </c>
      <c r="G136" s="286"/>
      <c r="H136" s="289">
        <v>885.75</v>
      </c>
      <c r="I136" s="290"/>
      <c r="J136" s="290"/>
      <c r="K136" s="286"/>
      <c r="L136" s="286"/>
      <c r="M136" s="291"/>
      <c r="N136" s="292"/>
      <c r="O136" s="293"/>
      <c r="P136" s="293"/>
      <c r="Q136" s="293"/>
      <c r="R136" s="293"/>
      <c r="S136" s="293"/>
      <c r="T136" s="293"/>
      <c r="U136" s="293"/>
      <c r="V136" s="293"/>
      <c r="W136" s="293"/>
      <c r="X136" s="294"/>
      <c r="Y136" s="14"/>
      <c r="Z136" s="14"/>
      <c r="AA136" s="14"/>
      <c r="AB136" s="14"/>
      <c r="AC136" s="14"/>
      <c r="AD136" s="14"/>
      <c r="AE136" s="14"/>
      <c r="AT136" s="295" t="s">
        <v>446</v>
      </c>
      <c r="AU136" s="295" t="s">
        <v>88</v>
      </c>
      <c r="AV136" s="14" t="s">
        <v>239</v>
      </c>
      <c r="AW136" s="14" t="s">
        <v>5</v>
      </c>
      <c r="AX136" s="14" t="s">
        <v>86</v>
      </c>
      <c r="AY136" s="295" t="s">
        <v>223</v>
      </c>
    </row>
    <row r="137" s="2" customFormat="1" ht="21.75" customHeight="1">
      <c r="A137" s="39"/>
      <c r="B137" s="40"/>
      <c r="C137" s="252" t="s">
        <v>1700</v>
      </c>
      <c r="D137" s="252" t="s">
        <v>226</v>
      </c>
      <c r="E137" s="253" t="s">
        <v>442</v>
      </c>
      <c r="F137" s="254" t="s">
        <v>443</v>
      </c>
      <c r="G137" s="255" t="s">
        <v>403</v>
      </c>
      <c r="H137" s="256">
        <v>474.60000000000002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0.28999999999999998</v>
      </c>
      <c r="X137" s="263">
        <f>W137*H137</f>
        <v>137.63399999999999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2257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2258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88</v>
      </c>
    </row>
    <row r="139" s="2" customFormat="1" ht="21.75" customHeight="1">
      <c r="A139" s="39"/>
      <c r="B139" s="40"/>
      <c r="C139" s="252" t="s">
        <v>1705</v>
      </c>
      <c r="D139" s="252" t="s">
        <v>226</v>
      </c>
      <c r="E139" s="253" t="s">
        <v>470</v>
      </c>
      <c r="F139" s="254" t="s">
        <v>2259</v>
      </c>
      <c r="G139" s="255" t="s">
        <v>403</v>
      </c>
      <c r="H139" s="256">
        <v>237.30000000000001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0.22</v>
      </c>
      <c r="X139" s="263">
        <f>W139*H139</f>
        <v>52.206000000000003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2260</v>
      </c>
    </row>
    <row r="140" s="2" customFormat="1">
      <c r="A140" s="39"/>
      <c r="B140" s="40"/>
      <c r="C140" s="41"/>
      <c r="D140" s="266" t="s">
        <v>232</v>
      </c>
      <c r="E140" s="41"/>
      <c r="F140" s="267" t="s">
        <v>2261</v>
      </c>
      <c r="G140" s="41"/>
      <c r="H140" s="41"/>
      <c r="I140" s="158"/>
      <c r="J140" s="158"/>
      <c r="K140" s="41"/>
      <c r="L140" s="41"/>
      <c r="M140" s="45"/>
      <c r="N140" s="268"/>
      <c r="O140" s="269"/>
      <c r="P140" s="92"/>
      <c r="Q140" s="92"/>
      <c r="R140" s="92"/>
      <c r="S140" s="92"/>
      <c r="T140" s="92"/>
      <c r="U140" s="92"/>
      <c r="V140" s="92"/>
      <c r="W140" s="92"/>
      <c r="X140" s="93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88</v>
      </c>
    </row>
    <row r="141" s="2" customFormat="1" ht="21.75" customHeight="1">
      <c r="A141" s="39"/>
      <c r="B141" s="40"/>
      <c r="C141" s="252" t="s">
        <v>1690</v>
      </c>
      <c r="D141" s="252" t="s">
        <v>226</v>
      </c>
      <c r="E141" s="253" t="s">
        <v>2262</v>
      </c>
      <c r="F141" s="254" t="s">
        <v>2263</v>
      </c>
      <c r="G141" s="255" t="s">
        <v>403</v>
      </c>
      <c r="H141" s="256">
        <v>236.63999999999999</v>
      </c>
      <c r="I141" s="257"/>
      <c r="J141" s="257"/>
      <c r="K141" s="258">
        <f>ROUND(P141*H141,2)</f>
        <v>0</v>
      </c>
      <c r="L141" s="254" t="s">
        <v>404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0.625</v>
      </c>
      <c r="X141" s="263">
        <f>W141*H141</f>
        <v>147.89999999999998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88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2264</v>
      </c>
    </row>
    <row r="142" s="2" customFormat="1">
      <c r="A142" s="39"/>
      <c r="B142" s="40"/>
      <c r="C142" s="41"/>
      <c r="D142" s="266" t="s">
        <v>232</v>
      </c>
      <c r="E142" s="41"/>
      <c r="F142" s="267" t="s">
        <v>2265</v>
      </c>
      <c r="G142" s="41"/>
      <c r="H142" s="41"/>
      <c r="I142" s="158"/>
      <c r="J142" s="158"/>
      <c r="K142" s="41"/>
      <c r="L142" s="41"/>
      <c r="M142" s="45"/>
      <c r="N142" s="268"/>
      <c r="O142" s="269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232</v>
      </c>
      <c r="AU142" s="18" t="s">
        <v>88</v>
      </c>
    </row>
    <row r="143" s="15" customFormat="1">
      <c r="A143" s="15"/>
      <c r="B143" s="309"/>
      <c r="C143" s="310"/>
      <c r="D143" s="266" t="s">
        <v>446</v>
      </c>
      <c r="E143" s="311" t="s">
        <v>1</v>
      </c>
      <c r="F143" s="312" t="s">
        <v>2266</v>
      </c>
      <c r="G143" s="310"/>
      <c r="H143" s="311" t="s">
        <v>1</v>
      </c>
      <c r="I143" s="313"/>
      <c r="J143" s="313"/>
      <c r="K143" s="310"/>
      <c r="L143" s="310"/>
      <c r="M143" s="314"/>
      <c r="N143" s="315"/>
      <c r="O143" s="316"/>
      <c r="P143" s="316"/>
      <c r="Q143" s="316"/>
      <c r="R143" s="316"/>
      <c r="S143" s="316"/>
      <c r="T143" s="316"/>
      <c r="U143" s="316"/>
      <c r="V143" s="316"/>
      <c r="W143" s="316"/>
      <c r="X143" s="317"/>
      <c r="Y143" s="15"/>
      <c r="Z143" s="15"/>
      <c r="AA143" s="15"/>
      <c r="AB143" s="15"/>
      <c r="AC143" s="15"/>
      <c r="AD143" s="15"/>
      <c r="AE143" s="15"/>
      <c r="AT143" s="318" t="s">
        <v>446</v>
      </c>
      <c r="AU143" s="318" t="s">
        <v>88</v>
      </c>
      <c r="AV143" s="15" t="s">
        <v>86</v>
      </c>
      <c r="AW143" s="15" t="s">
        <v>5</v>
      </c>
      <c r="AX143" s="15" t="s">
        <v>78</v>
      </c>
      <c r="AY143" s="318" t="s">
        <v>223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2267</v>
      </c>
      <c r="G144" s="275"/>
      <c r="H144" s="278">
        <v>236.63999999999999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78</v>
      </c>
      <c r="AY144" s="284" t="s">
        <v>223</v>
      </c>
    </row>
    <row r="145" s="14" customFormat="1">
      <c r="A145" s="14"/>
      <c r="B145" s="285"/>
      <c r="C145" s="286"/>
      <c r="D145" s="266" t="s">
        <v>446</v>
      </c>
      <c r="E145" s="287" t="s">
        <v>1</v>
      </c>
      <c r="F145" s="288" t="s">
        <v>463</v>
      </c>
      <c r="G145" s="286"/>
      <c r="H145" s="289">
        <v>236.63999999999999</v>
      </c>
      <c r="I145" s="290"/>
      <c r="J145" s="290"/>
      <c r="K145" s="286"/>
      <c r="L145" s="286"/>
      <c r="M145" s="291"/>
      <c r="N145" s="292"/>
      <c r="O145" s="293"/>
      <c r="P145" s="293"/>
      <c r="Q145" s="293"/>
      <c r="R145" s="293"/>
      <c r="S145" s="293"/>
      <c r="T145" s="293"/>
      <c r="U145" s="293"/>
      <c r="V145" s="293"/>
      <c r="W145" s="293"/>
      <c r="X145" s="294"/>
      <c r="Y145" s="14"/>
      <c r="Z145" s="14"/>
      <c r="AA145" s="14"/>
      <c r="AB145" s="14"/>
      <c r="AC145" s="14"/>
      <c r="AD145" s="14"/>
      <c r="AE145" s="14"/>
      <c r="AT145" s="295" t="s">
        <v>446</v>
      </c>
      <c r="AU145" s="295" t="s">
        <v>88</v>
      </c>
      <c r="AV145" s="14" t="s">
        <v>239</v>
      </c>
      <c r="AW145" s="14" t="s">
        <v>5</v>
      </c>
      <c r="AX145" s="14" t="s">
        <v>86</v>
      </c>
      <c r="AY145" s="295" t="s">
        <v>223</v>
      </c>
    </row>
    <row r="146" s="2" customFormat="1" ht="21.75" customHeight="1">
      <c r="A146" s="39"/>
      <c r="B146" s="40"/>
      <c r="C146" s="252" t="s">
        <v>2268</v>
      </c>
      <c r="D146" s="252" t="s">
        <v>226</v>
      </c>
      <c r="E146" s="253" t="s">
        <v>889</v>
      </c>
      <c r="F146" s="254" t="s">
        <v>890</v>
      </c>
      <c r="G146" s="255" t="s">
        <v>409</v>
      </c>
      <c r="H146" s="256">
        <v>132.863</v>
      </c>
      <c r="I146" s="257"/>
      <c r="J146" s="257"/>
      <c r="K146" s="258">
        <f>ROUND(P146*H146,2)</f>
        <v>0</v>
      </c>
      <c r="L146" s="254" t="s">
        <v>404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2269</v>
      </c>
    </row>
    <row r="147" s="2" customFormat="1">
      <c r="A147" s="39"/>
      <c r="B147" s="40"/>
      <c r="C147" s="41"/>
      <c r="D147" s="266" t="s">
        <v>232</v>
      </c>
      <c r="E147" s="41"/>
      <c r="F147" s="267" t="s">
        <v>2252</v>
      </c>
      <c r="G147" s="41"/>
      <c r="H147" s="41"/>
      <c r="I147" s="158"/>
      <c r="J147" s="158"/>
      <c r="K147" s="41"/>
      <c r="L147" s="41"/>
      <c r="M147" s="45"/>
      <c r="N147" s="268"/>
      <c r="O147" s="269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88</v>
      </c>
    </row>
    <row r="148" s="13" customFormat="1">
      <c r="A148" s="13"/>
      <c r="B148" s="274"/>
      <c r="C148" s="275"/>
      <c r="D148" s="266" t="s">
        <v>446</v>
      </c>
      <c r="E148" s="276" t="s">
        <v>1</v>
      </c>
      <c r="F148" s="277" t="s">
        <v>2270</v>
      </c>
      <c r="G148" s="275"/>
      <c r="H148" s="278">
        <v>132.863</v>
      </c>
      <c r="I148" s="279"/>
      <c r="J148" s="279"/>
      <c r="K148" s="275"/>
      <c r="L148" s="275"/>
      <c r="M148" s="280"/>
      <c r="N148" s="281"/>
      <c r="O148" s="282"/>
      <c r="P148" s="282"/>
      <c r="Q148" s="282"/>
      <c r="R148" s="282"/>
      <c r="S148" s="282"/>
      <c r="T148" s="282"/>
      <c r="U148" s="282"/>
      <c r="V148" s="282"/>
      <c r="W148" s="282"/>
      <c r="X148" s="283"/>
      <c r="Y148" s="13"/>
      <c r="Z148" s="13"/>
      <c r="AA148" s="13"/>
      <c r="AB148" s="13"/>
      <c r="AC148" s="13"/>
      <c r="AD148" s="13"/>
      <c r="AE148" s="13"/>
      <c r="AT148" s="284" t="s">
        <v>446</v>
      </c>
      <c r="AU148" s="284" t="s">
        <v>88</v>
      </c>
      <c r="AV148" s="13" t="s">
        <v>88</v>
      </c>
      <c r="AW148" s="13" t="s">
        <v>5</v>
      </c>
      <c r="AX148" s="13" t="s">
        <v>86</v>
      </c>
      <c r="AY148" s="284" t="s">
        <v>223</v>
      </c>
    </row>
    <row r="149" s="2" customFormat="1" ht="21.75" customHeight="1">
      <c r="A149" s="39"/>
      <c r="B149" s="40"/>
      <c r="C149" s="252" t="s">
        <v>86</v>
      </c>
      <c r="D149" s="252" t="s">
        <v>226</v>
      </c>
      <c r="E149" s="253" t="s">
        <v>2271</v>
      </c>
      <c r="F149" s="254" t="s">
        <v>2272</v>
      </c>
      <c r="G149" s="255" t="s">
        <v>481</v>
      </c>
      <c r="H149" s="256">
        <v>304</v>
      </c>
      <c r="I149" s="257"/>
      <c r="J149" s="257"/>
      <c r="K149" s="258">
        <f>ROUND(P149*H149,2)</f>
        <v>0</v>
      </c>
      <c r="L149" s="254" t="s">
        <v>404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0.01797</v>
      </c>
      <c r="V149" s="262">
        <f>U149*H149</f>
        <v>5.4628800000000002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88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2273</v>
      </c>
    </row>
    <row r="150" s="15" customFormat="1">
      <c r="A150" s="15"/>
      <c r="B150" s="309"/>
      <c r="C150" s="310"/>
      <c r="D150" s="266" t="s">
        <v>446</v>
      </c>
      <c r="E150" s="311" t="s">
        <v>1</v>
      </c>
      <c r="F150" s="312" t="s">
        <v>2274</v>
      </c>
      <c r="G150" s="310"/>
      <c r="H150" s="311" t="s">
        <v>1</v>
      </c>
      <c r="I150" s="313"/>
      <c r="J150" s="313"/>
      <c r="K150" s="310"/>
      <c r="L150" s="310"/>
      <c r="M150" s="314"/>
      <c r="N150" s="315"/>
      <c r="O150" s="316"/>
      <c r="P150" s="316"/>
      <c r="Q150" s="316"/>
      <c r="R150" s="316"/>
      <c r="S150" s="316"/>
      <c r="T150" s="316"/>
      <c r="U150" s="316"/>
      <c r="V150" s="316"/>
      <c r="W150" s="316"/>
      <c r="X150" s="317"/>
      <c r="Y150" s="15"/>
      <c r="Z150" s="15"/>
      <c r="AA150" s="15"/>
      <c r="AB150" s="15"/>
      <c r="AC150" s="15"/>
      <c r="AD150" s="15"/>
      <c r="AE150" s="15"/>
      <c r="AT150" s="318" t="s">
        <v>446</v>
      </c>
      <c r="AU150" s="318" t="s">
        <v>88</v>
      </c>
      <c r="AV150" s="15" t="s">
        <v>86</v>
      </c>
      <c r="AW150" s="15" t="s">
        <v>5</v>
      </c>
      <c r="AX150" s="15" t="s">
        <v>78</v>
      </c>
      <c r="AY150" s="318" t="s">
        <v>223</v>
      </c>
    </row>
    <row r="151" s="13" customFormat="1">
      <c r="A151" s="13"/>
      <c r="B151" s="274"/>
      <c r="C151" s="275"/>
      <c r="D151" s="266" t="s">
        <v>446</v>
      </c>
      <c r="E151" s="276" t="s">
        <v>1</v>
      </c>
      <c r="F151" s="277" t="s">
        <v>2275</v>
      </c>
      <c r="G151" s="275"/>
      <c r="H151" s="278">
        <v>304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5</v>
      </c>
      <c r="AX151" s="13" t="s">
        <v>78</v>
      </c>
      <c r="AY151" s="284" t="s">
        <v>223</v>
      </c>
    </row>
    <row r="152" s="14" customFormat="1">
      <c r="A152" s="14"/>
      <c r="B152" s="285"/>
      <c r="C152" s="286"/>
      <c r="D152" s="266" t="s">
        <v>446</v>
      </c>
      <c r="E152" s="287" t="s">
        <v>1</v>
      </c>
      <c r="F152" s="288" t="s">
        <v>463</v>
      </c>
      <c r="G152" s="286"/>
      <c r="H152" s="289">
        <v>304</v>
      </c>
      <c r="I152" s="290"/>
      <c r="J152" s="290"/>
      <c r="K152" s="286"/>
      <c r="L152" s="286"/>
      <c r="M152" s="291"/>
      <c r="N152" s="292"/>
      <c r="O152" s="293"/>
      <c r="P152" s="293"/>
      <c r="Q152" s="293"/>
      <c r="R152" s="293"/>
      <c r="S152" s="293"/>
      <c r="T152" s="293"/>
      <c r="U152" s="293"/>
      <c r="V152" s="293"/>
      <c r="W152" s="293"/>
      <c r="X152" s="294"/>
      <c r="Y152" s="14"/>
      <c r="Z152" s="14"/>
      <c r="AA152" s="14"/>
      <c r="AB152" s="14"/>
      <c r="AC152" s="14"/>
      <c r="AD152" s="14"/>
      <c r="AE152" s="14"/>
      <c r="AT152" s="295" t="s">
        <v>446</v>
      </c>
      <c r="AU152" s="295" t="s">
        <v>88</v>
      </c>
      <c r="AV152" s="14" t="s">
        <v>239</v>
      </c>
      <c r="AW152" s="14" t="s">
        <v>5</v>
      </c>
      <c r="AX152" s="14" t="s">
        <v>86</v>
      </c>
      <c r="AY152" s="295" t="s">
        <v>223</v>
      </c>
    </row>
    <row r="153" s="2" customFormat="1" ht="21.75" customHeight="1">
      <c r="A153" s="39"/>
      <c r="B153" s="40"/>
      <c r="C153" s="252" t="s">
        <v>88</v>
      </c>
      <c r="D153" s="252" t="s">
        <v>226</v>
      </c>
      <c r="E153" s="253" t="s">
        <v>2276</v>
      </c>
      <c r="F153" s="254" t="s">
        <v>2277</v>
      </c>
      <c r="G153" s="255" t="s">
        <v>895</v>
      </c>
      <c r="H153" s="256">
        <v>168</v>
      </c>
      <c r="I153" s="257"/>
      <c r="J153" s="257"/>
      <c r="K153" s="258">
        <f>ROUND(P153*H153,2)</f>
        <v>0</v>
      </c>
      <c r="L153" s="254" t="s">
        <v>404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88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2278</v>
      </c>
    </row>
    <row r="154" s="13" customFormat="1">
      <c r="A154" s="13"/>
      <c r="B154" s="274"/>
      <c r="C154" s="275"/>
      <c r="D154" s="266" t="s">
        <v>446</v>
      </c>
      <c r="E154" s="276" t="s">
        <v>1</v>
      </c>
      <c r="F154" s="277" t="s">
        <v>2135</v>
      </c>
      <c r="G154" s="275"/>
      <c r="H154" s="278">
        <v>168</v>
      </c>
      <c r="I154" s="279"/>
      <c r="J154" s="279"/>
      <c r="K154" s="275"/>
      <c r="L154" s="275"/>
      <c r="M154" s="280"/>
      <c r="N154" s="281"/>
      <c r="O154" s="282"/>
      <c r="P154" s="282"/>
      <c r="Q154" s="282"/>
      <c r="R154" s="282"/>
      <c r="S154" s="282"/>
      <c r="T154" s="282"/>
      <c r="U154" s="282"/>
      <c r="V154" s="282"/>
      <c r="W154" s="282"/>
      <c r="X154" s="283"/>
      <c r="Y154" s="13"/>
      <c r="Z154" s="13"/>
      <c r="AA154" s="13"/>
      <c r="AB154" s="13"/>
      <c r="AC154" s="13"/>
      <c r="AD154" s="13"/>
      <c r="AE154" s="13"/>
      <c r="AT154" s="284" t="s">
        <v>446</v>
      </c>
      <c r="AU154" s="284" t="s">
        <v>88</v>
      </c>
      <c r="AV154" s="13" t="s">
        <v>88</v>
      </c>
      <c r="AW154" s="13" t="s">
        <v>5</v>
      </c>
      <c r="AX154" s="13" t="s">
        <v>78</v>
      </c>
      <c r="AY154" s="284" t="s">
        <v>223</v>
      </c>
    </row>
    <row r="155" s="14" customFormat="1">
      <c r="A155" s="14"/>
      <c r="B155" s="285"/>
      <c r="C155" s="286"/>
      <c r="D155" s="266" t="s">
        <v>446</v>
      </c>
      <c r="E155" s="287" t="s">
        <v>1</v>
      </c>
      <c r="F155" s="288" t="s">
        <v>463</v>
      </c>
      <c r="G155" s="286"/>
      <c r="H155" s="289">
        <v>168</v>
      </c>
      <c r="I155" s="290"/>
      <c r="J155" s="290"/>
      <c r="K155" s="286"/>
      <c r="L155" s="286"/>
      <c r="M155" s="291"/>
      <c r="N155" s="292"/>
      <c r="O155" s="293"/>
      <c r="P155" s="293"/>
      <c r="Q155" s="293"/>
      <c r="R155" s="293"/>
      <c r="S155" s="293"/>
      <c r="T155" s="293"/>
      <c r="U155" s="293"/>
      <c r="V155" s="293"/>
      <c r="W155" s="293"/>
      <c r="X155" s="294"/>
      <c r="Y155" s="14"/>
      <c r="Z155" s="14"/>
      <c r="AA155" s="14"/>
      <c r="AB155" s="14"/>
      <c r="AC155" s="14"/>
      <c r="AD155" s="14"/>
      <c r="AE155" s="14"/>
      <c r="AT155" s="295" t="s">
        <v>446</v>
      </c>
      <c r="AU155" s="295" t="s">
        <v>88</v>
      </c>
      <c r="AV155" s="14" t="s">
        <v>239</v>
      </c>
      <c r="AW155" s="14" t="s">
        <v>5</v>
      </c>
      <c r="AX155" s="14" t="s">
        <v>86</v>
      </c>
      <c r="AY155" s="295" t="s">
        <v>223</v>
      </c>
    </row>
    <row r="156" s="2" customFormat="1" ht="21.75" customHeight="1">
      <c r="A156" s="39"/>
      <c r="B156" s="40"/>
      <c r="C156" s="252" t="s">
        <v>234</v>
      </c>
      <c r="D156" s="252" t="s">
        <v>226</v>
      </c>
      <c r="E156" s="253" t="s">
        <v>2279</v>
      </c>
      <c r="F156" s="254" t="s">
        <v>2280</v>
      </c>
      <c r="G156" s="255" t="s">
        <v>2281</v>
      </c>
      <c r="H156" s="256">
        <v>7</v>
      </c>
      <c r="I156" s="257"/>
      <c r="J156" s="257"/>
      <c r="K156" s="258">
        <f>ROUND(P156*H156,2)</f>
        <v>0</v>
      </c>
      <c r="L156" s="254" t="s">
        <v>404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88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2282</v>
      </c>
    </row>
    <row r="157" s="13" customFormat="1">
      <c r="A157" s="13"/>
      <c r="B157" s="274"/>
      <c r="C157" s="275"/>
      <c r="D157" s="266" t="s">
        <v>446</v>
      </c>
      <c r="E157" s="276" t="s">
        <v>1</v>
      </c>
      <c r="F157" s="277" t="s">
        <v>253</v>
      </c>
      <c r="G157" s="275"/>
      <c r="H157" s="278">
        <v>7</v>
      </c>
      <c r="I157" s="279"/>
      <c r="J157" s="279"/>
      <c r="K157" s="275"/>
      <c r="L157" s="275"/>
      <c r="M157" s="280"/>
      <c r="N157" s="281"/>
      <c r="O157" s="282"/>
      <c r="P157" s="282"/>
      <c r="Q157" s="282"/>
      <c r="R157" s="282"/>
      <c r="S157" s="282"/>
      <c r="T157" s="282"/>
      <c r="U157" s="282"/>
      <c r="V157" s="282"/>
      <c r="W157" s="282"/>
      <c r="X157" s="283"/>
      <c r="Y157" s="13"/>
      <c r="Z157" s="13"/>
      <c r="AA157" s="13"/>
      <c r="AB157" s="13"/>
      <c r="AC157" s="13"/>
      <c r="AD157" s="13"/>
      <c r="AE157" s="13"/>
      <c r="AT157" s="284" t="s">
        <v>446</v>
      </c>
      <c r="AU157" s="284" t="s">
        <v>88</v>
      </c>
      <c r="AV157" s="13" t="s">
        <v>88</v>
      </c>
      <c r="AW157" s="13" t="s">
        <v>5</v>
      </c>
      <c r="AX157" s="13" t="s">
        <v>78</v>
      </c>
      <c r="AY157" s="284" t="s">
        <v>223</v>
      </c>
    </row>
    <row r="158" s="14" customFormat="1">
      <c r="A158" s="14"/>
      <c r="B158" s="285"/>
      <c r="C158" s="286"/>
      <c r="D158" s="266" t="s">
        <v>446</v>
      </c>
      <c r="E158" s="287" t="s">
        <v>1</v>
      </c>
      <c r="F158" s="288" t="s">
        <v>463</v>
      </c>
      <c r="G158" s="286"/>
      <c r="H158" s="289">
        <v>7</v>
      </c>
      <c r="I158" s="290"/>
      <c r="J158" s="290"/>
      <c r="K158" s="286"/>
      <c r="L158" s="286"/>
      <c r="M158" s="291"/>
      <c r="N158" s="292"/>
      <c r="O158" s="293"/>
      <c r="P158" s="293"/>
      <c r="Q158" s="293"/>
      <c r="R158" s="293"/>
      <c r="S158" s="293"/>
      <c r="T158" s="293"/>
      <c r="U158" s="293"/>
      <c r="V158" s="293"/>
      <c r="W158" s="293"/>
      <c r="X158" s="294"/>
      <c r="Y158" s="14"/>
      <c r="Z158" s="14"/>
      <c r="AA158" s="14"/>
      <c r="AB158" s="14"/>
      <c r="AC158" s="14"/>
      <c r="AD158" s="14"/>
      <c r="AE158" s="14"/>
      <c r="AT158" s="295" t="s">
        <v>446</v>
      </c>
      <c r="AU158" s="295" t="s">
        <v>88</v>
      </c>
      <c r="AV158" s="14" t="s">
        <v>239</v>
      </c>
      <c r="AW158" s="14" t="s">
        <v>5</v>
      </c>
      <c r="AX158" s="14" t="s">
        <v>86</v>
      </c>
      <c r="AY158" s="295" t="s">
        <v>223</v>
      </c>
    </row>
    <row r="159" s="2" customFormat="1" ht="21.75" customHeight="1">
      <c r="A159" s="39"/>
      <c r="B159" s="40"/>
      <c r="C159" s="252" t="s">
        <v>239</v>
      </c>
      <c r="D159" s="252" t="s">
        <v>226</v>
      </c>
      <c r="E159" s="253" t="s">
        <v>2283</v>
      </c>
      <c r="F159" s="254" t="s">
        <v>2284</v>
      </c>
      <c r="G159" s="255" t="s">
        <v>409</v>
      </c>
      <c r="H159" s="256">
        <v>48.545999999999999</v>
      </c>
      <c r="I159" s="257"/>
      <c r="J159" s="257"/>
      <c r="K159" s="258">
        <f>ROUND(P159*H159,2)</f>
        <v>0</v>
      </c>
      <c r="L159" s="254" t="s">
        <v>404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88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2285</v>
      </c>
    </row>
    <row r="160" s="2" customFormat="1">
      <c r="A160" s="39"/>
      <c r="B160" s="40"/>
      <c r="C160" s="41"/>
      <c r="D160" s="266" t="s">
        <v>232</v>
      </c>
      <c r="E160" s="41"/>
      <c r="F160" s="267" t="s">
        <v>2286</v>
      </c>
      <c r="G160" s="41"/>
      <c r="H160" s="41"/>
      <c r="I160" s="158"/>
      <c r="J160" s="158"/>
      <c r="K160" s="41"/>
      <c r="L160" s="41"/>
      <c r="M160" s="45"/>
      <c r="N160" s="268"/>
      <c r="O160" s="269"/>
      <c r="P160" s="92"/>
      <c r="Q160" s="92"/>
      <c r="R160" s="92"/>
      <c r="S160" s="92"/>
      <c r="T160" s="92"/>
      <c r="U160" s="92"/>
      <c r="V160" s="92"/>
      <c r="W160" s="92"/>
      <c r="X160" s="93"/>
      <c r="Y160" s="39"/>
      <c r="Z160" s="39"/>
      <c r="AA160" s="39"/>
      <c r="AB160" s="39"/>
      <c r="AC160" s="39"/>
      <c r="AD160" s="39"/>
      <c r="AE160" s="39"/>
      <c r="AT160" s="18" t="s">
        <v>232</v>
      </c>
      <c r="AU160" s="18" t="s">
        <v>88</v>
      </c>
    </row>
    <row r="161" s="13" customFormat="1">
      <c r="A161" s="13"/>
      <c r="B161" s="274"/>
      <c r="C161" s="275"/>
      <c r="D161" s="266" t="s">
        <v>446</v>
      </c>
      <c r="E161" s="276" t="s">
        <v>1</v>
      </c>
      <c r="F161" s="277" t="s">
        <v>2287</v>
      </c>
      <c r="G161" s="275"/>
      <c r="H161" s="278">
        <v>48.545999999999999</v>
      </c>
      <c r="I161" s="279"/>
      <c r="J161" s="279"/>
      <c r="K161" s="275"/>
      <c r="L161" s="275"/>
      <c r="M161" s="280"/>
      <c r="N161" s="281"/>
      <c r="O161" s="282"/>
      <c r="P161" s="282"/>
      <c r="Q161" s="282"/>
      <c r="R161" s="282"/>
      <c r="S161" s="282"/>
      <c r="T161" s="282"/>
      <c r="U161" s="282"/>
      <c r="V161" s="282"/>
      <c r="W161" s="282"/>
      <c r="X161" s="283"/>
      <c r="Y161" s="13"/>
      <c r="Z161" s="13"/>
      <c r="AA161" s="13"/>
      <c r="AB161" s="13"/>
      <c r="AC161" s="13"/>
      <c r="AD161" s="13"/>
      <c r="AE161" s="13"/>
      <c r="AT161" s="284" t="s">
        <v>446</v>
      </c>
      <c r="AU161" s="284" t="s">
        <v>88</v>
      </c>
      <c r="AV161" s="13" t="s">
        <v>88</v>
      </c>
      <c r="AW161" s="13" t="s">
        <v>5</v>
      </c>
      <c r="AX161" s="13" t="s">
        <v>78</v>
      </c>
      <c r="AY161" s="284" t="s">
        <v>223</v>
      </c>
    </row>
    <row r="162" s="14" customFormat="1">
      <c r="A162" s="14"/>
      <c r="B162" s="285"/>
      <c r="C162" s="286"/>
      <c r="D162" s="266" t="s">
        <v>446</v>
      </c>
      <c r="E162" s="287" t="s">
        <v>2232</v>
      </c>
      <c r="F162" s="288" t="s">
        <v>463</v>
      </c>
      <c r="G162" s="286"/>
      <c r="H162" s="289">
        <v>48.545999999999999</v>
      </c>
      <c r="I162" s="290"/>
      <c r="J162" s="290"/>
      <c r="K162" s="286"/>
      <c r="L162" s="286"/>
      <c r="M162" s="291"/>
      <c r="N162" s="292"/>
      <c r="O162" s="293"/>
      <c r="P162" s="293"/>
      <c r="Q162" s="293"/>
      <c r="R162" s="293"/>
      <c r="S162" s="293"/>
      <c r="T162" s="293"/>
      <c r="U162" s="293"/>
      <c r="V162" s="293"/>
      <c r="W162" s="293"/>
      <c r="X162" s="294"/>
      <c r="Y162" s="14"/>
      <c r="Z162" s="14"/>
      <c r="AA162" s="14"/>
      <c r="AB162" s="14"/>
      <c r="AC162" s="14"/>
      <c r="AD162" s="14"/>
      <c r="AE162" s="14"/>
      <c r="AT162" s="295" t="s">
        <v>446</v>
      </c>
      <c r="AU162" s="295" t="s">
        <v>88</v>
      </c>
      <c r="AV162" s="14" t="s">
        <v>239</v>
      </c>
      <c r="AW162" s="14" t="s">
        <v>5</v>
      </c>
      <c r="AX162" s="14" t="s">
        <v>86</v>
      </c>
      <c r="AY162" s="295" t="s">
        <v>223</v>
      </c>
    </row>
    <row r="163" s="2" customFormat="1" ht="21.75" customHeight="1">
      <c r="A163" s="39"/>
      <c r="B163" s="40"/>
      <c r="C163" s="252" t="s">
        <v>222</v>
      </c>
      <c r="D163" s="252" t="s">
        <v>226</v>
      </c>
      <c r="E163" s="253" t="s">
        <v>493</v>
      </c>
      <c r="F163" s="254" t="s">
        <v>494</v>
      </c>
      <c r="G163" s="255" t="s">
        <v>409</v>
      </c>
      <c r="H163" s="256">
        <v>2899.6799999999998</v>
      </c>
      <c r="I163" s="257"/>
      <c r="J163" s="257"/>
      <c r="K163" s="258">
        <f>ROUND(P163*H163,2)</f>
        <v>0</v>
      </c>
      <c r="L163" s="254" t="s">
        <v>404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780</v>
      </c>
    </row>
    <row r="164" s="2" customFormat="1">
      <c r="A164" s="39"/>
      <c r="B164" s="40"/>
      <c r="C164" s="41"/>
      <c r="D164" s="266" t="s">
        <v>232</v>
      </c>
      <c r="E164" s="41"/>
      <c r="F164" s="267" t="s">
        <v>2286</v>
      </c>
      <c r="G164" s="41"/>
      <c r="H164" s="41"/>
      <c r="I164" s="158"/>
      <c r="J164" s="158"/>
      <c r="K164" s="41"/>
      <c r="L164" s="41"/>
      <c r="M164" s="45"/>
      <c r="N164" s="268"/>
      <c r="O164" s="269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232</v>
      </c>
      <c r="AU164" s="18" t="s">
        <v>88</v>
      </c>
    </row>
    <row r="165" s="13" customFormat="1">
      <c r="A165" s="13"/>
      <c r="B165" s="274"/>
      <c r="C165" s="275"/>
      <c r="D165" s="266" t="s">
        <v>446</v>
      </c>
      <c r="E165" s="276" t="s">
        <v>1</v>
      </c>
      <c r="F165" s="277" t="s">
        <v>2241</v>
      </c>
      <c r="G165" s="275"/>
      <c r="H165" s="278">
        <v>2899.6799999999998</v>
      </c>
      <c r="I165" s="279"/>
      <c r="J165" s="279"/>
      <c r="K165" s="275"/>
      <c r="L165" s="275"/>
      <c r="M165" s="280"/>
      <c r="N165" s="281"/>
      <c r="O165" s="282"/>
      <c r="P165" s="282"/>
      <c r="Q165" s="282"/>
      <c r="R165" s="282"/>
      <c r="S165" s="282"/>
      <c r="T165" s="282"/>
      <c r="U165" s="282"/>
      <c r="V165" s="282"/>
      <c r="W165" s="282"/>
      <c r="X165" s="283"/>
      <c r="Y165" s="13"/>
      <c r="Z165" s="13"/>
      <c r="AA165" s="13"/>
      <c r="AB165" s="13"/>
      <c r="AC165" s="13"/>
      <c r="AD165" s="13"/>
      <c r="AE165" s="13"/>
      <c r="AT165" s="284" t="s">
        <v>446</v>
      </c>
      <c r="AU165" s="284" t="s">
        <v>88</v>
      </c>
      <c r="AV165" s="13" t="s">
        <v>88</v>
      </c>
      <c r="AW165" s="13" t="s">
        <v>5</v>
      </c>
      <c r="AX165" s="13" t="s">
        <v>78</v>
      </c>
      <c r="AY165" s="284" t="s">
        <v>223</v>
      </c>
    </row>
    <row r="166" s="14" customFormat="1">
      <c r="A166" s="14"/>
      <c r="B166" s="285"/>
      <c r="C166" s="286"/>
      <c r="D166" s="266" t="s">
        <v>446</v>
      </c>
      <c r="E166" s="287" t="s">
        <v>1</v>
      </c>
      <c r="F166" s="288" t="s">
        <v>463</v>
      </c>
      <c r="G166" s="286"/>
      <c r="H166" s="289">
        <v>2899.6799999999998</v>
      </c>
      <c r="I166" s="290"/>
      <c r="J166" s="290"/>
      <c r="K166" s="286"/>
      <c r="L166" s="286"/>
      <c r="M166" s="291"/>
      <c r="N166" s="292"/>
      <c r="O166" s="293"/>
      <c r="P166" s="293"/>
      <c r="Q166" s="293"/>
      <c r="R166" s="293"/>
      <c r="S166" s="293"/>
      <c r="T166" s="293"/>
      <c r="U166" s="293"/>
      <c r="V166" s="293"/>
      <c r="W166" s="293"/>
      <c r="X166" s="294"/>
      <c r="Y166" s="14"/>
      <c r="Z166" s="14"/>
      <c r="AA166" s="14"/>
      <c r="AB166" s="14"/>
      <c r="AC166" s="14"/>
      <c r="AD166" s="14"/>
      <c r="AE166" s="14"/>
      <c r="AT166" s="295" t="s">
        <v>446</v>
      </c>
      <c r="AU166" s="295" t="s">
        <v>88</v>
      </c>
      <c r="AV166" s="14" t="s">
        <v>239</v>
      </c>
      <c r="AW166" s="14" t="s">
        <v>5</v>
      </c>
      <c r="AX166" s="14" t="s">
        <v>86</v>
      </c>
      <c r="AY166" s="295" t="s">
        <v>223</v>
      </c>
    </row>
    <row r="167" s="2" customFormat="1" ht="21.75" customHeight="1">
      <c r="A167" s="39"/>
      <c r="B167" s="40"/>
      <c r="C167" s="252" t="s">
        <v>248</v>
      </c>
      <c r="D167" s="252" t="s">
        <v>226</v>
      </c>
      <c r="E167" s="253" t="s">
        <v>2288</v>
      </c>
      <c r="F167" s="254" t="s">
        <v>2289</v>
      </c>
      <c r="G167" s="255" t="s">
        <v>409</v>
      </c>
      <c r="H167" s="256">
        <v>3105</v>
      </c>
      <c r="I167" s="257"/>
      <c r="J167" s="257"/>
      <c r="K167" s="258">
        <f>ROUND(P167*H167,2)</f>
        <v>0</v>
      </c>
      <c r="L167" s="254" t="s">
        <v>1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88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783</v>
      </c>
    </row>
    <row r="168" s="2" customFormat="1">
      <c r="A168" s="39"/>
      <c r="B168" s="40"/>
      <c r="C168" s="41"/>
      <c r="D168" s="266" t="s">
        <v>232</v>
      </c>
      <c r="E168" s="41"/>
      <c r="F168" s="267" t="s">
        <v>2286</v>
      </c>
      <c r="G168" s="41"/>
      <c r="H168" s="41"/>
      <c r="I168" s="158"/>
      <c r="J168" s="158"/>
      <c r="K168" s="41"/>
      <c r="L168" s="41"/>
      <c r="M168" s="45"/>
      <c r="N168" s="268"/>
      <c r="O168" s="269"/>
      <c r="P168" s="92"/>
      <c r="Q168" s="92"/>
      <c r="R168" s="92"/>
      <c r="S168" s="92"/>
      <c r="T168" s="92"/>
      <c r="U168" s="92"/>
      <c r="V168" s="92"/>
      <c r="W168" s="92"/>
      <c r="X168" s="93"/>
      <c r="Y168" s="39"/>
      <c r="Z168" s="39"/>
      <c r="AA168" s="39"/>
      <c r="AB168" s="39"/>
      <c r="AC168" s="39"/>
      <c r="AD168" s="39"/>
      <c r="AE168" s="39"/>
      <c r="AT168" s="18" t="s">
        <v>232</v>
      </c>
      <c r="AU168" s="18" t="s">
        <v>88</v>
      </c>
    </row>
    <row r="169" s="15" customFormat="1">
      <c r="A169" s="15"/>
      <c r="B169" s="309"/>
      <c r="C169" s="310"/>
      <c r="D169" s="266" t="s">
        <v>446</v>
      </c>
      <c r="E169" s="311" t="s">
        <v>1</v>
      </c>
      <c r="F169" s="312" t="s">
        <v>2290</v>
      </c>
      <c r="G169" s="310"/>
      <c r="H169" s="311" t="s">
        <v>1</v>
      </c>
      <c r="I169" s="313"/>
      <c r="J169" s="313"/>
      <c r="K169" s="310"/>
      <c r="L169" s="310"/>
      <c r="M169" s="314"/>
      <c r="N169" s="315"/>
      <c r="O169" s="316"/>
      <c r="P169" s="316"/>
      <c r="Q169" s="316"/>
      <c r="R169" s="316"/>
      <c r="S169" s="316"/>
      <c r="T169" s="316"/>
      <c r="U169" s="316"/>
      <c r="V169" s="316"/>
      <c r="W169" s="316"/>
      <c r="X169" s="317"/>
      <c r="Y169" s="15"/>
      <c r="Z169" s="15"/>
      <c r="AA169" s="15"/>
      <c r="AB169" s="15"/>
      <c r="AC169" s="15"/>
      <c r="AD169" s="15"/>
      <c r="AE169" s="15"/>
      <c r="AT169" s="318" t="s">
        <v>446</v>
      </c>
      <c r="AU169" s="318" t="s">
        <v>88</v>
      </c>
      <c r="AV169" s="15" t="s">
        <v>86</v>
      </c>
      <c r="AW169" s="15" t="s">
        <v>5</v>
      </c>
      <c r="AX169" s="15" t="s">
        <v>78</v>
      </c>
      <c r="AY169" s="318" t="s">
        <v>223</v>
      </c>
    </row>
    <row r="170" s="13" customFormat="1">
      <c r="A170" s="13"/>
      <c r="B170" s="274"/>
      <c r="C170" s="275"/>
      <c r="D170" s="266" t="s">
        <v>446</v>
      </c>
      <c r="E170" s="276" t="s">
        <v>1</v>
      </c>
      <c r="F170" s="277" t="s">
        <v>2291</v>
      </c>
      <c r="G170" s="275"/>
      <c r="H170" s="278">
        <v>3048.1999999999998</v>
      </c>
      <c r="I170" s="279"/>
      <c r="J170" s="279"/>
      <c r="K170" s="275"/>
      <c r="L170" s="275"/>
      <c r="M170" s="280"/>
      <c r="N170" s="281"/>
      <c r="O170" s="282"/>
      <c r="P170" s="282"/>
      <c r="Q170" s="282"/>
      <c r="R170" s="282"/>
      <c r="S170" s="282"/>
      <c r="T170" s="282"/>
      <c r="U170" s="282"/>
      <c r="V170" s="282"/>
      <c r="W170" s="282"/>
      <c r="X170" s="283"/>
      <c r="Y170" s="13"/>
      <c r="Z170" s="13"/>
      <c r="AA170" s="13"/>
      <c r="AB170" s="13"/>
      <c r="AC170" s="13"/>
      <c r="AD170" s="13"/>
      <c r="AE170" s="13"/>
      <c r="AT170" s="284" t="s">
        <v>446</v>
      </c>
      <c r="AU170" s="284" t="s">
        <v>88</v>
      </c>
      <c r="AV170" s="13" t="s">
        <v>88</v>
      </c>
      <c r="AW170" s="13" t="s">
        <v>5</v>
      </c>
      <c r="AX170" s="13" t="s">
        <v>78</v>
      </c>
      <c r="AY170" s="284" t="s">
        <v>223</v>
      </c>
    </row>
    <row r="171" s="13" customFormat="1">
      <c r="A171" s="13"/>
      <c r="B171" s="274"/>
      <c r="C171" s="275"/>
      <c r="D171" s="266" t="s">
        <v>446</v>
      </c>
      <c r="E171" s="276" t="s">
        <v>1</v>
      </c>
      <c r="F171" s="277" t="s">
        <v>2292</v>
      </c>
      <c r="G171" s="275"/>
      <c r="H171" s="278">
        <v>56.799999999999997</v>
      </c>
      <c r="I171" s="279"/>
      <c r="J171" s="279"/>
      <c r="K171" s="275"/>
      <c r="L171" s="275"/>
      <c r="M171" s="280"/>
      <c r="N171" s="281"/>
      <c r="O171" s="282"/>
      <c r="P171" s="282"/>
      <c r="Q171" s="282"/>
      <c r="R171" s="282"/>
      <c r="S171" s="282"/>
      <c r="T171" s="282"/>
      <c r="U171" s="282"/>
      <c r="V171" s="282"/>
      <c r="W171" s="282"/>
      <c r="X171" s="283"/>
      <c r="Y171" s="13"/>
      <c r="Z171" s="13"/>
      <c r="AA171" s="13"/>
      <c r="AB171" s="13"/>
      <c r="AC171" s="13"/>
      <c r="AD171" s="13"/>
      <c r="AE171" s="13"/>
      <c r="AT171" s="284" t="s">
        <v>446</v>
      </c>
      <c r="AU171" s="284" t="s">
        <v>88</v>
      </c>
      <c r="AV171" s="13" t="s">
        <v>88</v>
      </c>
      <c r="AW171" s="13" t="s">
        <v>5</v>
      </c>
      <c r="AX171" s="13" t="s">
        <v>78</v>
      </c>
      <c r="AY171" s="284" t="s">
        <v>223</v>
      </c>
    </row>
    <row r="172" s="14" customFormat="1">
      <c r="A172" s="14"/>
      <c r="B172" s="285"/>
      <c r="C172" s="286"/>
      <c r="D172" s="266" t="s">
        <v>446</v>
      </c>
      <c r="E172" s="287" t="s">
        <v>2239</v>
      </c>
      <c r="F172" s="288" t="s">
        <v>463</v>
      </c>
      <c r="G172" s="286"/>
      <c r="H172" s="289">
        <v>3105</v>
      </c>
      <c r="I172" s="290"/>
      <c r="J172" s="290"/>
      <c r="K172" s="286"/>
      <c r="L172" s="286"/>
      <c r="M172" s="291"/>
      <c r="N172" s="292"/>
      <c r="O172" s="293"/>
      <c r="P172" s="293"/>
      <c r="Q172" s="293"/>
      <c r="R172" s="293"/>
      <c r="S172" s="293"/>
      <c r="T172" s="293"/>
      <c r="U172" s="293"/>
      <c r="V172" s="293"/>
      <c r="W172" s="293"/>
      <c r="X172" s="294"/>
      <c r="Y172" s="14"/>
      <c r="Z172" s="14"/>
      <c r="AA172" s="14"/>
      <c r="AB172" s="14"/>
      <c r="AC172" s="14"/>
      <c r="AD172" s="14"/>
      <c r="AE172" s="14"/>
      <c r="AT172" s="295" t="s">
        <v>446</v>
      </c>
      <c r="AU172" s="295" t="s">
        <v>88</v>
      </c>
      <c r="AV172" s="14" t="s">
        <v>239</v>
      </c>
      <c r="AW172" s="14" t="s">
        <v>5</v>
      </c>
      <c r="AX172" s="14" t="s">
        <v>86</v>
      </c>
      <c r="AY172" s="295" t="s">
        <v>223</v>
      </c>
    </row>
    <row r="173" s="2" customFormat="1" ht="21.75" customHeight="1">
      <c r="A173" s="39"/>
      <c r="B173" s="40"/>
      <c r="C173" s="252" t="s">
        <v>253</v>
      </c>
      <c r="D173" s="252" t="s">
        <v>226</v>
      </c>
      <c r="E173" s="253" t="s">
        <v>786</v>
      </c>
      <c r="F173" s="254" t="s">
        <v>787</v>
      </c>
      <c r="G173" s="255" t="s">
        <v>409</v>
      </c>
      <c r="H173" s="256">
        <v>1576.7729999999999</v>
      </c>
      <c r="I173" s="257"/>
      <c r="J173" s="257"/>
      <c r="K173" s="258">
        <f>ROUND(P173*H173,2)</f>
        <v>0</v>
      </c>
      <c r="L173" s="254" t="s">
        <v>404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788</v>
      </c>
    </row>
    <row r="174" s="15" customFormat="1">
      <c r="A174" s="15"/>
      <c r="B174" s="309"/>
      <c r="C174" s="310"/>
      <c r="D174" s="266" t="s">
        <v>446</v>
      </c>
      <c r="E174" s="311" t="s">
        <v>1</v>
      </c>
      <c r="F174" s="312" t="s">
        <v>789</v>
      </c>
      <c r="G174" s="310"/>
      <c r="H174" s="311" t="s">
        <v>1</v>
      </c>
      <c r="I174" s="313"/>
      <c r="J174" s="313"/>
      <c r="K174" s="310"/>
      <c r="L174" s="310"/>
      <c r="M174" s="314"/>
      <c r="N174" s="315"/>
      <c r="O174" s="316"/>
      <c r="P174" s="316"/>
      <c r="Q174" s="316"/>
      <c r="R174" s="316"/>
      <c r="S174" s="316"/>
      <c r="T174" s="316"/>
      <c r="U174" s="316"/>
      <c r="V174" s="316"/>
      <c r="W174" s="316"/>
      <c r="X174" s="317"/>
      <c r="Y174" s="15"/>
      <c r="Z174" s="15"/>
      <c r="AA174" s="15"/>
      <c r="AB174" s="15"/>
      <c r="AC174" s="15"/>
      <c r="AD174" s="15"/>
      <c r="AE174" s="15"/>
      <c r="AT174" s="318" t="s">
        <v>446</v>
      </c>
      <c r="AU174" s="318" t="s">
        <v>88</v>
      </c>
      <c r="AV174" s="15" t="s">
        <v>86</v>
      </c>
      <c r="AW174" s="15" t="s">
        <v>5</v>
      </c>
      <c r="AX174" s="15" t="s">
        <v>78</v>
      </c>
      <c r="AY174" s="318" t="s">
        <v>223</v>
      </c>
    </row>
    <row r="175" s="13" customFormat="1">
      <c r="A175" s="13"/>
      <c r="B175" s="274"/>
      <c r="C175" s="275"/>
      <c r="D175" s="266" t="s">
        <v>446</v>
      </c>
      <c r="E175" s="276" t="s">
        <v>1</v>
      </c>
      <c r="F175" s="277" t="s">
        <v>2293</v>
      </c>
      <c r="G175" s="275"/>
      <c r="H175" s="278">
        <v>1576.7729999999999</v>
      </c>
      <c r="I175" s="279"/>
      <c r="J175" s="279"/>
      <c r="K175" s="275"/>
      <c r="L175" s="275"/>
      <c r="M175" s="280"/>
      <c r="N175" s="281"/>
      <c r="O175" s="282"/>
      <c r="P175" s="282"/>
      <c r="Q175" s="282"/>
      <c r="R175" s="282"/>
      <c r="S175" s="282"/>
      <c r="T175" s="282"/>
      <c r="U175" s="282"/>
      <c r="V175" s="282"/>
      <c r="W175" s="282"/>
      <c r="X175" s="283"/>
      <c r="Y175" s="13"/>
      <c r="Z175" s="13"/>
      <c r="AA175" s="13"/>
      <c r="AB175" s="13"/>
      <c r="AC175" s="13"/>
      <c r="AD175" s="13"/>
      <c r="AE175" s="13"/>
      <c r="AT175" s="284" t="s">
        <v>446</v>
      </c>
      <c r="AU175" s="284" t="s">
        <v>88</v>
      </c>
      <c r="AV175" s="13" t="s">
        <v>88</v>
      </c>
      <c r="AW175" s="13" t="s">
        <v>5</v>
      </c>
      <c r="AX175" s="13" t="s">
        <v>78</v>
      </c>
      <c r="AY175" s="284" t="s">
        <v>223</v>
      </c>
    </row>
    <row r="176" s="14" customFormat="1">
      <c r="A176" s="14"/>
      <c r="B176" s="285"/>
      <c r="C176" s="286"/>
      <c r="D176" s="266" t="s">
        <v>446</v>
      </c>
      <c r="E176" s="287" t="s">
        <v>1</v>
      </c>
      <c r="F176" s="288" t="s">
        <v>463</v>
      </c>
      <c r="G176" s="286"/>
      <c r="H176" s="289">
        <v>1576.7729999999999</v>
      </c>
      <c r="I176" s="290"/>
      <c r="J176" s="290"/>
      <c r="K176" s="286"/>
      <c r="L176" s="286"/>
      <c r="M176" s="291"/>
      <c r="N176" s="292"/>
      <c r="O176" s="293"/>
      <c r="P176" s="293"/>
      <c r="Q176" s="293"/>
      <c r="R176" s="293"/>
      <c r="S176" s="293"/>
      <c r="T176" s="293"/>
      <c r="U176" s="293"/>
      <c r="V176" s="293"/>
      <c r="W176" s="293"/>
      <c r="X176" s="294"/>
      <c r="Y176" s="14"/>
      <c r="Z176" s="14"/>
      <c r="AA176" s="14"/>
      <c r="AB176" s="14"/>
      <c r="AC176" s="14"/>
      <c r="AD176" s="14"/>
      <c r="AE176" s="14"/>
      <c r="AT176" s="295" t="s">
        <v>446</v>
      </c>
      <c r="AU176" s="295" t="s">
        <v>88</v>
      </c>
      <c r="AV176" s="14" t="s">
        <v>239</v>
      </c>
      <c r="AW176" s="14" t="s">
        <v>5</v>
      </c>
      <c r="AX176" s="14" t="s">
        <v>86</v>
      </c>
      <c r="AY176" s="295" t="s">
        <v>223</v>
      </c>
    </row>
    <row r="177" s="2" customFormat="1" ht="21.75" customHeight="1">
      <c r="A177" s="39"/>
      <c r="B177" s="40"/>
      <c r="C177" s="252" t="s">
        <v>430</v>
      </c>
      <c r="D177" s="252" t="s">
        <v>226</v>
      </c>
      <c r="E177" s="253" t="s">
        <v>2294</v>
      </c>
      <c r="F177" s="254" t="s">
        <v>2295</v>
      </c>
      <c r="G177" s="255" t="s">
        <v>481</v>
      </c>
      <c r="H177" s="256">
        <v>150</v>
      </c>
      <c r="I177" s="257"/>
      <c r="J177" s="257"/>
      <c r="K177" s="258">
        <f>ROUND(P177*H177,2)</f>
        <v>0</v>
      </c>
      <c r="L177" s="254" t="s">
        <v>404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0.00133</v>
      </c>
      <c r="V177" s="262">
        <f>U177*H177</f>
        <v>0.19950000000000001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88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2296</v>
      </c>
    </row>
    <row r="178" s="15" customFormat="1">
      <c r="A178" s="15"/>
      <c r="B178" s="309"/>
      <c r="C178" s="310"/>
      <c r="D178" s="266" t="s">
        <v>446</v>
      </c>
      <c r="E178" s="311" t="s">
        <v>1</v>
      </c>
      <c r="F178" s="312" t="s">
        <v>2297</v>
      </c>
      <c r="G178" s="310"/>
      <c r="H178" s="311" t="s">
        <v>1</v>
      </c>
      <c r="I178" s="313"/>
      <c r="J178" s="313"/>
      <c r="K178" s="310"/>
      <c r="L178" s="310"/>
      <c r="M178" s="314"/>
      <c r="N178" s="315"/>
      <c r="O178" s="316"/>
      <c r="P178" s="316"/>
      <c r="Q178" s="316"/>
      <c r="R178" s="316"/>
      <c r="S178" s="316"/>
      <c r="T178" s="316"/>
      <c r="U178" s="316"/>
      <c r="V178" s="316"/>
      <c r="W178" s="316"/>
      <c r="X178" s="317"/>
      <c r="Y178" s="15"/>
      <c r="Z178" s="15"/>
      <c r="AA178" s="15"/>
      <c r="AB178" s="15"/>
      <c r="AC178" s="15"/>
      <c r="AD178" s="15"/>
      <c r="AE178" s="15"/>
      <c r="AT178" s="318" t="s">
        <v>446</v>
      </c>
      <c r="AU178" s="318" t="s">
        <v>88</v>
      </c>
      <c r="AV178" s="15" t="s">
        <v>86</v>
      </c>
      <c r="AW178" s="15" t="s">
        <v>5</v>
      </c>
      <c r="AX178" s="15" t="s">
        <v>78</v>
      </c>
      <c r="AY178" s="318" t="s">
        <v>223</v>
      </c>
    </row>
    <row r="179" s="13" customFormat="1">
      <c r="A179" s="13"/>
      <c r="B179" s="274"/>
      <c r="C179" s="275"/>
      <c r="D179" s="266" t="s">
        <v>446</v>
      </c>
      <c r="E179" s="276" t="s">
        <v>1</v>
      </c>
      <c r="F179" s="277" t="s">
        <v>2298</v>
      </c>
      <c r="G179" s="275"/>
      <c r="H179" s="278">
        <v>150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5</v>
      </c>
      <c r="AX179" s="13" t="s">
        <v>78</v>
      </c>
      <c r="AY179" s="284" t="s">
        <v>223</v>
      </c>
    </row>
    <row r="180" s="14" customFormat="1">
      <c r="A180" s="14"/>
      <c r="B180" s="285"/>
      <c r="C180" s="286"/>
      <c r="D180" s="266" t="s">
        <v>446</v>
      </c>
      <c r="E180" s="287" t="s">
        <v>1</v>
      </c>
      <c r="F180" s="288" t="s">
        <v>463</v>
      </c>
      <c r="G180" s="286"/>
      <c r="H180" s="289">
        <v>150</v>
      </c>
      <c r="I180" s="290"/>
      <c r="J180" s="290"/>
      <c r="K180" s="286"/>
      <c r="L180" s="286"/>
      <c r="M180" s="291"/>
      <c r="N180" s="292"/>
      <c r="O180" s="293"/>
      <c r="P180" s="293"/>
      <c r="Q180" s="293"/>
      <c r="R180" s="293"/>
      <c r="S180" s="293"/>
      <c r="T180" s="293"/>
      <c r="U180" s="293"/>
      <c r="V180" s="293"/>
      <c r="W180" s="293"/>
      <c r="X180" s="294"/>
      <c r="Y180" s="14"/>
      <c r="Z180" s="14"/>
      <c r="AA180" s="14"/>
      <c r="AB180" s="14"/>
      <c r="AC180" s="14"/>
      <c r="AD180" s="14"/>
      <c r="AE180" s="14"/>
      <c r="AT180" s="295" t="s">
        <v>446</v>
      </c>
      <c r="AU180" s="295" t="s">
        <v>88</v>
      </c>
      <c r="AV180" s="14" t="s">
        <v>239</v>
      </c>
      <c r="AW180" s="14" t="s">
        <v>5</v>
      </c>
      <c r="AX180" s="14" t="s">
        <v>86</v>
      </c>
      <c r="AY180" s="295" t="s">
        <v>223</v>
      </c>
    </row>
    <row r="181" s="2" customFormat="1" ht="21.75" customHeight="1">
      <c r="A181" s="39"/>
      <c r="B181" s="40"/>
      <c r="C181" s="296" t="s">
        <v>258</v>
      </c>
      <c r="D181" s="296" t="s">
        <v>498</v>
      </c>
      <c r="E181" s="297" t="s">
        <v>2299</v>
      </c>
      <c r="F181" s="298" t="s">
        <v>2300</v>
      </c>
      <c r="G181" s="299" t="s">
        <v>501</v>
      </c>
      <c r="H181" s="300">
        <v>0.88200000000000001</v>
      </c>
      <c r="I181" s="301"/>
      <c r="J181" s="302"/>
      <c r="K181" s="303">
        <f>ROUND(P181*H181,2)</f>
        <v>0</v>
      </c>
      <c r="L181" s="298" t="s">
        <v>404</v>
      </c>
      <c r="M181" s="304"/>
      <c r="N181" s="305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1</v>
      </c>
      <c r="V181" s="262">
        <f>U181*H181</f>
        <v>0.88200000000000001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430</v>
      </c>
      <c r="AT181" s="264" t="s">
        <v>498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2301</v>
      </c>
    </row>
    <row r="182" s="13" customFormat="1">
      <c r="A182" s="13"/>
      <c r="B182" s="274"/>
      <c r="C182" s="275"/>
      <c r="D182" s="266" t="s">
        <v>446</v>
      </c>
      <c r="E182" s="276" t="s">
        <v>1</v>
      </c>
      <c r="F182" s="277" t="s">
        <v>2302</v>
      </c>
      <c r="G182" s="275"/>
      <c r="H182" s="278">
        <v>0.88200000000000001</v>
      </c>
      <c r="I182" s="279"/>
      <c r="J182" s="279"/>
      <c r="K182" s="275"/>
      <c r="L182" s="275"/>
      <c r="M182" s="280"/>
      <c r="N182" s="281"/>
      <c r="O182" s="282"/>
      <c r="P182" s="282"/>
      <c r="Q182" s="282"/>
      <c r="R182" s="282"/>
      <c r="S182" s="282"/>
      <c r="T182" s="282"/>
      <c r="U182" s="282"/>
      <c r="V182" s="282"/>
      <c r="W182" s="282"/>
      <c r="X182" s="283"/>
      <c r="Y182" s="13"/>
      <c r="Z182" s="13"/>
      <c r="AA182" s="13"/>
      <c r="AB182" s="13"/>
      <c r="AC182" s="13"/>
      <c r="AD182" s="13"/>
      <c r="AE182" s="13"/>
      <c r="AT182" s="284" t="s">
        <v>446</v>
      </c>
      <c r="AU182" s="284" t="s">
        <v>88</v>
      </c>
      <c r="AV182" s="13" t="s">
        <v>88</v>
      </c>
      <c r="AW182" s="13" t="s">
        <v>5</v>
      </c>
      <c r="AX182" s="13" t="s">
        <v>78</v>
      </c>
      <c r="AY182" s="284" t="s">
        <v>223</v>
      </c>
    </row>
    <row r="183" s="14" customFormat="1">
      <c r="A183" s="14"/>
      <c r="B183" s="285"/>
      <c r="C183" s="286"/>
      <c r="D183" s="266" t="s">
        <v>446</v>
      </c>
      <c r="E183" s="287" t="s">
        <v>1</v>
      </c>
      <c r="F183" s="288" t="s">
        <v>463</v>
      </c>
      <c r="G183" s="286"/>
      <c r="H183" s="289">
        <v>0.88200000000000001</v>
      </c>
      <c r="I183" s="290"/>
      <c r="J183" s="290"/>
      <c r="K183" s="286"/>
      <c r="L183" s="286"/>
      <c r="M183" s="291"/>
      <c r="N183" s="292"/>
      <c r="O183" s="293"/>
      <c r="P183" s="293"/>
      <c r="Q183" s="293"/>
      <c r="R183" s="293"/>
      <c r="S183" s="293"/>
      <c r="T183" s="293"/>
      <c r="U183" s="293"/>
      <c r="V183" s="293"/>
      <c r="W183" s="293"/>
      <c r="X183" s="294"/>
      <c r="Y183" s="14"/>
      <c r="Z183" s="14"/>
      <c r="AA183" s="14"/>
      <c r="AB183" s="14"/>
      <c r="AC183" s="14"/>
      <c r="AD183" s="14"/>
      <c r="AE183" s="14"/>
      <c r="AT183" s="295" t="s">
        <v>446</v>
      </c>
      <c r="AU183" s="295" t="s">
        <v>88</v>
      </c>
      <c r="AV183" s="14" t="s">
        <v>239</v>
      </c>
      <c r="AW183" s="14" t="s">
        <v>5</v>
      </c>
      <c r="AX183" s="14" t="s">
        <v>86</v>
      </c>
      <c r="AY183" s="295" t="s">
        <v>223</v>
      </c>
    </row>
    <row r="184" s="2" customFormat="1" ht="21.75" customHeight="1">
      <c r="A184" s="39"/>
      <c r="B184" s="40"/>
      <c r="C184" s="296" t="s">
        <v>263</v>
      </c>
      <c r="D184" s="296" t="s">
        <v>498</v>
      </c>
      <c r="E184" s="297" t="s">
        <v>2303</v>
      </c>
      <c r="F184" s="298" t="s">
        <v>2304</v>
      </c>
      <c r="G184" s="299" t="s">
        <v>501</v>
      </c>
      <c r="H184" s="300">
        <v>1.976</v>
      </c>
      <c r="I184" s="301"/>
      <c r="J184" s="302"/>
      <c r="K184" s="303">
        <f>ROUND(P184*H184,2)</f>
        <v>0</v>
      </c>
      <c r="L184" s="298" t="s">
        <v>404</v>
      </c>
      <c r="M184" s="304"/>
      <c r="N184" s="305" t="s">
        <v>1</v>
      </c>
      <c r="O184" s="260" t="s">
        <v>41</v>
      </c>
      <c r="P184" s="261">
        <f>I184+J184</f>
        <v>0</v>
      </c>
      <c r="Q184" s="261">
        <f>ROUND(I184*H184,2)</f>
        <v>0</v>
      </c>
      <c r="R184" s="261">
        <f>ROUND(J184*H184,2)</f>
        <v>0</v>
      </c>
      <c r="S184" s="92"/>
      <c r="T184" s="262">
        <f>S184*H184</f>
        <v>0</v>
      </c>
      <c r="U184" s="262">
        <v>1</v>
      </c>
      <c r="V184" s="262">
        <f>U184*H184</f>
        <v>1.976</v>
      </c>
      <c r="W184" s="262">
        <v>0</v>
      </c>
      <c r="X184" s="263">
        <f>W184*H184</f>
        <v>0</v>
      </c>
      <c r="Y184" s="39"/>
      <c r="Z184" s="39"/>
      <c r="AA184" s="39"/>
      <c r="AB184" s="39"/>
      <c r="AC184" s="39"/>
      <c r="AD184" s="39"/>
      <c r="AE184" s="39"/>
      <c r="AR184" s="264" t="s">
        <v>430</v>
      </c>
      <c r="AT184" s="264" t="s">
        <v>498</v>
      </c>
      <c r="AU184" s="264" t="s">
        <v>88</v>
      </c>
      <c r="AY184" s="18" t="s">
        <v>223</v>
      </c>
      <c r="BE184" s="265">
        <f>IF(O184="základní",K184,0)</f>
        <v>0</v>
      </c>
      <c r="BF184" s="265">
        <f>IF(O184="snížená",K184,0)</f>
        <v>0</v>
      </c>
      <c r="BG184" s="265">
        <f>IF(O184="zákl. přenesená",K184,0)</f>
        <v>0</v>
      </c>
      <c r="BH184" s="265">
        <f>IF(O184="sníž. přenesená",K184,0)</f>
        <v>0</v>
      </c>
      <c r="BI184" s="265">
        <f>IF(O184="nulová",K184,0)</f>
        <v>0</v>
      </c>
      <c r="BJ184" s="18" t="s">
        <v>86</v>
      </c>
      <c r="BK184" s="265">
        <f>ROUND(P184*H184,2)</f>
        <v>0</v>
      </c>
      <c r="BL184" s="18" t="s">
        <v>239</v>
      </c>
      <c r="BM184" s="264" t="s">
        <v>2305</v>
      </c>
    </row>
    <row r="185" s="13" customFormat="1">
      <c r="A185" s="13"/>
      <c r="B185" s="274"/>
      <c r="C185" s="275"/>
      <c r="D185" s="266" t="s">
        <v>446</v>
      </c>
      <c r="E185" s="276" t="s">
        <v>1</v>
      </c>
      <c r="F185" s="277" t="s">
        <v>2306</v>
      </c>
      <c r="G185" s="275"/>
      <c r="H185" s="278">
        <v>1.976</v>
      </c>
      <c r="I185" s="279"/>
      <c r="J185" s="279"/>
      <c r="K185" s="275"/>
      <c r="L185" s="275"/>
      <c r="M185" s="280"/>
      <c r="N185" s="281"/>
      <c r="O185" s="282"/>
      <c r="P185" s="282"/>
      <c r="Q185" s="282"/>
      <c r="R185" s="282"/>
      <c r="S185" s="282"/>
      <c r="T185" s="282"/>
      <c r="U185" s="282"/>
      <c r="V185" s="282"/>
      <c r="W185" s="282"/>
      <c r="X185" s="283"/>
      <c r="Y185" s="13"/>
      <c r="Z185" s="13"/>
      <c r="AA185" s="13"/>
      <c r="AB185" s="13"/>
      <c r="AC185" s="13"/>
      <c r="AD185" s="13"/>
      <c r="AE185" s="13"/>
      <c r="AT185" s="284" t="s">
        <v>446</v>
      </c>
      <c r="AU185" s="284" t="s">
        <v>88</v>
      </c>
      <c r="AV185" s="13" t="s">
        <v>88</v>
      </c>
      <c r="AW185" s="13" t="s">
        <v>5</v>
      </c>
      <c r="AX185" s="13" t="s">
        <v>78</v>
      </c>
      <c r="AY185" s="284" t="s">
        <v>223</v>
      </c>
    </row>
    <row r="186" s="14" customFormat="1">
      <c r="A186" s="14"/>
      <c r="B186" s="285"/>
      <c r="C186" s="286"/>
      <c r="D186" s="266" t="s">
        <v>446</v>
      </c>
      <c r="E186" s="287" t="s">
        <v>1</v>
      </c>
      <c r="F186" s="288" t="s">
        <v>463</v>
      </c>
      <c r="G186" s="286"/>
      <c r="H186" s="289">
        <v>1.976</v>
      </c>
      <c r="I186" s="290"/>
      <c r="J186" s="290"/>
      <c r="K186" s="286"/>
      <c r="L186" s="286"/>
      <c r="M186" s="291"/>
      <c r="N186" s="292"/>
      <c r="O186" s="293"/>
      <c r="P186" s="293"/>
      <c r="Q186" s="293"/>
      <c r="R186" s="293"/>
      <c r="S186" s="293"/>
      <c r="T186" s="293"/>
      <c r="U186" s="293"/>
      <c r="V186" s="293"/>
      <c r="W186" s="293"/>
      <c r="X186" s="294"/>
      <c r="Y186" s="14"/>
      <c r="Z186" s="14"/>
      <c r="AA186" s="14"/>
      <c r="AB186" s="14"/>
      <c r="AC186" s="14"/>
      <c r="AD186" s="14"/>
      <c r="AE186" s="14"/>
      <c r="AT186" s="295" t="s">
        <v>446</v>
      </c>
      <c r="AU186" s="295" t="s">
        <v>88</v>
      </c>
      <c r="AV186" s="14" t="s">
        <v>239</v>
      </c>
      <c r="AW186" s="14" t="s">
        <v>5</v>
      </c>
      <c r="AX186" s="14" t="s">
        <v>86</v>
      </c>
      <c r="AY186" s="295" t="s">
        <v>223</v>
      </c>
    </row>
    <row r="187" s="2" customFormat="1" ht="21.75" customHeight="1">
      <c r="A187" s="39"/>
      <c r="B187" s="40"/>
      <c r="C187" s="252" t="s">
        <v>267</v>
      </c>
      <c r="D187" s="252" t="s">
        <v>226</v>
      </c>
      <c r="E187" s="253" t="s">
        <v>2307</v>
      </c>
      <c r="F187" s="254" t="s">
        <v>2308</v>
      </c>
      <c r="G187" s="255" t="s">
        <v>481</v>
      </c>
      <c r="H187" s="256">
        <v>150</v>
      </c>
      <c r="I187" s="257"/>
      <c r="J187" s="257"/>
      <c r="K187" s="258">
        <f>ROUND(P187*H187,2)</f>
        <v>0</v>
      </c>
      <c r="L187" s="254" t="s">
        <v>404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88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2309</v>
      </c>
    </row>
    <row r="188" s="13" customFormat="1">
      <c r="A188" s="13"/>
      <c r="B188" s="274"/>
      <c r="C188" s="275"/>
      <c r="D188" s="266" t="s">
        <v>446</v>
      </c>
      <c r="E188" s="276" t="s">
        <v>1</v>
      </c>
      <c r="F188" s="277" t="s">
        <v>2026</v>
      </c>
      <c r="G188" s="275"/>
      <c r="H188" s="278">
        <v>150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3"/>
      <c r="Z188" s="13"/>
      <c r="AA188" s="13"/>
      <c r="AB188" s="13"/>
      <c r="AC188" s="13"/>
      <c r="AD188" s="13"/>
      <c r="AE188" s="13"/>
      <c r="AT188" s="284" t="s">
        <v>446</v>
      </c>
      <c r="AU188" s="284" t="s">
        <v>88</v>
      </c>
      <c r="AV188" s="13" t="s">
        <v>88</v>
      </c>
      <c r="AW188" s="13" t="s">
        <v>5</v>
      </c>
      <c r="AX188" s="13" t="s">
        <v>78</v>
      </c>
      <c r="AY188" s="284" t="s">
        <v>223</v>
      </c>
    </row>
    <row r="189" s="14" customFormat="1">
      <c r="A189" s="14"/>
      <c r="B189" s="285"/>
      <c r="C189" s="286"/>
      <c r="D189" s="266" t="s">
        <v>446</v>
      </c>
      <c r="E189" s="287" t="s">
        <v>1</v>
      </c>
      <c r="F189" s="288" t="s">
        <v>463</v>
      </c>
      <c r="G189" s="286"/>
      <c r="H189" s="289">
        <v>150</v>
      </c>
      <c r="I189" s="290"/>
      <c r="J189" s="290"/>
      <c r="K189" s="286"/>
      <c r="L189" s="286"/>
      <c r="M189" s="291"/>
      <c r="N189" s="292"/>
      <c r="O189" s="293"/>
      <c r="P189" s="293"/>
      <c r="Q189" s="293"/>
      <c r="R189" s="293"/>
      <c r="S189" s="293"/>
      <c r="T189" s="293"/>
      <c r="U189" s="293"/>
      <c r="V189" s="293"/>
      <c r="W189" s="293"/>
      <c r="X189" s="294"/>
      <c r="Y189" s="14"/>
      <c r="Z189" s="14"/>
      <c r="AA189" s="14"/>
      <c r="AB189" s="14"/>
      <c r="AC189" s="14"/>
      <c r="AD189" s="14"/>
      <c r="AE189" s="14"/>
      <c r="AT189" s="295" t="s">
        <v>446</v>
      </c>
      <c r="AU189" s="295" t="s">
        <v>88</v>
      </c>
      <c r="AV189" s="14" t="s">
        <v>239</v>
      </c>
      <c r="AW189" s="14" t="s">
        <v>5</v>
      </c>
      <c r="AX189" s="14" t="s">
        <v>86</v>
      </c>
      <c r="AY189" s="295" t="s">
        <v>223</v>
      </c>
    </row>
    <row r="190" s="2" customFormat="1" ht="21.75" customHeight="1">
      <c r="A190" s="39"/>
      <c r="B190" s="40"/>
      <c r="C190" s="252" t="s">
        <v>274</v>
      </c>
      <c r="D190" s="252" t="s">
        <v>226</v>
      </c>
      <c r="E190" s="253" t="s">
        <v>2310</v>
      </c>
      <c r="F190" s="254" t="s">
        <v>2311</v>
      </c>
      <c r="G190" s="255" t="s">
        <v>481</v>
      </c>
      <c r="H190" s="256">
        <v>6.4000000000000004</v>
      </c>
      <c r="I190" s="257"/>
      <c r="J190" s="257"/>
      <c r="K190" s="258">
        <f>ROUND(P190*H190,2)</f>
        <v>0</v>
      </c>
      <c r="L190" s="254" t="s">
        <v>404</v>
      </c>
      <c r="M190" s="45"/>
      <c r="N190" s="259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0.15478</v>
      </c>
      <c r="V190" s="262">
        <f>U190*H190</f>
        <v>0.99059200000000003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239</v>
      </c>
      <c r="AT190" s="264" t="s">
        <v>226</v>
      </c>
      <c r="AU190" s="264" t="s">
        <v>88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2312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2313</v>
      </c>
      <c r="G191" s="275"/>
      <c r="H191" s="278">
        <v>6.4000000000000004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4" customFormat="1">
      <c r="A192" s="14"/>
      <c r="B192" s="285"/>
      <c r="C192" s="286"/>
      <c r="D192" s="266" t="s">
        <v>446</v>
      </c>
      <c r="E192" s="287" t="s">
        <v>1</v>
      </c>
      <c r="F192" s="288" t="s">
        <v>463</v>
      </c>
      <c r="G192" s="286"/>
      <c r="H192" s="289">
        <v>6.4000000000000004</v>
      </c>
      <c r="I192" s="290"/>
      <c r="J192" s="290"/>
      <c r="K192" s="286"/>
      <c r="L192" s="286"/>
      <c r="M192" s="291"/>
      <c r="N192" s="292"/>
      <c r="O192" s="293"/>
      <c r="P192" s="293"/>
      <c r="Q192" s="293"/>
      <c r="R192" s="293"/>
      <c r="S192" s="293"/>
      <c r="T192" s="293"/>
      <c r="U192" s="293"/>
      <c r="V192" s="293"/>
      <c r="W192" s="293"/>
      <c r="X192" s="294"/>
      <c r="Y192" s="14"/>
      <c r="Z192" s="14"/>
      <c r="AA192" s="14"/>
      <c r="AB192" s="14"/>
      <c r="AC192" s="14"/>
      <c r="AD192" s="14"/>
      <c r="AE192" s="14"/>
      <c r="AT192" s="295" t="s">
        <v>446</v>
      </c>
      <c r="AU192" s="295" t="s">
        <v>88</v>
      </c>
      <c r="AV192" s="14" t="s">
        <v>239</v>
      </c>
      <c r="AW192" s="14" t="s">
        <v>5</v>
      </c>
      <c r="AX192" s="14" t="s">
        <v>86</v>
      </c>
      <c r="AY192" s="295" t="s">
        <v>223</v>
      </c>
    </row>
    <row r="193" s="2" customFormat="1" ht="21.75" customHeight="1">
      <c r="A193" s="39"/>
      <c r="B193" s="40"/>
      <c r="C193" s="252" t="s">
        <v>279</v>
      </c>
      <c r="D193" s="252" t="s">
        <v>226</v>
      </c>
      <c r="E193" s="253" t="s">
        <v>2314</v>
      </c>
      <c r="F193" s="254" t="s">
        <v>2315</v>
      </c>
      <c r="G193" s="255" t="s">
        <v>481</v>
      </c>
      <c r="H193" s="256">
        <v>6.4000000000000004</v>
      </c>
      <c r="I193" s="257"/>
      <c r="J193" s="257"/>
      <c r="K193" s="258">
        <f>ROUND(P193*H193,2)</f>
        <v>0</v>
      </c>
      <c r="L193" s="254" t="s">
        <v>404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2316</v>
      </c>
    </row>
    <row r="194" s="13" customFormat="1">
      <c r="A194" s="13"/>
      <c r="B194" s="274"/>
      <c r="C194" s="275"/>
      <c r="D194" s="266" t="s">
        <v>446</v>
      </c>
      <c r="E194" s="276" t="s">
        <v>1</v>
      </c>
      <c r="F194" s="277" t="s">
        <v>2313</v>
      </c>
      <c r="G194" s="275"/>
      <c r="H194" s="278">
        <v>6.4000000000000004</v>
      </c>
      <c r="I194" s="279"/>
      <c r="J194" s="279"/>
      <c r="K194" s="275"/>
      <c r="L194" s="275"/>
      <c r="M194" s="280"/>
      <c r="N194" s="281"/>
      <c r="O194" s="282"/>
      <c r="P194" s="282"/>
      <c r="Q194" s="282"/>
      <c r="R194" s="282"/>
      <c r="S194" s="282"/>
      <c r="T194" s="282"/>
      <c r="U194" s="282"/>
      <c r="V194" s="282"/>
      <c r="W194" s="282"/>
      <c r="X194" s="283"/>
      <c r="Y194" s="13"/>
      <c r="Z194" s="13"/>
      <c r="AA194" s="13"/>
      <c r="AB194" s="13"/>
      <c r="AC194" s="13"/>
      <c r="AD194" s="13"/>
      <c r="AE194" s="13"/>
      <c r="AT194" s="284" t="s">
        <v>446</v>
      </c>
      <c r="AU194" s="284" t="s">
        <v>88</v>
      </c>
      <c r="AV194" s="13" t="s">
        <v>88</v>
      </c>
      <c r="AW194" s="13" t="s">
        <v>5</v>
      </c>
      <c r="AX194" s="13" t="s">
        <v>78</v>
      </c>
      <c r="AY194" s="284" t="s">
        <v>223</v>
      </c>
    </row>
    <row r="195" s="14" customFormat="1">
      <c r="A195" s="14"/>
      <c r="B195" s="285"/>
      <c r="C195" s="286"/>
      <c r="D195" s="266" t="s">
        <v>446</v>
      </c>
      <c r="E195" s="287" t="s">
        <v>1</v>
      </c>
      <c r="F195" s="288" t="s">
        <v>463</v>
      </c>
      <c r="G195" s="286"/>
      <c r="H195" s="289">
        <v>6.4000000000000004</v>
      </c>
      <c r="I195" s="290"/>
      <c r="J195" s="290"/>
      <c r="K195" s="286"/>
      <c r="L195" s="286"/>
      <c r="M195" s="291"/>
      <c r="N195" s="292"/>
      <c r="O195" s="293"/>
      <c r="P195" s="293"/>
      <c r="Q195" s="293"/>
      <c r="R195" s="293"/>
      <c r="S195" s="293"/>
      <c r="T195" s="293"/>
      <c r="U195" s="293"/>
      <c r="V195" s="293"/>
      <c r="W195" s="293"/>
      <c r="X195" s="294"/>
      <c r="Y195" s="14"/>
      <c r="Z195" s="14"/>
      <c r="AA195" s="14"/>
      <c r="AB195" s="14"/>
      <c r="AC195" s="14"/>
      <c r="AD195" s="14"/>
      <c r="AE195" s="14"/>
      <c r="AT195" s="295" t="s">
        <v>446</v>
      </c>
      <c r="AU195" s="295" t="s">
        <v>88</v>
      </c>
      <c r="AV195" s="14" t="s">
        <v>239</v>
      </c>
      <c r="AW195" s="14" t="s">
        <v>5</v>
      </c>
      <c r="AX195" s="14" t="s">
        <v>86</v>
      </c>
      <c r="AY195" s="295" t="s">
        <v>223</v>
      </c>
    </row>
    <row r="196" s="2" customFormat="1" ht="21.75" customHeight="1">
      <c r="A196" s="39"/>
      <c r="B196" s="40"/>
      <c r="C196" s="252" t="s">
        <v>289</v>
      </c>
      <c r="D196" s="252" t="s">
        <v>226</v>
      </c>
      <c r="E196" s="253" t="s">
        <v>2317</v>
      </c>
      <c r="F196" s="254" t="s">
        <v>2318</v>
      </c>
      <c r="G196" s="255" t="s">
        <v>403</v>
      </c>
      <c r="H196" s="256">
        <v>37.369999999999997</v>
      </c>
      <c r="I196" s="257"/>
      <c r="J196" s="257"/>
      <c r="K196" s="258">
        <f>ROUND(P196*H196,2)</f>
        <v>0</v>
      </c>
      <c r="L196" s="254" t="s">
        <v>404</v>
      </c>
      <c r="M196" s="45"/>
      <c r="N196" s="259" t="s">
        <v>1</v>
      </c>
      <c r="O196" s="260" t="s">
        <v>41</v>
      </c>
      <c r="P196" s="261">
        <f>I196+J196</f>
        <v>0</v>
      </c>
      <c r="Q196" s="261">
        <f>ROUND(I196*H196,2)</f>
        <v>0</v>
      </c>
      <c r="R196" s="261">
        <f>ROUND(J196*H196,2)</f>
        <v>0</v>
      </c>
      <c r="S196" s="92"/>
      <c r="T196" s="262">
        <f>S196*H196</f>
        <v>0</v>
      </c>
      <c r="U196" s="262">
        <v>0.0264</v>
      </c>
      <c r="V196" s="262">
        <f>U196*H196</f>
        <v>0.98656799999999989</v>
      </c>
      <c r="W196" s="262">
        <v>0</v>
      </c>
      <c r="X196" s="263">
        <f>W196*H196</f>
        <v>0</v>
      </c>
      <c r="Y196" s="39"/>
      <c r="Z196" s="39"/>
      <c r="AA196" s="39"/>
      <c r="AB196" s="39"/>
      <c r="AC196" s="39"/>
      <c r="AD196" s="39"/>
      <c r="AE196" s="39"/>
      <c r="AR196" s="264" t="s">
        <v>239</v>
      </c>
      <c r="AT196" s="264" t="s">
        <v>226</v>
      </c>
      <c r="AU196" s="264" t="s">
        <v>88</v>
      </c>
      <c r="AY196" s="18" t="s">
        <v>223</v>
      </c>
      <c r="BE196" s="265">
        <f>IF(O196="základní",K196,0)</f>
        <v>0</v>
      </c>
      <c r="BF196" s="265">
        <f>IF(O196="snížená",K196,0)</f>
        <v>0</v>
      </c>
      <c r="BG196" s="265">
        <f>IF(O196="zákl. přenesená",K196,0)</f>
        <v>0</v>
      </c>
      <c r="BH196" s="265">
        <f>IF(O196="sníž. přenesená",K196,0)</f>
        <v>0</v>
      </c>
      <c r="BI196" s="265">
        <f>IF(O196="nulová",K196,0)</f>
        <v>0</v>
      </c>
      <c r="BJ196" s="18" t="s">
        <v>86</v>
      </c>
      <c r="BK196" s="265">
        <f>ROUND(P196*H196,2)</f>
        <v>0</v>
      </c>
      <c r="BL196" s="18" t="s">
        <v>239</v>
      </c>
      <c r="BM196" s="264" t="s">
        <v>2319</v>
      </c>
    </row>
    <row r="197" s="15" customFormat="1">
      <c r="A197" s="15"/>
      <c r="B197" s="309"/>
      <c r="C197" s="310"/>
      <c r="D197" s="266" t="s">
        <v>446</v>
      </c>
      <c r="E197" s="311" t="s">
        <v>1</v>
      </c>
      <c r="F197" s="312" t="s">
        <v>2320</v>
      </c>
      <c r="G197" s="310"/>
      <c r="H197" s="311" t="s">
        <v>1</v>
      </c>
      <c r="I197" s="313"/>
      <c r="J197" s="313"/>
      <c r="K197" s="310"/>
      <c r="L197" s="310"/>
      <c r="M197" s="314"/>
      <c r="N197" s="315"/>
      <c r="O197" s="316"/>
      <c r="P197" s="316"/>
      <c r="Q197" s="316"/>
      <c r="R197" s="316"/>
      <c r="S197" s="316"/>
      <c r="T197" s="316"/>
      <c r="U197" s="316"/>
      <c r="V197" s="316"/>
      <c r="W197" s="316"/>
      <c r="X197" s="317"/>
      <c r="Y197" s="15"/>
      <c r="Z197" s="15"/>
      <c r="AA197" s="15"/>
      <c r="AB197" s="15"/>
      <c r="AC197" s="15"/>
      <c r="AD197" s="15"/>
      <c r="AE197" s="15"/>
      <c r="AT197" s="318" t="s">
        <v>446</v>
      </c>
      <c r="AU197" s="318" t="s">
        <v>88</v>
      </c>
      <c r="AV197" s="15" t="s">
        <v>86</v>
      </c>
      <c r="AW197" s="15" t="s">
        <v>5</v>
      </c>
      <c r="AX197" s="15" t="s">
        <v>78</v>
      </c>
      <c r="AY197" s="318" t="s">
        <v>223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2321</v>
      </c>
      <c r="G198" s="275"/>
      <c r="H198" s="278">
        <v>37.369999999999997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78</v>
      </c>
      <c r="AY198" s="284" t="s">
        <v>223</v>
      </c>
    </row>
    <row r="199" s="14" customFormat="1">
      <c r="A199" s="14"/>
      <c r="B199" s="285"/>
      <c r="C199" s="286"/>
      <c r="D199" s="266" t="s">
        <v>446</v>
      </c>
      <c r="E199" s="287" t="s">
        <v>1</v>
      </c>
      <c r="F199" s="288" t="s">
        <v>463</v>
      </c>
      <c r="G199" s="286"/>
      <c r="H199" s="289">
        <v>37.369999999999997</v>
      </c>
      <c r="I199" s="290"/>
      <c r="J199" s="290"/>
      <c r="K199" s="286"/>
      <c r="L199" s="286"/>
      <c r="M199" s="291"/>
      <c r="N199" s="292"/>
      <c r="O199" s="293"/>
      <c r="P199" s="293"/>
      <c r="Q199" s="293"/>
      <c r="R199" s="293"/>
      <c r="S199" s="293"/>
      <c r="T199" s="293"/>
      <c r="U199" s="293"/>
      <c r="V199" s="293"/>
      <c r="W199" s="293"/>
      <c r="X199" s="294"/>
      <c r="Y199" s="14"/>
      <c r="Z199" s="14"/>
      <c r="AA199" s="14"/>
      <c r="AB199" s="14"/>
      <c r="AC199" s="14"/>
      <c r="AD199" s="14"/>
      <c r="AE199" s="14"/>
      <c r="AT199" s="295" t="s">
        <v>446</v>
      </c>
      <c r="AU199" s="295" t="s">
        <v>88</v>
      </c>
      <c r="AV199" s="14" t="s">
        <v>239</v>
      </c>
      <c r="AW199" s="14" t="s">
        <v>5</v>
      </c>
      <c r="AX199" s="14" t="s">
        <v>86</v>
      </c>
      <c r="AY199" s="295" t="s">
        <v>223</v>
      </c>
    </row>
    <row r="200" s="2" customFormat="1" ht="21.75" customHeight="1">
      <c r="A200" s="39"/>
      <c r="B200" s="40"/>
      <c r="C200" s="252" t="s">
        <v>1720</v>
      </c>
      <c r="D200" s="252" t="s">
        <v>226</v>
      </c>
      <c r="E200" s="253" t="s">
        <v>541</v>
      </c>
      <c r="F200" s="254" t="s">
        <v>542</v>
      </c>
      <c r="G200" s="255" t="s">
        <v>409</v>
      </c>
      <c r="H200" s="256">
        <v>6563.1660000000002</v>
      </c>
      <c r="I200" s="257"/>
      <c r="J200" s="257"/>
      <c r="K200" s="258">
        <f>ROUND(P200*H200,2)</f>
        <v>0</v>
      </c>
      <c r="L200" s="254" t="s">
        <v>404</v>
      </c>
      <c r="M200" s="45"/>
      <c r="N200" s="259" t="s">
        <v>1</v>
      </c>
      <c r="O200" s="260" t="s">
        <v>41</v>
      </c>
      <c r="P200" s="261">
        <f>I200+J200</f>
        <v>0</v>
      </c>
      <c r="Q200" s="261">
        <f>ROUND(I200*H200,2)</f>
        <v>0</v>
      </c>
      <c r="R200" s="261">
        <f>ROUND(J200*H200,2)</f>
        <v>0</v>
      </c>
      <c r="S200" s="92"/>
      <c r="T200" s="262">
        <f>S200*H200</f>
        <v>0</v>
      </c>
      <c r="U200" s="262">
        <v>0</v>
      </c>
      <c r="V200" s="262">
        <f>U200*H200</f>
        <v>0</v>
      </c>
      <c r="W200" s="262">
        <v>0</v>
      </c>
      <c r="X200" s="263">
        <f>W200*H200</f>
        <v>0</v>
      </c>
      <c r="Y200" s="39"/>
      <c r="Z200" s="39"/>
      <c r="AA200" s="39"/>
      <c r="AB200" s="39"/>
      <c r="AC200" s="39"/>
      <c r="AD200" s="39"/>
      <c r="AE200" s="39"/>
      <c r="AR200" s="264" t="s">
        <v>239</v>
      </c>
      <c r="AT200" s="264" t="s">
        <v>226</v>
      </c>
      <c r="AU200" s="264" t="s">
        <v>88</v>
      </c>
      <c r="AY200" s="18" t="s">
        <v>223</v>
      </c>
      <c r="BE200" s="265">
        <f>IF(O200="základní",K200,0)</f>
        <v>0</v>
      </c>
      <c r="BF200" s="265">
        <f>IF(O200="snížená",K200,0)</f>
        <v>0</v>
      </c>
      <c r="BG200" s="265">
        <f>IF(O200="zákl. přenesená",K200,0)</f>
        <v>0</v>
      </c>
      <c r="BH200" s="265">
        <f>IF(O200="sníž. přenesená",K200,0)</f>
        <v>0</v>
      </c>
      <c r="BI200" s="265">
        <f>IF(O200="nulová",K200,0)</f>
        <v>0</v>
      </c>
      <c r="BJ200" s="18" t="s">
        <v>86</v>
      </c>
      <c r="BK200" s="265">
        <f>ROUND(P200*H200,2)</f>
        <v>0</v>
      </c>
      <c r="BL200" s="18" t="s">
        <v>239</v>
      </c>
      <c r="BM200" s="264" t="s">
        <v>2322</v>
      </c>
    </row>
    <row r="201" s="15" customFormat="1">
      <c r="A201" s="15"/>
      <c r="B201" s="309"/>
      <c r="C201" s="310"/>
      <c r="D201" s="266" t="s">
        <v>446</v>
      </c>
      <c r="E201" s="311" t="s">
        <v>1</v>
      </c>
      <c r="F201" s="312" t="s">
        <v>2323</v>
      </c>
      <c r="G201" s="310"/>
      <c r="H201" s="311" t="s">
        <v>1</v>
      </c>
      <c r="I201" s="313"/>
      <c r="J201" s="313"/>
      <c r="K201" s="310"/>
      <c r="L201" s="310"/>
      <c r="M201" s="314"/>
      <c r="N201" s="315"/>
      <c r="O201" s="316"/>
      <c r="P201" s="316"/>
      <c r="Q201" s="316"/>
      <c r="R201" s="316"/>
      <c r="S201" s="316"/>
      <c r="T201" s="316"/>
      <c r="U201" s="316"/>
      <c r="V201" s="316"/>
      <c r="W201" s="316"/>
      <c r="X201" s="317"/>
      <c r="Y201" s="15"/>
      <c r="Z201" s="15"/>
      <c r="AA201" s="15"/>
      <c r="AB201" s="15"/>
      <c r="AC201" s="15"/>
      <c r="AD201" s="15"/>
      <c r="AE201" s="15"/>
      <c r="AT201" s="318" t="s">
        <v>446</v>
      </c>
      <c r="AU201" s="318" t="s">
        <v>88</v>
      </c>
      <c r="AV201" s="15" t="s">
        <v>86</v>
      </c>
      <c r="AW201" s="15" t="s">
        <v>5</v>
      </c>
      <c r="AX201" s="15" t="s">
        <v>78</v>
      </c>
      <c r="AY201" s="318" t="s">
        <v>223</v>
      </c>
    </row>
    <row r="202" s="15" customFormat="1">
      <c r="A202" s="15"/>
      <c r="B202" s="309"/>
      <c r="C202" s="310"/>
      <c r="D202" s="266" t="s">
        <v>446</v>
      </c>
      <c r="E202" s="311" t="s">
        <v>1</v>
      </c>
      <c r="F202" s="312" t="s">
        <v>799</v>
      </c>
      <c r="G202" s="310"/>
      <c r="H202" s="311" t="s">
        <v>1</v>
      </c>
      <c r="I202" s="313"/>
      <c r="J202" s="313"/>
      <c r="K202" s="310"/>
      <c r="L202" s="310"/>
      <c r="M202" s="314"/>
      <c r="N202" s="315"/>
      <c r="O202" s="316"/>
      <c r="P202" s="316"/>
      <c r="Q202" s="316"/>
      <c r="R202" s="316"/>
      <c r="S202" s="316"/>
      <c r="T202" s="316"/>
      <c r="U202" s="316"/>
      <c r="V202" s="316"/>
      <c r="W202" s="316"/>
      <c r="X202" s="317"/>
      <c r="Y202" s="15"/>
      <c r="Z202" s="15"/>
      <c r="AA202" s="15"/>
      <c r="AB202" s="15"/>
      <c r="AC202" s="15"/>
      <c r="AD202" s="15"/>
      <c r="AE202" s="15"/>
      <c r="AT202" s="318" t="s">
        <v>446</v>
      </c>
      <c r="AU202" s="318" t="s">
        <v>88</v>
      </c>
      <c r="AV202" s="15" t="s">
        <v>86</v>
      </c>
      <c r="AW202" s="15" t="s">
        <v>5</v>
      </c>
      <c r="AX202" s="15" t="s">
        <v>78</v>
      </c>
      <c r="AY202" s="318" t="s">
        <v>223</v>
      </c>
    </row>
    <row r="203" s="13" customFormat="1">
      <c r="A203" s="13"/>
      <c r="B203" s="274"/>
      <c r="C203" s="275"/>
      <c r="D203" s="266" t="s">
        <v>446</v>
      </c>
      <c r="E203" s="276" t="s">
        <v>1</v>
      </c>
      <c r="F203" s="277" t="s">
        <v>2324</v>
      </c>
      <c r="G203" s="275"/>
      <c r="H203" s="278">
        <v>3153.5459999999998</v>
      </c>
      <c r="I203" s="279"/>
      <c r="J203" s="279"/>
      <c r="K203" s="275"/>
      <c r="L203" s="275"/>
      <c r="M203" s="280"/>
      <c r="N203" s="281"/>
      <c r="O203" s="282"/>
      <c r="P203" s="282"/>
      <c r="Q203" s="282"/>
      <c r="R203" s="282"/>
      <c r="S203" s="282"/>
      <c r="T203" s="282"/>
      <c r="U203" s="282"/>
      <c r="V203" s="282"/>
      <c r="W203" s="282"/>
      <c r="X203" s="283"/>
      <c r="Y203" s="13"/>
      <c r="Z203" s="13"/>
      <c r="AA203" s="13"/>
      <c r="AB203" s="13"/>
      <c r="AC203" s="13"/>
      <c r="AD203" s="13"/>
      <c r="AE203" s="13"/>
      <c r="AT203" s="284" t="s">
        <v>446</v>
      </c>
      <c r="AU203" s="284" t="s">
        <v>88</v>
      </c>
      <c r="AV203" s="13" t="s">
        <v>88</v>
      </c>
      <c r="AW203" s="13" t="s">
        <v>5</v>
      </c>
      <c r="AX203" s="13" t="s">
        <v>78</v>
      </c>
      <c r="AY203" s="284" t="s">
        <v>223</v>
      </c>
    </row>
    <row r="204" s="15" customFormat="1">
      <c r="A204" s="15"/>
      <c r="B204" s="309"/>
      <c r="C204" s="310"/>
      <c r="D204" s="266" t="s">
        <v>446</v>
      </c>
      <c r="E204" s="311" t="s">
        <v>1</v>
      </c>
      <c r="F204" s="312" t="s">
        <v>800</v>
      </c>
      <c r="G204" s="310"/>
      <c r="H204" s="311" t="s">
        <v>1</v>
      </c>
      <c r="I204" s="313"/>
      <c r="J204" s="313"/>
      <c r="K204" s="310"/>
      <c r="L204" s="310"/>
      <c r="M204" s="314"/>
      <c r="N204" s="315"/>
      <c r="O204" s="316"/>
      <c r="P204" s="316"/>
      <c r="Q204" s="316"/>
      <c r="R204" s="316"/>
      <c r="S204" s="316"/>
      <c r="T204" s="316"/>
      <c r="U204" s="316"/>
      <c r="V204" s="316"/>
      <c r="W204" s="316"/>
      <c r="X204" s="317"/>
      <c r="Y204" s="15"/>
      <c r="Z204" s="15"/>
      <c r="AA204" s="15"/>
      <c r="AB204" s="15"/>
      <c r="AC204" s="15"/>
      <c r="AD204" s="15"/>
      <c r="AE204" s="15"/>
      <c r="AT204" s="318" t="s">
        <v>446</v>
      </c>
      <c r="AU204" s="318" t="s">
        <v>88</v>
      </c>
      <c r="AV204" s="15" t="s">
        <v>86</v>
      </c>
      <c r="AW204" s="15" t="s">
        <v>5</v>
      </c>
      <c r="AX204" s="15" t="s">
        <v>78</v>
      </c>
      <c r="AY204" s="318" t="s">
        <v>223</v>
      </c>
    </row>
    <row r="205" s="13" customFormat="1">
      <c r="A205" s="13"/>
      <c r="B205" s="274"/>
      <c r="C205" s="275"/>
      <c r="D205" s="266" t="s">
        <v>446</v>
      </c>
      <c r="E205" s="276" t="s">
        <v>1</v>
      </c>
      <c r="F205" s="277" t="s">
        <v>2325</v>
      </c>
      <c r="G205" s="275"/>
      <c r="H205" s="278">
        <v>3403.8499999999999</v>
      </c>
      <c r="I205" s="279"/>
      <c r="J205" s="279"/>
      <c r="K205" s="275"/>
      <c r="L205" s="275"/>
      <c r="M205" s="280"/>
      <c r="N205" s="281"/>
      <c r="O205" s="282"/>
      <c r="P205" s="282"/>
      <c r="Q205" s="282"/>
      <c r="R205" s="282"/>
      <c r="S205" s="282"/>
      <c r="T205" s="282"/>
      <c r="U205" s="282"/>
      <c r="V205" s="282"/>
      <c r="W205" s="282"/>
      <c r="X205" s="283"/>
      <c r="Y205" s="13"/>
      <c r="Z205" s="13"/>
      <c r="AA205" s="13"/>
      <c r="AB205" s="13"/>
      <c r="AC205" s="13"/>
      <c r="AD205" s="13"/>
      <c r="AE205" s="13"/>
      <c r="AT205" s="284" t="s">
        <v>446</v>
      </c>
      <c r="AU205" s="284" t="s">
        <v>88</v>
      </c>
      <c r="AV205" s="13" t="s">
        <v>88</v>
      </c>
      <c r="AW205" s="13" t="s">
        <v>5</v>
      </c>
      <c r="AX205" s="13" t="s">
        <v>78</v>
      </c>
      <c r="AY205" s="284" t="s">
        <v>223</v>
      </c>
    </row>
    <row r="206" s="15" customFormat="1">
      <c r="A206" s="15"/>
      <c r="B206" s="309"/>
      <c r="C206" s="310"/>
      <c r="D206" s="266" t="s">
        <v>446</v>
      </c>
      <c r="E206" s="311" t="s">
        <v>1</v>
      </c>
      <c r="F206" s="312" t="s">
        <v>2326</v>
      </c>
      <c r="G206" s="310"/>
      <c r="H206" s="311" t="s">
        <v>1</v>
      </c>
      <c r="I206" s="313"/>
      <c r="J206" s="313"/>
      <c r="K206" s="310"/>
      <c r="L206" s="310"/>
      <c r="M206" s="314"/>
      <c r="N206" s="315"/>
      <c r="O206" s="316"/>
      <c r="P206" s="316"/>
      <c r="Q206" s="316"/>
      <c r="R206" s="316"/>
      <c r="S206" s="316"/>
      <c r="T206" s="316"/>
      <c r="U206" s="316"/>
      <c r="V206" s="316"/>
      <c r="W206" s="316"/>
      <c r="X206" s="317"/>
      <c r="Y206" s="15"/>
      <c r="Z206" s="15"/>
      <c r="AA206" s="15"/>
      <c r="AB206" s="15"/>
      <c r="AC206" s="15"/>
      <c r="AD206" s="15"/>
      <c r="AE206" s="15"/>
      <c r="AT206" s="318" t="s">
        <v>446</v>
      </c>
      <c r="AU206" s="318" t="s">
        <v>88</v>
      </c>
      <c r="AV206" s="15" t="s">
        <v>86</v>
      </c>
      <c r="AW206" s="15" t="s">
        <v>5</v>
      </c>
      <c r="AX206" s="15" t="s">
        <v>78</v>
      </c>
      <c r="AY206" s="318" t="s">
        <v>223</v>
      </c>
    </row>
    <row r="207" s="13" customFormat="1">
      <c r="A207" s="13"/>
      <c r="B207" s="274"/>
      <c r="C207" s="275"/>
      <c r="D207" s="266" t="s">
        <v>446</v>
      </c>
      <c r="E207" s="276" t="s">
        <v>1</v>
      </c>
      <c r="F207" s="277" t="s">
        <v>2327</v>
      </c>
      <c r="G207" s="275"/>
      <c r="H207" s="278">
        <v>5.7699999999999996</v>
      </c>
      <c r="I207" s="279"/>
      <c r="J207" s="279"/>
      <c r="K207" s="275"/>
      <c r="L207" s="275"/>
      <c r="M207" s="280"/>
      <c r="N207" s="281"/>
      <c r="O207" s="282"/>
      <c r="P207" s="282"/>
      <c r="Q207" s="282"/>
      <c r="R207" s="282"/>
      <c r="S207" s="282"/>
      <c r="T207" s="282"/>
      <c r="U207" s="282"/>
      <c r="V207" s="282"/>
      <c r="W207" s="282"/>
      <c r="X207" s="283"/>
      <c r="Y207" s="13"/>
      <c r="Z207" s="13"/>
      <c r="AA207" s="13"/>
      <c r="AB207" s="13"/>
      <c r="AC207" s="13"/>
      <c r="AD207" s="13"/>
      <c r="AE207" s="13"/>
      <c r="AT207" s="284" t="s">
        <v>446</v>
      </c>
      <c r="AU207" s="284" t="s">
        <v>88</v>
      </c>
      <c r="AV207" s="13" t="s">
        <v>88</v>
      </c>
      <c r="AW207" s="13" t="s">
        <v>5</v>
      </c>
      <c r="AX207" s="13" t="s">
        <v>78</v>
      </c>
      <c r="AY207" s="284" t="s">
        <v>223</v>
      </c>
    </row>
    <row r="208" s="14" customFormat="1">
      <c r="A208" s="14"/>
      <c r="B208" s="285"/>
      <c r="C208" s="286"/>
      <c r="D208" s="266" t="s">
        <v>446</v>
      </c>
      <c r="E208" s="287" t="s">
        <v>1</v>
      </c>
      <c r="F208" s="288" t="s">
        <v>463</v>
      </c>
      <c r="G208" s="286"/>
      <c r="H208" s="289">
        <v>6563.1660000000002</v>
      </c>
      <c r="I208" s="290"/>
      <c r="J208" s="290"/>
      <c r="K208" s="286"/>
      <c r="L208" s="286"/>
      <c r="M208" s="291"/>
      <c r="N208" s="292"/>
      <c r="O208" s="293"/>
      <c r="P208" s="293"/>
      <c r="Q208" s="293"/>
      <c r="R208" s="293"/>
      <c r="S208" s="293"/>
      <c r="T208" s="293"/>
      <c r="U208" s="293"/>
      <c r="V208" s="293"/>
      <c r="W208" s="293"/>
      <c r="X208" s="294"/>
      <c r="Y208" s="14"/>
      <c r="Z208" s="14"/>
      <c r="AA208" s="14"/>
      <c r="AB208" s="14"/>
      <c r="AC208" s="14"/>
      <c r="AD208" s="14"/>
      <c r="AE208" s="14"/>
      <c r="AT208" s="295" t="s">
        <v>446</v>
      </c>
      <c r="AU208" s="295" t="s">
        <v>88</v>
      </c>
      <c r="AV208" s="14" t="s">
        <v>239</v>
      </c>
      <c r="AW208" s="14" t="s">
        <v>5</v>
      </c>
      <c r="AX208" s="14" t="s">
        <v>86</v>
      </c>
      <c r="AY208" s="295" t="s">
        <v>223</v>
      </c>
    </row>
    <row r="209" s="2" customFormat="1" ht="21.75" customHeight="1">
      <c r="A209" s="39"/>
      <c r="B209" s="40"/>
      <c r="C209" s="252" t="s">
        <v>317</v>
      </c>
      <c r="D209" s="252" t="s">
        <v>226</v>
      </c>
      <c r="E209" s="253" t="s">
        <v>802</v>
      </c>
      <c r="F209" s="254" t="s">
        <v>803</v>
      </c>
      <c r="G209" s="255" t="s">
        <v>409</v>
      </c>
      <c r="H209" s="256">
        <v>2899.6799999999998</v>
      </c>
      <c r="I209" s="257"/>
      <c r="J209" s="257"/>
      <c r="K209" s="258">
        <f>ROUND(P209*H209,2)</f>
        <v>0</v>
      </c>
      <c r="L209" s="254" t="s">
        <v>404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</v>
      </c>
      <c r="V209" s="262">
        <f>U209*H209</f>
        <v>0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88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2328</v>
      </c>
    </row>
    <row r="210" s="15" customFormat="1">
      <c r="A210" s="15"/>
      <c r="B210" s="309"/>
      <c r="C210" s="310"/>
      <c r="D210" s="266" t="s">
        <v>446</v>
      </c>
      <c r="E210" s="311" t="s">
        <v>1</v>
      </c>
      <c r="F210" s="312" t="s">
        <v>2329</v>
      </c>
      <c r="G210" s="310"/>
      <c r="H210" s="311" t="s">
        <v>1</v>
      </c>
      <c r="I210" s="313"/>
      <c r="J210" s="313"/>
      <c r="K210" s="310"/>
      <c r="L210" s="310"/>
      <c r="M210" s="314"/>
      <c r="N210" s="315"/>
      <c r="O210" s="316"/>
      <c r="P210" s="316"/>
      <c r="Q210" s="316"/>
      <c r="R210" s="316"/>
      <c r="S210" s="316"/>
      <c r="T210" s="316"/>
      <c r="U210" s="316"/>
      <c r="V210" s="316"/>
      <c r="W210" s="316"/>
      <c r="X210" s="317"/>
      <c r="Y210" s="15"/>
      <c r="Z210" s="15"/>
      <c r="AA210" s="15"/>
      <c r="AB210" s="15"/>
      <c r="AC210" s="15"/>
      <c r="AD210" s="15"/>
      <c r="AE210" s="15"/>
      <c r="AT210" s="318" t="s">
        <v>446</v>
      </c>
      <c r="AU210" s="318" t="s">
        <v>88</v>
      </c>
      <c r="AV210" s="15" t="s">
        <v>86</v>
      </c>
      <c r="AW210" s="15" t="s">
        <v>5</v>
      </c>
      <c r="AX210" s="15" t="s">
        <v>78</v>
      </c>
      <c r="AY210" s="318" t="s">
        <v>223</v>
      </c>
    </row>
    <row r="211" s="13" customFormat="1">
      <c r="A211" s="13"/>
      <c r="B211" s="274"/>
      <c r="C211" s="275"/>
      <c r="D211" s="266" t="s">
        <v>446</v>
      </c>
      <c r="E211" s="276" t="s">
        <v>1</v>
      </c>
      <c r="F211" s="277" t="s">
        <v>2330</v>
      </c>
      <c r="G211" s="275"/>
      <c r="H211" s="278">
        <v>2899.6799999999998</v>
      </c>
      <c r="I211" s="279"/>
      <c r="J211" s="279"/>
      <c r="K211" s="275"/>
      <c r="L211" s="275"/>
      <c r="M211" s="280"/>
      <c r="N211" s="281"/>
      <c r="O211" s="282"/>
      <c r="P211" s="282"/>
      <c r="Q211" s="282"/>
      <c r="R211" s="282"/>
      <c r="S211" s="282"/>
      <c r="T211" s="282"/>
      <c r="U211" s="282"/>
      <c r="V211" s="282"/>
      <c r="W211" s="282"/>
      <c r="X211" s="283"/>
      <c r="Y211" s="13"/>
      <c r="Z211" s="13"/>
      <c r="AA211" s="13"/>
      <c r="AB211" s="13"/>
      <c r="AC211" s="13"/>
      <c r="AD211" s="13"/>
      <c r="AE211" s="13"/>
      <c r="AT211" s="284" t="s">
        <v>446</v>
      </c>
      <c r="AU211" s="284" t="s">
        <v>88</v>
      </c>
      <c r="AV211" s="13" t="s">
        <v>88</v>
      </c>
      <c r="AW211" s="13" t="s">
        <v>5</v>
      </c>
      <c r="AX211" s="13" t="s">
        <v>78</v>
      </c>
      <c r="AY211" s="284" t="s">
        <v>223</v>
      </c>
    </row>
    <row r="212" s="14" customFormat="1">
      <c r="A212" s="14"/>
      <c r="B212" s="285"/>
      <c r="C212" s="286"/>
      <c r="D212" s="266" t="s">
        <v>446</v>
      </c>
      <c r="E212" s="287" t="s">
        <v>2241</v>
      </c>
      <c r="F212" s="288" t="s">
        <v>463</v>
      </c>
      <c r="G212" s="286"/>
      <c r="H212" s="289">
        <v>2899.6799999999998</v>
      </c>
      <c r="I212" s="290"/>
      <c r="J212" s="290"/>
      <c r="K212" s="286"/>
      <c r="L212" s="286"/>
      <c r="M212" s="291"/>
      <c r="N212" s="292"/>
      <c r="O212" s="293"/>
      <c r="P212" s="293"/>
      <c r="Q212" s="293"/>
      <c r="R212" s="293"/>
      <c r="S212" s="293"/>
      <c r="T212" s="293"/>
      <c r="U212" s="293"/>
      <c r="V212" s="293"/>
      <c r="W212" s="293"/>
      <c r="X212" s="294"/>
      <c r="Y212" s="14"/>
      <c r="Z212" s="14"/>
      <c r="AA212" s="14"/>
      <c r="AB212" s="14"/>
      <c r="AC212" s="14"/>
      <c r="AD212" s="14"/>
      <c r="AE212" s="14"/>
      <c r="AT212" s="295" t="s">
        <v>446</v>
      </c>
      <c r="AU212" s="295" t="s">
        <v>88</v>
      </c>
      <c r="AV212" s="14" t="s">
        <v>239</v>
      </c>
      <c r="AW212" s="14" t="s">
        <v>5</v>
      </c>
      <c r="AX212" s="14" t="s">
        <v>86</v>
      </c>
      <c r="AY212" s="295" t="s">
        <v>223</v>
      </c>
    </row>
    <row r="213" s="2" customFormat="1" ht="16.5" customHeight="1">
      <c r="A213" s="39"/>
      <c r="B213" s="40"/>
      <c r="C213" s="296" t="s">
        <v>322</v>
      </c>
      <c r="D213" s="296" t="s">
        <v>498</v>
      </c>
      <c r="E213" s="297" t="s">
        <v>2331</v>
      </c>
      <c r="F213" s="298" t="s">
        <v>2332</v>
      </c>
      <c r="G213" s="299" t="s">
        <v>409</v>
      </c>
      <c r="H213" s="300">
        <v>1449.8399999999999</v>
      </c>
      <c r="I213" s="301"/>
      <c r="J213" s="302"/>
      <c r="K213" s="303">
        <f>ROUND(P213*H213,2)</f>
        <v>0</v>
      </c>
      <c r="L213" s="298" t="s">
        <v>1</v>
      </c>
      <c r="M213" s="304"/>
      <c r="N213" s="305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</v>
      </c>
      <c r="V213" s="262">
        <f>U213*H213</f>
        <v>0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430</v>
      </c>
      <c r="AT213" s="264" t="s">
        <v>498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2333</v>
      </c>
    </row>
    <row r="214" s="2" customFormat="1">
      <c r="A214" s="39"/>
      <c r="B214" s="40"/>
      <c r="C214" s="41"/>
      <c r="D214" s="266" t="s">
        <v>232</v>
      </c>
      <c r="E214" s="41"/>
      <c r="F214" s="267" t="s">
        <v>2334</v>
      </c>
      <c r="G214" s="41"/>
      <c r="H214" s="41"/>
      <c r="I214" s="158"/>
      <c r="J214" s="158"/>
      <c r="K214" s="41"/>
      <c r="L214" s="41"/>
      <c r="M214" s="45"/>
      <c r="N214" s="268"/>
      <c r="O214" s="269"/>
      <c r="P214" s="92"/>
      <c r="Q214" s="92"/>
      <c r="R214" s="92"/>
      <c r="S214" s="92"/>
      <c r="T214" s="92"/>
      <c r="U214" s="92"/>
      <c r="V214" s="92"/>
      <c r="W214" s="92"/>
      <c r="X214" s="93"/>
      <c r="Y214" s="39"/>
      <c r="Z214" s="39"/>
      <c r="AA214" s="39"/>
      <c r="AB214" s="39"/>
      <c r="AC214" s="39"/>
      <c r="AD214" s="39"/>
      <c r="AE214" s="39"/>
      <c r="AT214" s="18" t="s">
        <v>232</v>
      </c>
      <c r="AU214" s="18" t="s">
        <v>88</v>
      </c>
    </row>
    <row r="215" s="15" customFormat="1">
      <c r="A215" s="15"/>
      <c r="B215" s="309"/>
      <c r="C215" s="310"/>
      <c r="D215" s="266" t="s">
        <v>446</v>
      </c>
      <c r="E215" s="311" t="s">
        <v>1</v>
      </c>
      <c r="F215" s="312" t="s">
        <v>2335</v>
      </c>
      <c r="G215" s="310"/>
      <c r="H215" s="311" t="s">
        <v>1</v>
      </c>
      <c r="I215" s="313"/>
      <c r="J215" s="313"/>
      <c r="K215" s="310"/>
      <c r="L215" s="310"/>
      <c r="M215" s="314"/>
      <c r="N215" s="315"/>
      <c r="O215" s="316"/>
      <c r="P215" s="316"/>
      <c r="Q215" s="316"/>
      <c r="R215" s="316"/>
      <c r="S215" s="316"/>
      <c r="T215" s="316"/>
      <c r="U215" s="316"/>
      <c r="V215" s="316"/>
      <c r="W215" s="316"/>
      <c r="X215" s="317"/>
      <c r="Y215" s="15"/>
      <c r="Z215" s="15"/>
      <c r="AA215" s="15"/>
      <c r="AB215" s="15"/>
      <c r="AC215" s="15"/>
      <c r="AD215" s="15"/>
      <c r="AE215" s="15"/>
      <c r="AT215" s="318" t="s">
        <v>446</v>
      </c>
      <c r="AU215" s="318" t="s">
        <v>88</v>
      </c>
      <c r="AV215" s="15" t="s">
        <v>86</v>
      </c>
      <c r="AW215" s="15" t="s">
        <v>5</v>
      </c>
      <c r="AX215" s="15" t="s">
        <v>78</v>
      </c>
      <c r="AY215" s="318" t="s">
        <v>223</v>
      </c>
    </row>
    <row r="216" s="13" customFormat="1">
      <c r="A216" s="13"/>
      <c r="B216" s="274"/>
      <c r="C216" s="275"/>
      <c r="D216" s="266" t="s">
        <v>446</v>
      </c>
      <c r="E216" s="276" t="s">
        <v>1</v>
      </c>
      <c r="F216" s="277" t="s">
        <v>2241</v>
      </c>
      <c r="G216" s="275"/>
      <c r="H216" s="278">
        <v>2899.6799999999998</v>
      </c>
      <c r="I216" s="279"/>
      <c r="J216" s="279"/>
      <c r="K216" s="275"/>
      <c r="L216" s="275"/>
      <c r="M216" s="280"/>
      <c r="N216" s="281"/>
      <c r="O216" s="282"/>
      <c r="P216" s="282"/>
      <c r="Q216" s="282"/>
      <c r="R216" s="282"/>
      <c r="S216" s="282"/>
      <c r="T216" s="282"/>
      <c r="U216" s="282"/>
      <c r="V216" s="282"/>
      <c r="W216" s="282"/>
      <c r="X216" s="283"/>
      <c r="Y216" s="13"/>
      <c r="Z216" s="13"/>
      <c r="AA216" s="13"/>
      <c r="AB216" s="13"/>
      <c r="AC216" s="13"/>
      <c r="AD216" s="13"/>
      <c r="AE216" s="13"/>
      <c r="AT216" s="284" t="s">
        <v>446</v>
      </c>
      <c r="AU216" s="284" t="s">
        <v>88</v>
      </c>
      <c r="AV216" s="13" t="s">
        <v>88</v>
      </c>
      <c r="AW216" s="13" t="s">
        <v>5</v>
      </c>
      <c r="AX216" s="13" t="s">
        <v>86</v>
      </c>
      <c r="AY216" s="284" t="s">
        <v>223</v>
      </c>
    </row>
    <row r="217" s="13" customFormat="1">
      <c r="A217" s="13"/>
      <c r="B217" s="274"/>
      <c r="C217" s="275"/>
      <c r="D217" s="266" t="s">
        <v>446</v>
      </c>
      <c r="E217" s="275"/>
      <c r="F217" s="277" t="s">
        <v>2336</v>
      </c>
      <c r="G217" s="275"/>
      <c r="H217" s="278">
        <v>1449.8399999999999</v>
      </c>
      <c r="I217" s="279"/>
      <c r="J217" s="279"/>
      <c r="K217" s="275"/>
      <c r="L217" s="275"/>
      <c r="M217" s="280"/>
      <c r="N217" s="281"/>
      <c r="O217" s="282"/>
      <c r="P217" s="282"/>
      <c r="Q217" s="282"/>
      <c r="R217" s="282"/>
      <c r="S217" s="282"/>
      <c r="T217" s="282"/>
      <c r="U217" s="282"/>
      <c r="V217" s="282"/>
      <c r="W217" s="282"/>
      <c r="X217" s="283"/>
      <c r="Y217" s="13"/>
      <c r="Z217" s="13"/>
      <c r="AA217" s="13"/>
      <c r="AB217" s="13"/>
      <c r="AC217" s="13"/>
      <c r="AD217" s="13"/>
      <c r="AE217" s="13"/>
      <c r="AT217" s="284" t="s">
        <v>446</v>
      </c>
      <c r="AU217" s="284" t="s">
        <v>88</v>
      </c>
      <c r="AV217" s="13" t="s">
        <v>88</v>
      </c>
      <c r="AW217" s="13" t="s">
        <v>4</v>
      </c>
      <c r="AX217" s="13" t="s">
        <v>86</v>
      </c>
      <c r="AY217" s="284" t="s">
        <v>223</v>
      </c>
    </row>
    <row r="218" s="2" customFormat="1" ht="21.75" customHeight="1">
      <c r="A218" s="39"/>
      <c r="B218" s="40"/>
      <c r="C218" s="252" t="s">
        <v>1726</v>
      </c>
      <c r="D218" s="252" t="s">
        <v>226</v>
      </c>
      <c r="E218" s="253" t="s">
        <v>2337</v>
      </c>
      <c r="F218" s="254" t="s">
        <v>2338</v>
      </c>
      <c r="G218" s="255" t="s">
        <v>409</v>
      </c>
      <c r="H218" s="256">
        <v>218.21799999999999</v>
      </c>
      <c r="I218" s="257"/>
      <c r="J218" s="257"/>
      <c r="K218" s="258">
        <f>ROUND(P218*H218,2)</f>
        <v>0</v>
      </c>
      <c r="L218" s="254" t="s">
        <v>404</v>
      </c>
      <c r="M218" s="45"/>
      <c r="N218" s="259" t="s">
        <v>1</v>
      </c>
      <c r="O218" s="260" t="s">
        <v>41</v>
      </c>
      <c r="P218" s="261">
        <f>I218+J218</f>
        <v>0</v>
      </c>
      <c r="Q218" s="261">
        <f>ROUND(I218*H218,2)</f>
        <v>0</v>
      </c>
      <c r="R218" s="261">
        <f>ROUND(J218*H218,2)</f>
        <v>0</v>
      </c>
      <c r="S218" s="92"/>
      <c r="T218" s="262">
        <f>S218*H218</f>
        <v>0</v>
      </c>
      <c r="U218" s="262">
        <v>0</v>
      </c>
      <c r="V218" s="262">
        <f>U218*H218</f>
        <v>0</v>
      </c>
      <c r="W218" s="262">
        <v>0</v>
      </c>
      <c r="X218" s="263">
        <f>W218*H218</f>
        <v>0</v>
      </c>
      <c r="Y218" s="39"/>
      <c r="Z218" s="39"/>
      <c r="AA218" s="39"/>
      <c r="AB218" s="39"/>
      <c r="AC218" s="39"/>
      <c r="AD218" s="39"/>
      <c r="AE218" s="39"/>
      <c r="AR218" s="264" t="s">
        <v>239</v>
      </c>
      <c r="AT218" s="264" t="s">
        <v>226</v>
      </c>
      <c r="AU218" s="264" t="s">
        <v>88</v>
      </c>
      <c r="AY218" s="18" t="s">
        <v>223</v>
      </c>
      <c r="BE218" s="265">
        <f>IF(O218="základní",K218,0)</f>
        <v>0</v>
      </c>
      <c r="BF218" s="265">
        <f>IF(O218="snížená",K218,0)</f>
        <v>0</v>
      </c>
      <c r="BG218" s="265">
        <f>IF(O218="zákl. přenesená",K218,0)</f>
        <v>0</v>
      </c>
      <c r="BH218" s="265">
        <f>IF(O218="sníž. přenesená",K218,0)</f>
        <v>0</v>
      </c>
      <c r="BI218" s="265">
        <f>IF(O218="nulová",K218,0)</f>
        <v>0</v>
      </c>
      <c r="BJ218" s="18" t="s">
        <v>86</v>
      </c>
      <c r="BK218" s="265">
        <f>ROUND(P218*H218,2)</f>
        <v>0</v>
      </c>
      <c r="BL218" s="18" t="s">
        <v>239</v>
      </c>
      <c r="BM218" s="264" t="s">
        <v>2339</v>
      </c>
    </row>
    <row r="219" s="15" customFormat="1">
      <c r="A219" s="15"/>
      <c r="B219" s="309"/>
      <c r="C219" s="310"/>
      <c r="D219" s="266" t="s">
        <v>446</v>
      </c>
      <c r="E219" s="311" t="s">
        <v>1</v>
      </c>
      <c r="F219" s="312" t="s">
        <v>2340</v>
      </c>
      <c r="G219" s="310"/>
      <c r="H219" s="311" t="s">
        <v>1</v>
      </c>
      <c r="I219" s="313"/>
      <c r="J219" s="313"/>
      <c r="K219" s="310"/>
      <c r="L219" s="310"/>
      <c r="M219" s="314"/>
      <c r="N219" s="315"/>
      <c r="O219" s="316"/>
      <c r="P219" s="316"/>
      <c r="Q219" s="316"/>
      <c r="R219" s="316"/>
      <c r="S219" s="316"/>
      <c r="T219" s="316"/>
      <c r="U219" s="316"/>
      <c r="V219" s="316"/>
      <c r="W219" s="316"/>
      <c r="X219" s="317"/>
      <c r="Y219" s="15"/>
      <c r="Z219" s="15"/>
      <c r="AA219" s="15"/>
      <c r="AB219" s="15"/>
      <c r="AC219" s="15"/>
      <c r="AD219" s="15"/>
      <c r="AE219" s="15"/>
      <c r="AT219" s="318" t="s">
        <v>446</v>
      </c>
      <c r="AU219" s="318" t="s">
        <v>88</v>
      </c>
      <c r="AV219" s="15" t="s">
        <v>86</v>
      </c>
      <c r="AW219" s="15" t="s">
        <v>5</v>
      </c>
      <c r="AX219" s="15" t="s">
        <v>78</v>
      </c>
      <c r="AY219" s="318" t="s">
        <v>223</v>
      </c>
    </row>
    <row r="220" s="13" customFormat="1">
      <c r="A220" s="13"/>
      <c r="B220" s="274"/>
      <c r="C220" s="275"/>
      <c r="D220" s="266" t="s">
        <v>446</v>
      </c>
      <c r="E220" s="276" t="s">
        <v>1</v>
      </c>
      <c r="F220" s="277" t="s">
        <v>2341</v>
      </c>
      <c r="G220" s="275"/>
      <c r="H220" s="278">
        <v>218.21799999999999</v>
      </c>
      <c r="I220" s="279"/>
      <c r="J220" s="279"/>
      <c r="K220" s="275"/>
      <c r="L220" s="275"/>
      <c r="M220" s="280"/>
      <c r="N220" s="281"/>
      <c r="O220" s="282"/>
      <c r="P220" s="282"/>
      <c r="Q220" s="282"/>
      <c r="R220" s="282"/>
      <c r="S220" s="282"/>
      <c r="T220" s="282"/>
      <c r="U220" s="282"/>
      <c r="V220" s="282"/>
      <c r="W220" s="282"/>
      <c r="X220" s="283"/>
      <c r="Y220" s="13"/>
      <c r="Z220" s="13"/>
      <c r="AA220" s="13"/>
      <c r="AB220" s="13"/>
      <c r="AC220" s="13"/>
      <c r="AD220" s="13"/>
      <c r="AE220" s="13"/>
      <c r="AT220" s="284" t="s">
        <v>446</v>
      </c>
      <c r="AU220" s="284" t="s">
        <v>88</v>
      </c>
      <c r="AV220" s="13" t="s">
        <v>88</v>
      </c>
      <c r="AW220" s="13" t="s">
        <v>5</v>
      </c>
      <c r="AX220" s="13" t="s">
        <v>78</v>
      </c>
      <c r="AY220" s="284" t="s">
        <v>223</v>
      </c>
    </row>
    <row r="221" s="14" customFormat="1">
      <c r="A221" s="14"/>
      <c r="B221" s="285"/>
      <c r="C221" s="286"/>
      <c r="D221" s="266" t="s">
        <v>446</v>
      </c>
      <c r="E221" s="287" t="s">
        <v>1</v>
      </c>
      <c r="F221" s="288" t="s">
        <v>463</v>
      </c>
      <c r="G221" s="286"/>
      <c r="H221" s="289">
        <v>218.21799999999999</v>
      </c>
      <c r="I221" s="290"/>
      <c r="J221" s="290"/>
      <c r="K221" s="286"/>
      <c r="L221" s="286"/>
      <c r="M221" s="291"/>
      <c r="N221" s="292"/>
      <c r="O221" s="293"/>
      <c r="P221" s="293"/>
      <c r="Q221" s="293"/>
      <c r="R221" s="293"/>
      <c r="S221" s="293"/>
      <c r="T221" s="293"/>
      <c r="U221" s="293"/>
      <c r="V221" s="293"/>
      <c r="W221" s="293"/>
      <c r="X221" s="294"/>
      <c r="Y221" s="14"/>
      <c r="Z221" s="14"/>
      <c r="AA221" s="14"/>
      <c r="AB221" s="14"/>
      <c r="AC221" s="14"/>
      <c r="AD221" s="14"/>
      <c r="AE221" s="14"/>
      <c r="AT221" s="295" t="s">
        <v>446</v>
      </c>
      <c r="AU221" s="295" t="s">
        <v>88</v>
      </c>
      <c r="AV221" s="14" t="s">
        <v>239</v>
      </c>
      <c r="AW221" s="14" t="s">
        <v>5</v>
      </c>
      <c r="AX221" s="14" t="s">
        <v>86</v>
      </c>
      <c r="AY221" s="295" t="s">
        <v>223</v>
      </c>
    </row>
    <row r="222" s="2" customFormat="1" ht="21.75" customHeight="1">
      <c r="A222" s="39"/>
      <c r="B222" s="40"/>
      <c r="C222" s="296" t="s">
        <v>8</v>
      </c>
      <c r="D222" s="296" t="s">
        <v>498</v>
      </c>
      <c r="E222" s="297" t="s">
        <v>2342</v>
      </c>
      <c r="F222" s="298" t="s">
        <v>2343</v>
      </c>
      <c r="G222" s="299" t="s">
        <v>501</v>
      </c>
      <c r="H222" s="300">
        <v>458.25799999999998</v>
      </c>
      <c r="I222" s="301"/>
      <c r="J222" s="302"/>
      <c r="K222" s="303">
        <f>ROUND(P222*H222,2)</f>
        <v>0</v>
      </c>
      <c r="L222" s="298" t="s">
        <v>404</v>
      </c>
      <c r="M222" s="304"/>
      <c r="N222" s="305" t="s">
        <v>1</v>
      </c>
      <c r="O222" s="260" t="s">
        <v>41</v>
      </c>
      <c r="P222" s="261">
        <f>I222+J222</f>
        <v>0</v>
      </c>
      <c r="Q222" s="261">
        <f>ROUND(I222*H222,2)</f>
        <v>0</v>
      </c>
      <c r="R222" s="261">
        <f>ROUND(J222*H222,2)</f>
        <v>0</v>
      </c>
      <c r="S222" s="92"/>
      <c r="T222" s="262">
        <f>S222*H222</f>
        <v>0</v>
      </c>
      <c r="U222" s="262">
        <v>1</v>
      </c>
      <c r="V222" s="262">
        <f>U222*H222</f>
        <v>458.25799999999998</v>
      </c>
      <c r="W222" s="262">
        <v>0</v>
      </c>
      <c r="X222" s="263">
        <f>W222*H222</f>
        <v>0</v>
      </c>
      <c r="Y222" s="39"/>
      <c r="Z222" s="39"/>
      <c r="AA222" s="39"/>
      <c r="AB222" s="39"/>
      <c r="AC222" s="39"/>
      <c r="AD222" s="39"/>
      <c r="AE222" s="39"/>
      <c r="AR222" s="264" t="s">
        <v>430</v>
      </c>
      <c r="AT222" s="264" t="s">
        <v>498</v>
      </c>
      <c r="AU222" s="264" t="s">
        <v>88</v>
      </c>
      <c r="AY222" s="18" t="s">
        <v>223</v>
      </c>
      <c r="BE222" s="265">
        <f>IF(O222="základní",K222,0)</f>
        <v>0</v>
      </c>
      <c r="BF222" s="265">
        <f>IF(O222="snížená",K222,0)</f>
        <v>0</v>
      </c>
      <c r="BG222" s="265">
        <f>IF(O222="zákl. přenesená",K222,0)</f>
        <v>0</v>
      </c>
      <c r="BH222" s="265">
        <f>IF(O222="sníž. přenesená",K222,0)</f>
        <v>0</v>
      </c>
      <c r="BI222" s="265">
        <f>IF(O222="nulová",K222,0)</f>
        <v>0</v>
      </c>
      <c r="BJ222" s="18" t="s">
        <v>86</v>
      </c>
      <c r="BK222" s="265">
        <f>ROUND(P222*H222,2)</f>
        <v>0</v>
      </c>
      <c r="BL222" s="18" t="s">
        <v>239</v>
      </c>
      <c r="BM222" s="264" t="s">
        <v>2344</v>
      </c>
    </row>
    <row r="223" s="15" customFormat="1">
      <c r="A223" s="15"/>
      <c r="B223" s="309"/>
      <c r="C223" s="310"/>
      <c r="D223" s="266" t="s">
        <v>446</v>
      </c>
      <c r="E223" s="311" t="s">
        <v>1</v>
      </c>
      <c r="F223" s="312" t="s">
        <v>2345</v>
      </c>
      <c r="G223" s="310"/>
      <c r="H223" s="311" t="s">
        <v>1</v>
      </c>
      <c r="I223" s="313"/>
      <c r="J223" s="313"/>
      <c r="K223" s="310"/>
      <c r="L223" s="310"/>
      <c r="M223" s="314"/>
      <c r="N223" s="315"/>
      <c r="O223" s="316"/>
      <c r="P223" s="316"/>
      <c r="Q223" s="316"/>
      <c r="R223" s="316"/>
      <c r="S223" s="316"/>
      <c r="T223" s="316"/>
      <c r="U223" s="316"/>
      <c r="V223" s="316"/>
      <c r="W223" s="316"/>
      <c r="X223" s="317"/>
      <c r="Y223" s="15"/>
      <c r="Z223" s="15"/>
      <c r="AA223" s="15"/>
      <c r="AB223" s="15"/>
      <c r="AC223" s="15"/>
      <c r="AD223" s="15"/>
      <c r="AE223" s="15"/>
      <c r="AT223" s="318" t="s">
        <v>446</v>
      </c>
      <c r="AU223" s="318" t="s">
        <v>88</v>
      </c>
      <c r="AV223" s="15" t="s">
        <v>86</v>
      </c>
      <c r="AW223" s="15" t="s">
        <v>5</v>
      </c>
      <c r="AX223" s="15" t="s">
        <v>78</v>
      </c>
      <c r="AY223" s="318" t="s">
        <v>223</v>
      </c>
    </row>
    <row r="224" s="13" customFormat="1">
      <c r="A224" s="13"/>
      <c r="B224" s="274"/>
      <c r="C224" s="275"/>
      <c r="D224" s="266" t="s">
        <v>446</v>
      </c>
      <c r="E224" s="276" t="s">
        <v>1</v>
      </c>
      <c r="F224" s="277" t="s">
        <v>2243</v>
      </c>
      <c r="G224" s="275"/>
      <c r="H224" s="278">
        <v>218.21799999999999</v>
      </c>
      <c r="I224" s="279"/>
      <c r="J224" s="279"/>
      <c r="K224" s="275"/>
      <c r="L224" s="275"/>
      <c r="M224" s="280"/>
      <c r="N224" s="281"/>
      <c r="O224" s="282"/>
      <c r="P224" s="282"/>
      <c r="Q224" s="282"/>
      <c r="R224" s="282"/>
      <c r="S224" s="282"/>
      <c r="T224" s="282"/>
      <c r="U224" s="282"/>
      <c r="V224" s="282"/>
      <c r="W224" s="282"/>
      <c r="X224" s="283"/>
      <c r="Y224" s="13"/>
      <c r="Z224" s="13"/>
      <c r="AA224" s="13"/>
      <c r="AB224" s="13"/>
      <c r="AC224" s="13"/>
      <c r="AD224" s="13"/>
      <c r="AE224" s="13"/>
      <c r="AT224" s="284" t="s">
        <v>446</v>
      </c>
      <c r="AU224" s="284" t="s">
        <v>88</v>
      </c>
      <c r="AV224" s="13" t="s">
        <v>88</v>
      </c>
      <c r="AW224" s="13" t="s">
        <v>5</v>
      </c>
      <c r="AX224" s="13" t="s">
        <v>78</v>
      </c>
      <c r="AY224" s="284" t="s">
        <v>223</v>
      </c>
    </row>
    <row r="225" s="14" customFormat="1">
      <c r="A225" s="14"/>
      <c r="B225" s="285"/>
      <c r="C225" s="286"/>
      <c r="D225" s="266" t="s">
        <v>446</v>
      </c>
      <c r="E225" s="287" t="s">
        <v>1</v>
      </c>
      <c r="F225" s="288" t="s">
        <v>463</v>
      </c>
      <c r="G225" s="286"/>
      <c r="H225" s="289">
        <v>218.21799999999999</v>
      </c>
      <c r="I225" s="290"/>
      <c r="J225" s="290"/>
      <c r="K225" s="286"/>
      <c r="L225" s="286"/>
      <c r="M225" s="291"/>
      <c r="N225" s="292"/>
      <c r="O225" s="293"/>
      <c r="P225" s="293"/>
      <c r="Q225" s="293"/>
      <c r="R225" s="293"/>
      <c r="S225" s="293"/>
      <c r="T225" s="293"/>
      <c r="U225" s="293"/>
      <c r="V225" s="293"/>
      <c r="W225" s="293"/>
      <c r="X225" s="294"/>
      <c r="Y225" s="14"/>
      <c r="Z225" s="14"/>
      <c r="AA225" s="14"/>
      <c r="AB225" s="14"/>
      <c r="AC225" s="14"/>
      <c r="AD225" s="14"/>
      <c r="AE225" s="14"/>
      <c r="AT225" s="295" t="s">
        <v>446</v>
      </c>
      <c r="AU225" s="295" t="s">
        <v>88</v>
      </c>
      <c r="AV225" s="14" t="s">
        <v>239</v>
      </c>
      <c r="AW225" s="14" t="s">
        <v>5</v>
      </c>
      <c r="AX225" s="14" t="s">
        <v>86</v>
      </c>
      <c r="AY225" s="295" t="s">
        <v>223</v>
      </c>
    </row>
    <row r="226" s="13" customFormat="1">
      <c r="A226" s="13"/>
      <c r="B226" s="274"/>
      <c r="C226" s="275"/>
      <c r="D226" s="266" t="s">
        <v>446</v>
      </c>
      <c r="E226" s="275"/>
      <c r="F226" s="277" t="s">
        <v>2346</v>
      </c>
      <c r="G226" s="275"/>
      <c r="H226" s="278">
        <v>458.25799999999998</v>
      </c>
      <c r="I226" s="279"/>
      <c r="J226" s="279"/>
      <c r="K226" s="275"/>
      <c r="L226" s="275"/>
      <c r="M226" s="280"/>
      <c r="N226" s="281"/>
      <c r="O226" s="282"/>
      <c r="P226" s="282"/>
      <c r="Q226" s="282"/>
      <c r="R226" s="282"/>
      <c r="S226" s="282"/>
      <c r="T226" s="282"/>
      <c r="U226" s="282"/>
      <c r="V226" s="282"/>
      <c r="W226" s="282"/>
      <c r="X226" s="283"/>
      <c r="Y226" s="13"/>
      <c r="Z226" s="13"/>
      <c r="AA226" s="13"/>
      <c r="AB226" s="13"/>
      <c r="AC226" s="13"/>
      <c r="AD226" s="13"/>
      <c r="AE226" s="13"/>
      <c r="AT226" s="284" t="s">
        <v>446</v>
      </c>
      <c r="AU226" s="284" t="s">
        <v>88</v>
      </c>
      <c r="AV226" s="13" t="s">
        <v>88</v>
      </c>
      <c r="AW226" s="13" t="s">
        <v>4</v>
      </c>
      <c r="AX226" s="13" t="s">
        <v>86</v>
      </c>
      <c r="AY226" s="284" t="s">
        <v>223</v>
      </c>
    </row>
    <row r="227" s="2" customFormat="1" ht="21.75" customHeight="1">
      <c r="A227" s="39"/>
      <c r="B227" s="40"/>
      <c r="C227" s="252" t="s">
        <v>343</v>
      </c>
      <c r="D227" s="252" t="s">
        <v>226</v>
      </c>
      <c r="E227" s="253" t="s">
        <v>2347</v>
      </c>
      <c r="F227" s="254" t="s">
        <v>2348</v>
      </c>
      <c r="G227" s="255" t="s">
        <v>409</v>
      </c>
      <c r="H227" s="256">
        <v>56.799999999999997</v>
      </c>
      <c r="I227" s="257"/>
      <c r="J227" s="257"/>
      <c r="K227" s="258">
        <f>ROUND(P227*H227,2)</f>
        <v>0</v>
      </c>
      <c r="L227" s="254" t="s">
        <v>1</v>
      </c>
      <c r="M227" s="45"/>
      <c r="N227" s="259" t="s">
        <v>1</v>
      </c>
      <c r="O227" s="260" t="s">
        <v>41</v>
      </c>
      <c r="P227" s="261">
        <f>I227+J227</f>
        <v>0</v>
      </c>
      <c r="Q227" s="261">
        <f>ROUND(I227*H227,2)</f>
        <v>0</v>
      </c>
      <c r="R227" s="261">
        <f>ROUND(J227*H227,2)</f>
        <v>0</v>
      </c>
      <c r="S227" s="92"/>
      <c r="T227" s="262">
        <f>S227*H227</f>
        <v>0</v>
      </c>
      <c r="U227" s="262">
        <v>0</v>
      </c>
      <c r="V227" s="262">
        <f>U227*H227</f>
        <v>0</v>
      </c>
      <c r="W227" s="262">
        <v>0</v>
      </c>
      <c r="X227" s="263">
        <f>W227*H227</f>
        <v>0</v>
      </c>
      <c r="Y227" s="39"/>
      <c r="Z227" s="39"/>
      <c r="AA227" s="39"/>
      <c r="AB227" s="39"/>
      <c r="AC227" s="39"/>
      <c r="AD227" s="39"/>
      <c r="AE227" s="39"/>
      <c r="AR227" s="264" t="s">
        <v>239</v>
      </c>
      <c r="AT227" s="264" t="s">
        <v>226</v>
      </c>
      <c r="AU227" s="264" t="s">
        <v>88</v>
      </c>
      <c r="AY227" s="18" t="s">
        <v>223</v>
      </c>
      <c r="BE227" s="265">
        <f>IF(O227="základní",K227,0)</f>
        <v>0</v>
      </c>
      <c r="BF227" s="265">
        <f>IF(O227="snížená",K227,0)</f>
        <v>0</v>
      </c>
      <c r="BG227" s="265">
        <f>IF(O227="zákl. přenesená",K227,0)</f>
        <v>0</v>
      </c>
      <c r="BH227" s="265">
        <f>IF(O227="sníž. přenesená",K227,0)</f>
        <v>0</v>
      </c>
      <c r="BI227" s="265">
        <f>IF(O227="nulová",K227,0)</f>
        <v>0</v>
      </c>
      <c r="BJ227" s="18" t="s">
        <v>86</v>
      </c>
      <c r="BK227" s="265">
        <f>ROUND(P227*H227,2)</f>
        <v>0</v>
      </c>
      <c r="BL227" s="18" t="s">
        <v>239</v>
      </c>
      <c r="BM227" s="264" t="s">
        <v>2349</v>
      </c>
    </row>
    <row r="228" s="13" customFormat="1">
      <c r="A228" s="13"/>
      <c r="B228" s="274"/>
      <c r="C228" s="275"/>
      <c r="D228" s="266" t="s">
        <v>446</v>
      </c>
      <c r="E228" s="276" t="s">
        <v>1</v>
      </c>
      <c r="F228" s="277" t="s">
        <v>2350</v>
      </c>
      <c r="G228" s="275"/>
      <c r="H228" s="278">
        <v>56.799999999999997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3"/>
      <c r="Z228" s="13"/>
      <c r="AA228" s="13"/>
      <c r="AB228" s="13"/>
      <c r="AC228" s="13"/>
      <c r="AD228" s="13"/>
      <c r="AE228" s="13"/>
      <c r="AT228" s="284" t="s">
        <v>446</v>
      </c>
      <c r="AU228" s="284" t="s">
        <v>88</v>
      </c>
      <c r="AV228" s="13" t="s">
        <v>88</v>
      </c>
      <c r="AW228" s="13" t="s">
        <v>5</v>
      </c>
      <c r="AX228" s="13" t="s">
        <v>78</v>
      </c>
      <c r="AY228" s="284" t="s">
        <v>223</v>
      </c>
    </row>
    <row r="229" s="14" customFormat="1">
      <c r="A229" s="14"/>
      <c r="B229" s="285"/>
      <c r="C229" s="286"/>
      <c r="D229" s="266" t="s">
        <v>446</v>
      </c>
      <c r="E229" s="287" t="s">
        <v>2247</v>
      </c>
      <c r="F229" s="288" t="s">
        <v>463</v>
      </c>
      <c r="G229" s="286"/>
      <c r="H229" s="289">
        <v>56.799999999999997</v>
      </c>
      <c r="I229" s="290"/>
      <c r="J229" s="290"/>
      <c r="K229" s="286"/>
      <c r="L229" s="286"/>
      <c r="M229" s="291"/>
      <c r="N229" s="292"/>
      <c r="O229" s="293"/>
      <c r="P229" s="293"/>
      <c r="Q229" s="293"/>
      <c r="R229" s="293"/>
      <c r="S229" s="293"/>
      <c r="T229" s="293"/>
      <c r="U229" s="293"/>
      <c r="V229" s="293"/>
      <c r="W229" s="293"/>
      <c r="X229" s="294"/>
      <c r="Y229" s="14"/>
      <c r="Z229" s="14"/>
      <c r="AA229" s="14"/>
      <c r="AB229" s="14"/>
      <c r="AC229" s="14"/>
      <c r="AD229" s="14"/>
      <c r="AE229" s="14"/>
      <c r="AT229" s="295" t="s">
        <v>446</v>
      </c>
      <c r="AU229" s="295" t="s">
        <v>88</v>
      </c>
      <c r="AV229" s="14" t="s">
        <v>239</v>
      </c>
      <c r="AW229" s="14" t="s">
        <v>5</v>
      </c>
      <c r="AX229" s="14" t="s">
        <v>86</v>
      </c>
      <c r="AY229" s="295" t="s">
        <v>223</v>
      </c>
    </row>
    <row r="230" s="2" customFormat="1" ht="21.75" customHeight="1">
      <c r="A230" s="39"/>
      <c r="B230" s="40"/>
      <c r="C230" s="252" t="s">
        <v>348</v>
      </c>
      <c r="D230" s="252" t="s">
        <v>226</v>
      </c>
      <c r="E230" s="253" t="s">
        <v>1019</v>
      </c>
      <c r="F230" s="254" t="s">
        <v>1365</v>
      </c>
      <c r="G230" s="255" t="s">
        <v>501</v>
      </c>
      <c r="H230" s="256">
        <v>3159.3159999999998</v>
      </c>
      <c r="I230" s="257"/>
      <c r="J230" s="257"/>
      <c r="K230" s="258">
        <f>ROUND(P230*H230,2)</f>
        <v>0</v>
      </c>
      <c r="L230" s="254" t="s">
        <v>404</v>
      </c>
      <c r="M230" s="45"/>
      <c r="N230" s="259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0</v>
      </c>
      <c r="V230" s="262">
        <f>U230*H230</f>
        <v>0</v>
      </c>
      <c r="W230" s="262">
        <v>0</v>
      </c>
      <c r="X230" s="263">
        <f>W230*H230</f>
        <v>0</v>
      </c>
      <c r="Y230" s="39"/>
      <c r="Z230" s="39"/>
      <c r="AA230" s="39"/>
      <c r="AB230" s="39"/>
      <c r="AC230" s="39"/>
      <c r="AD230" s="39"/>
      <c r="AE230" s="39"/>
      <c r="AR230" s="264" t="s">
        <v>239</v>
      </c>
      <c r="AT230" s="264" t="s">
        <v>226</v>
      </c>
      <c r="AU230" s="264" t="s">
        <v>88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2351</v>
      </c>
    </row>
    <row r="231" s="2" customFormat="1">
      <c r="A231" s="39"/>
      <c r="B231" s="40"/>
      <c r="C231" s="41"/>
      <c r="D231" s="266" t="s">
        <v>232</v>
      </c>
      <c r="E231" s="41"/>
      <c r="F231" s="267" t="s">
        <v>2352</v>
      </c>
      <c r="G231" s="41"/>
      <c r="H231" s="41"/>
      <c r="I231" s="158"/>
      <c r="J231" s="158"/>
      <c r="K231" s="41"/>
      <c r="L231" s="41"/>
      <c r="M231" s="45"/>
      <c r="N231" s="268"/>
      <c r="O231" s="269"/>
      <c r="P231" s="92"/>
      <c r="Q231" s="92"/>
      <c r="R231" s="92"/>
      <c r="S231" s="92"/>
      <c r="T231" s="92"/>
      <c r="U231" s="92"/>
      <c r="V231" s="92"/>
      <c r="W231" s="92"/>
      <c r="X231" s="93"/>
      <c r="Y231" s="39"/>
      <c r="Z231" s="39"/>
      <c r="AA231" s="39"/>
      <c r="AB231" s="39"/>
      <c r="AC231" s="39"/>
      <c r="AD231" s="39"/>
      <c r="AE231" s="39"/>
      <c r="AT231" s="18" t="s">
        <v>232</v>
      </c>
      <c r="AU231" s="18" t="s">
        <v>88</v>
      </c>
    </row>
    <row r="232" s="13" customFormat="1">
      <c r="A232" s="13"/>
      <c r="B232" s="274"/>
      <c r="C232" s="275"/>
      <c r="D232" s="266" t="s">
        <v>446</v>
      </c>
      <c r="E232" s="276" t="s">
        <v>1</v>
      </c>
      <c r="F232" s="277" t="s">
        <v>2353</v>
      </c>
      <c r="G232" s="275"/>
      <c r="H232" s="278">
        <v>3159.3159999999998</v>
      </c>
      <c r="I232" s="279"/>
      <c r="J232" s="279"/>
      <c r="K232" s="275"/>
      <c r="L232" s="275"/>
      <c r="M232" s="280"/>
      <c r="N232" s="281"/>
      <c r="O232" s="282"/>
      <c r="P232" s="282"/>
      <c r="Q232" s="282"/>
      <c r="R232" s="282"/>
      <c r="S232" s="282"/>
      <c r="T232" s="282"/>
      <c r="U232" s="282"/>
      <c r="V232" s="282"/>
      <c r="W232" s="282"/>
      <c r="X232" s="283"/>
      <c r="Y232" s="13"/>
      <c r="Z232" s="13"/>
      <c r="AA232" s="13"/>
      <c r="AB232" s="13"/>
      <c r="AC232" s="13"/>
      <c r="AD232" s="13"/>
      <c r="AE232" s="13"/>
      <c r="AT232" s="284" t="s">
        <v>446</v>
      </c>
      <c r="AU232" s="284" t="s">
        <v>88</v>
      </c>
      <c r="AV232" s="13" t="s">
        <v>88</v>
      </c>
      <c r="AW232" s="13" t="s">
        <v>5</v>
      </c>
      <c r="AX232" s="13" t="s">
        <v>78</v>
      </c>
      <c r="AY232" s="284" t="s">
        <v>223</v>
      </c>
    </row>
    <row r="233" s="14" customFormat="1">
      <c r="A233" s="14"/>
      <c r="B233" s="285"/>
      <c r="C233" s="286"/>
      <c r="D233" s="266" t="s">
        <v>446</v>
      </c>
      <c r="E233" s="287" t="s">
        <v>1</v>
      </c>
      <c r="F233" s="288" t="s">
        <v>463</v>
      </c>
      <c r="G233" s="286"/>
      <c r="H233" s="289">
        <v>3159.3159999999998</v>
      </c>
      <c r="I233" s="290"/>
      <c r="J233" s="290"/>
      <c r="K233" s="286"/>
      <c r="L233" s="286"/>
      <c r="M233" s="291"/>
      <c r="N233" s="292"/>
      <c r="O233" s="293"/>
      <c r="P233" s="293"/>
      <c r="Q233" s="293"/>
      <c r="R233" s="293"/>
      <c r="S233" s="293"/>
      <c r="T233" s="293"/>
      <c r="U233" s="293"/>
      <c r="V233" s="293"/>
      <c r="W233" s="293"/>
      <c r="X233" s="294"/>
      <c r="Y233" s="14"/>
      <c r="Z233" s="14"/>
      <c r="AA233" s="14"/>
      <c r="AB233" s="14"/>
      <c r="AC233" s="14"/>
      <c r="AD233" s="14"/>
      <c r="AE233" s="14"/>
      <c r="AT233" s="295" t="s">
        <v>446</v>
      </c>
      <c r="AU233" s="295" t="s">
        <v>88</v>
      </c>
      <c r="AV233" s="14" t="s">
        <v>239</v>
      </c>
      <c r="AW233" s="14" t="s">
        <v>5</v>
      </c>
      <c r="AX233" s="14" t="s">
        <v>86</v>
      </c>
      <c r="AY233" s="295" t="s">
        <v>223</v>
      </c>
    </row>
    <row r="234" s="2" customFormat="1" ht="21.75" customHeight="1">
      <c r="A234" s="39"/>
      <c r="B234" s="40"/>
      <c r="C234" s="252" t="s">
        <v>353</v>
      </c>
      <c r="D234" s="252" t="s">
        <v>226</v>
      </c>
      <c r="E234" s="253" t="s">
        <v>813</v>
      </c>
      <c r="F234" s="254" t="s">
        <v>814</v>
      </c>
      <c r="G234" s="255" t="s">
        <v>409</v>
      </c>
      <c r="H234" s="256">
        <v>229.15199999999999</v>
      </c>
      <c r="I234" s="257"/>
      <c r="J234" s="257"/>
      <c r="K234" s="258">
        <f>ROUND(P234*H234,2)</f>
        <v>0</v>
      </c>
      <c r="L234" s="254" t="s">
        <v>404</v>
      </c>
      <c r="M234" s="45"/>
      <c r="N234" s="259" t="s">
        <v>1</v>
      </c>
      <c r="O234" s="260" t="s">
        <v>41</v>
      </c>
      <c r="P234" s="261">
        <f>I234+J234</f>
        <v>0</v>
      </c>
      <c r="Q234" s="261">
        <f>ROUND(I234*H234,2)</f>
        <v>0</v>
      </c>
      <c r="R234" s="261">
        <f>ROUND(J234*H234,2)</f>
        <v>0</v>
      </c>
      <c r="S234" s="92"/>
      <c r="T234" s="262">
        <f>S234*H234</f>
        <v>0</v>
      </c>
      <c r="U234" s="262">
        <v>0</v>
      </c>
      <c r="V234" s="262">
        <f>U234*H234</f>
        <v>0</v>
      </c>
      <c r="W234" s="262">
        <v>0</v>
      </c>
      <c r="X234" s="263">
        <f>W234*H234</f>
        <v>0</v>
      </c>
      <c r="Y234" s="39"/>
      <c r="Z234" s="39"/>
      <c r="AA234" s="39"/>
      <c r="AB234" s="39"/>
      <c r="AC234" s="39"/>
      <c r="AD234" s="39"/>
      <c r="AE234" s="39"/>
      <c r="AR234" s="264" t="s">
        <v>239</v>
      </c>
      <c r="AT234" s="264" t="s">
        <v>226</v>
      </c>
      <c r="AU234" s="264" t="s">
        <v>88</v>
      </c>
      <c r="AY234" s="18" t="s">
        <v>223</v>
      </c>
      <c r="BE234" s="265">
        <f>IF(O234="základní",K234,0)</f>
        <v>0</v>
      </c>
      <c r="BF234" s="265">
        <f>IF(O234="snížená",K234,0)</f>
        <v>0</v>
      </c>
      <c r="BG234" s="265">
        <f>IF(O234="zákl. přenesená",K234,0)</f>
        <v>0</v>
      </c>
      <c r="BH234" s="265">
        <f>IF(O234="sníž. přenesená",K234,0)</f>
        <v>0</v>
      </c>
      <c r="BI234" s="265">
        <f>IF(O234="nulová",K234,0)</f>
        <v>0</v>
      </c>
      <c r="BJ234" s="18" t="s">
        <v>86</v>
      </c>
      <c r="BK234" s="265">
        <f>ROUND(P234*H234,2)</f>
        <v>0</v>
      </c>
      <c r="BL234" s="18" t="s">
        <v>239</v>
      </c>
      <c r="BM234" s="264" t="s">
        <v>2354</v>
      </c>
    </row>
    <row r="235" s="15" customFormat="1">
      <c r="A235" s="15"/>
      <c r="B235" s="309"/>
      <c r="C235" s="310"/>
      <c r="D235" s="266" t="s">
        <v>446</v>
      </c>
      <c r="E235" s="311" t="s">
        <v>1</v>
      </c>
      <c r="F235" s="312" t="s">
        <v>2355</v>
      </c>
      <c r="G235" s="310"/>
      <c r="H235" s="311" t="s">
        <v>1</v>
      </c>
      <c r="I235" s="313"/>
      <c r="J235" s="313"/>
      <c r="K235" s="310"/>
      <c r="L235" s="310"/>
      <c r="M235" s="314"/>
      <c r="N235" s="315"/>
      <c r="O235" s="316"/>
      <c r="P235" s="316"/>
      <c r="Q235" s="316"/>
      <c r="R235" s="316"/>
      <c r="S235" s="316"/>
      <c r="T235" s="316"/>
      <c r="U235" s="316"/>
      <c r="V235" s="316"/>
      <c r="W235" s="316"/>
      <c r="X235" s="317"/>
      <c r="Y235" s="15"/>
      <c r="Z235" s="15"/>
      <c r="AA235" s="15"/>
      <c r="AB235" s="15"/>
      <c r="AC235" s="15"/>
      <c r="AD235" s="15"/>
      <c r="AE235" s="15"/>
      <c r="AT235" s="318" t="s">
        <v>446</v>
      </c>
      <c r="AU235" s="318" t="s">
        <v>88</v>
      </c>
      <c r="AV235" s="15" t="s">
        <v>86</v>
      </c>
      <c r="AW235" s="15" t="s">
        <v>5</v>
      </c>
      <c r="AX235" s="15" t="s">
        <v>78</v>
      </c>
      <c r="AY235" s="318" t="s">
        <v>223</v>
      </c>
    </row>
    <row r="236" s="13" customFormat="1">
      <c r="A236" s="13"/>
      <c r="B236" s="274"/>
      <c r="C236" s="275"/>
      <c r="D236" s="266" t="s">
        <v>446</v>
      </c>
      <c r="E236" s="276" t="s">
        <v>1</v>
      </c>
      <c r="F236" s="277" t="s">
        <v>2356</v>
      </c>
      <c r="G236" s="275"/>
      <c r="H236" s="278">
        <v>229.15199999999999</v>
      </c>
      <c r="I236" s="279"/>
      <c r="J236" s="279"/>
      <c r="K236" s="275"/>
      <c r="L236" s="275"/>
      <c r="M236" s="280"/>
      <c r="N236" s="281"/>
      <c r="O236" s="282"/>
      <c r="P236" s="282"/>
      <c r="Q236" s="282"/>
      <c r="R236" s="282"/>
      <c r="S236" s="282"/>
      <c r="T236" s="282"/>
      <c r="U236" s="282"/>
      <c r="V236" s="282"/>
      <c r="W236" s="282"/>
      <c r="X236" s="283"/>
      <c r="Y236" s="13"/>
      <c r="Z236" s="13"/>
      <c r="AA236" s="13"/>
      <c r="AB236" s="13"/>
      <c r="AC236" s="13"/>
      <c r="AD236" s="13"/>
      <c r="AE236" s="13"/>
      <c r="AT236" s="284" t="s">
        <v>446</v>
      </c>
      <c r="AU236" s="284" t="s">
        <v>88</v>
      </c>
      <c r="AV236" s="13" t="s">
        <v>88</v>
      </c>
      <c r="AW236" s="13" t="s">
        <v>5</v>
      </c>
      <c r="AX236" s="13" t="s">
        <v>78</v>
      </c>
      <c r="AY236" s="284" t="s">
        <v>223</v>
      </c>
    </row>
    <row r="237" s="14" customFormat="1">
      <c r="A237" s="14"/>
      <c r="B237" s="285"/>
      <c r="C237" s="286"/>
      <c r="D237" s="266" t="s">
        <v>446</v>
      </c>
      <c r="E237" s="287" t="s">
        <v>2245</v>
      </c>
      <c r="F237" s="288" t="s">
        <v>463</v>
      </c>
      <c r="G237" s="286"/>
      <c r="H237" s="289">
        <v>229.15199999999999</v>
      </c>
      <c r="I237" s="290"/>
      <c r="J237" s="290"/>
      <c r="K237" s="286"/>
      <c r="L237" s="286"/>
      <c r="M237" s="291"/>
      <c r="N237" s="292"/>
      <c r="O237" s="293"/>
      <c r="P237" s="293"/>
      <c r="Q237" s="293"/>
      <c r="R237" s="293"/>
      <c r="S237" s="293"/>
      <c r="T237" s="293"/>
      <c r="U237" s="293"/>
      <c r="V237" s="293"/>
      <c r="W237" s="293"/>
      <c r="X237" s="294"/>
      <c r="Y237" s="14"/>
      <c r="Z237" s="14"/>
      <c r="AA237" s="14"/>
      <c r="AB237" s="14"/>
      <c r="AC237" s="14"/>
      <c r="AD237" s="14"/>
      <c r="AE237" s="14"/>
      <c r="AT237" s="295" t="s">
        <v>446</v>
      </c>
      <c r="AU237" s="295" t="s">
        <v>88</v>
      </c>
      <c r="AV237" s="14" t="s">
        <v>239</v>
      </c>
      <c r="AW237" s="14" t="s">
        <v>5</v>
      </c>
      <c r="AX237" s="14" t="s">
        <v>86</v>
      </c>
      <c r="AY237" s="295" t="s">
        <v>223</v>
      </c>
    </row>
    <row r="238" s="2" customFormat="1" ht="21.75" customHeight="1">
      <c r="A238" s="39"/>
      <c r="B238" s="40"/>
      <c r="C238" s="296" t="s">
        <v>358</v>
      </c>
      <c r="D238" s="296" t="s">
        <v>498</v>
      </c>
      <c r="E238" s="297" t="s">
        <v>2357</v>
      </c>
      <c r="F238" s="298" t="s">
        <v>2358</v>
      </c>
      <c r="G238" s="299" t="s">
        <v>501</v>
      </c>
      <c r="H238" s="300">
        <v>481.21899999999999</v>
      </c>
      <c r="I238" s="301"/>
      <c r="J238" s="302"/>
      <c r="K238" s="303">
        <f>ROUND(P238*H238,2)</f>
        <v>0</v>
      </c>
      <c r="L238" s="298" t="s">
        <v>404</v>
      </c>
      <c r="M238" s="304"/>
      <c r="N238" s="305" t="s">
        <v>1</v>
      </c>
      <c r="O238" s="260" t="s">
        <v>41</v>
      </c>
      <c r="P238" s="261">
        <f>I238+J238</f>
        <v>0</v>
      </c>
      <c r="Q238" s="261">
        <f>ROUND(I238*H238,2)</f>
        <v>0</v>
      </c>
      <c r="R238" s="261">
        <f>ROUND(J238*H238,2)</f>
        <v>0</v>
      </c>
      <c r="S238" s="92"/>
      <c r="T238" s="262">
        <f>S238*H238</f>
        <v>0</v>
      </c>
      <c r="U238" s="262">
        <v>1</v>
      </c>
      <c r="V238" s="262">
        <f>U238*H238</f>
        <v>481.21899999999999</v>
      </c>
      <c r="W238" s="262">
        <v>0</v>
      </c>
      <c r="X238" s="263">
        <f>W238*H238</f>
        <v>0</v>
      </c>
      <c r="Y238" s="39"/>
      <c r="Z238" s="39"/>
      <c r="AA238" s="39"/>
      <c r="AB238" s="39"/>
      <c r="AC238" s="39"/>
      <c r="AD238" s="39"/>
      <c r="AE238" s="39"/>
      <c r="AR238" s="264" t="s">
        <v>430</v>
      </c>
      <c r="AT238" s="264" t="s">
        <v>498</v>
      </c>
      <c r="AU238" s="264" t="s">
        <v>88</v>
      </c>
      <c r="AY238" s="18" t="s">
        <v>223</v>
      </c>
      <c r="BE238" s="265">
        <f>IF(O238="základní",K238,0)</f>
        <v>0</v>
      </c>
      <c r="BF238" s="265">
        <f>IF(O238="snížená",K238,0)</f>
        <v>0</v>
      </c>
      <c r="BG238" s="265">
        <f>IF(O238="zákl. přenesená",K238,0)</f>
        <v>0</v>
      </c>
      <c r="BH238" s="265">
        <f>IF(O238="sníž. přenesená",K238,0)</f>
        <v>0</v>
      </c>
      <c r="BI238" s="265">
        <f>IF(O238="nulová",K238,0)</f>
        <v>0</v>
      </c>
      <c r="BJ238" s="18" t="s">
        <v>86</v>
      </c>
      <c r="BK238" s="265">
        <f>ROUND(P238*H238,2)</f>
        <v>0</v>
      </c>
      <c r="BL238" s="18" t="s">
        <v>239</v>
      </c>
      <c r="BM238" s="264" t="s">
        <v>2359</v>
      </c>
    </row>
    <row r="239" s="13" customFormat="1">
      <c r="A239" s="13"/>
      <c r="B239" s="274"/>
      <c r="C239" s="275"/>
      <c r="D239" s="266" t="s">
        <v>446</v>
      </c>
      <c r="E239" s="276" t="s">
        <v>1</v>
      </c>
      <c r="F239" s="277" t="s">
        <v>2360</v>
      </c>
      <c r="G239" s="275"/>
      <c r="H239" s="278">
        <v>229.15199999999999</v>
      </c>
      <c r="I239" s="279"/>
      <c r="J239" s="279"/>
      <c r="K239" s="275"/>
      <c r="L239" s="275"/>
      <c r="M239" s="280"/>
      <c r="N239" s="281"/>
      <c r="O239" s="282"/>
      <c r="P239" s="282"/>
      <c r="Q239" s="282"/>
      <c r="R239" s="282"/>
      <c r="S239" s="282"/>
      <c r="T239" s="282"/>
      <c r="U239" s="282"/>
      <c r="V239" s="282"/>
      <c r="W239" s="282"/>
      <c r="X239" s="283"/>
      <c r="Y239" s="13"/>
      <c r="Z239" s="13"/>
      <c r="AA239" s="13"/>
      <c r="AB239" s="13"/>
      <c r="AC239" s="13"/>
      <c r="AD239" s="13"/>
      <c r="AE239" s="13"/>
      <c r="AT239" s="284" t="s">
        <v>446</v>
      </c>
      <c r="AU239" s="284" t="s">
        <v>88</v>
      </c>
      <c r="AV239" s="13" t="s">
        <v>88</v>
      </c>
      <c r="AW239" s="13" t="s">
        <v>5</v>
      </c>
      <c r="AX239" s="13" t="s">
        <v>78</v>
      </c>
      <c r="AY239" s="284" t="s">
        <v>223</v>
      </c>
    </row>
    <row r="240" s="14" customFormat="1">
      <c r="A240" s="14"/>
      <c r="B240" s="285"/>
      <c r="C240" s="286"/>
      <c r="D240" s="266" t="s">
        <v>446</v>
      </c>
      <c r="E240" s="287" t="s">
        <v>1</v>
      </c>
      <c r="F240" s="288" t="s">
        <v>463</v>
      </c>
      <c r="G240" s="286"/>
      <c r="H240" s="289">
        <v>229.15199999999999</v>
      </c>
      <c r="I240" s="290"/>
      <c r="J240" s="290"/>
      <c r="K240" s="286"/>
      <c r="L240" s="286"/>
      <c r="M240" s="291"/>
      <c r="N240" s="292"/>
      <c r="O240" s="293"/>
      <c r="P240" s="293"/>
      <c r="Q240" s="293"/>
      <c r="R240" s="293"/>
      <c r="S240" s="293"/>
      <c r="T240" s="293"/>
      <c r="U240" s="293"/>
      <c r="V240" s="293"/>
      <c r="W240" s="293"/>
      <c r="X240" s="294"/>
      <c r="Y240" s="14"/>
      <c r="Z240" s="14"/>
      <c r="AA240" s="14"/>
      <c r="AB240" s="14"/>
      <c r="AC240" s="14"/>
      <c r="AD240" s="14"/>
      <c r="AE240" s="14"/>
      <c r="AT240" s="295" t="s">
        <v>446</v>
      </c>
      <c r="AU240" s="295" t="s">
        <v>88</v>
      </c>
      <c r="AV240" s="14" t="s">
        <v>239</v>
      </c>
      <c r="AW240" s="14" t="s">
        <v>5</v>
      </c>
      <c r="AX240" s="14" t="s">
        <v>86</v>
      </c>
      <c r="AY240" s="295" t="s">
        <v>223</v>
      </c>
    </row>
    <row r="241" s="13" customFormat="1">
      <c r="A241" s="13"/>
      <c r="B241" s="274"/>
      <c r="C241" s="275"/>
      <c r="D241" s="266" t="s">
        <v>446</v>
      </c>
      <c r="E241" s="275"/>
      <c r="F241" s="277" t="s">
        <v>2361</v>
      </c>
      <c r="G241" s="275"/>
      <c r="H241" s="278">
        <v>481.21899999999999</v>
      </c>
      <c r="I241" s="279"/>
      <c r="J241" s="279"/>
      <c r="K241" s="275"/>
      <c r="L241" s="275"/>
      <c r="M241" s="280"/>
      <c r="N241" s="281"/>
      <c r="O241" s="282"/>
      <c r="P241" s="282"/>
      <c r="Q241" s="282"/>
      <c r="R241" s="282"/>
      <c r="S241" s="282"/>
      <c r="T241" s="282"/>
      <c r="U241" s="282"/>
      <c r="V241" s="282"/>
      <c r="W241" s="282"/>
      <c r="X241" s="283"/>
      <c r="Y241" s="13"/>
      <c r="Z241" s="13"/>
      <c r="AA241" s="13"/>
      <c r="AB241" s="13"/>
      <c r="AC241" s="13"/>
      <c r="AD241" s="13"/>
      <c r="AE241" s="13"/>
      <c r="AT241" s="284" t="s">
        <v>446</v>
      </c>
      <c r="AU241" s="284" t="s">
        <v>88</v>
      </c>
      <c r="AV241" s="13" t="s">
        <v>88</v>
      </c>
      <c r="AW241" s="13" t="s">
        <v>4</v>
      </c>
      <c r="AX241" s="13" t="s">
        <v>86</v>
      </c>
      <c r="AY241" s="284" t="s">
        <v>223</v>
      </c>
    </row>
    <row r="242" s="2" customFormat="1" ht="21.75" customHeight="1">
      <c r="A242" s="39"/>
      <c r="B242" s="40"/>
      <c r="C242" s="252" t="s">
        <v>522</v>
      </c>
      <c r="D242" s="252" t="s">
        <v>226</v>
      </c>
      <c r="E242" s="253" t="s">
        <v>2362</v>
      </c>
      <c r="F242" s="254" t="s">
        <v>2363</v>
      </c>
      <c r="G242" s="255" t="s">
        <v>403</v>
      </c>
      <c r="H242" s="256">
        <v>688.78999999999996</v>
      </c>
      <c r="I242" s="257"/>
      <c r="J242" s="257"/>
      <c r="K242" s="258">
        <f>ROUND(P242*H242,2)</f>
        <v>0</v>
      </c>
      <c r="L242" s="254" t="s">
        <v>1</v>
      </c>
      <c r="M242" s="45"/>
      <c r="N242" s="259" t="s">
        <v>1</v>
      </c>
      <c r="O242" s="260" t="s">
        <v>41</v>
      </c>
      <c r="P242" s="261">
        <f>I242+J242</f>
        <v>0</v>
      </c>
      <c r="Q242" s="261">
        <f>ROUND(I242*H242,2)</f>
        <v>0</v>
      </c>
      <c r="R242" s="261">
        <f>ROUND(J242*H242,2)</f>
        <v>0</v>
      </c>
      <c r="S242" s="92"/>
      <c r="T242" s="262">
        <f>S242*H242</f>
        <v>0</v>
      </c>
      <c r="U242" s="262">
        <v>0</v>
      </c>
      <c r="V242" s="262">
        <f>U242*H242</f>
        <v>0</v>
      </c>
      <c r="W242" s="262">
        <v>0.35499999999999998</v>
      </c>
      <c r="X242" s="263">
        <f>W242*H242</f>
        <v>244.52044999999998</v>
      </c>
      <c r="Y242" s="39"/>
      <c r="Z242" s="39"/>
      <c r="AA242" s="39"/>
      <c r="AB242" s="39"/>
      <c r="AC242" s="39"/>
      <c r="AD242" s="39"/>
      <c r="AE242" s="39"/>
      <c r="AR242" s="264" t="s">
        <v>239</v>
      </c>
      <c r="AT242" s="264" t="s">
        <v>226</v>
      </c>
      <c r="AU242" s="264" t="s">
        <v>88</v>
      </c>
      <c r="AY242" s="18" t="s">
        <v>223</v>
      </c>
      <c r="BE242" s="265">
        <f>IF(O242="základní",K242,0)</f>
        <v>0</v>
      </c>
      <c r="BF242" s="265">
        <f>IF(O242="snížená",K242,0)</f>
        <v>0</v>
      </c>
      <c r="BG242" s="265">
        <f>IF(O242="zákl. přenesená",K242,0)</f>
        <v>0</v>
      </c>
      <c r="BH242" s="265">
        <f>IF(O242="sníž. přenesená",K242,0)</f>
        <v>0</v>
      </c>
      <c r="BI242" s="265">
        <f>IF(O242="nulová",K242,0)</f>
        <v>0</v>
      </c>
      <c r="BJ242" s="18" t="s">
        <v>86</v>
      </c>
      <c r="BK242" s="265">
        <f>ROUND(P242*H242,2)</f>
        <v>0</v>
      </c>
      <c r="BL242" s="18" t="s">
        <v>239</v>
      </c>
      <c r="BM242" s="264" t="s">
        <v>2364</v>
      </c>
    </row>
    <row r="243" s="15" customFormat="1">
      <c r="A243" s="15"/>
      <c r="B243" s="309"/>
      <c r="C243" s="310"/>
      <c r="D243" s="266" t="s">
        <v>446</v>
      </c>
      <c r="E243" s="311" t="s">
        <v>1</v>
      </c>
      <c r="F243" s="312" t="s">
        <v>2365</v>
      </c>
      <c r="G243" s="310"/>
      <c r="H243" s="311" t="s">
        <v>1</v>
      </c>
      <c r="I243" s="313"/>
      <c r="J243" s="313"/>
      <c r="K243" s="310"/>
      <c r="L243" s="310"/>
      <c r="M243" s="314"/>
      <c r="N243" s="315"/>
      <c r="O243" s="316"/>
      <c r="P243" s="316"/>
      <c r="Q243" s="316"/>
      <c r="R243" s="316"/>
      <c r="S243" s="316"/>
      <c r="T243" s="316"/>
      <c r="U243" s="316"/>
      <c r="V243" s="316"/>
      <c r="W243" s="316"/>
      <c r="X243" s="317"/>
      <c r="Y243" s="15"/>
      <c r="Z243" s="15"/>
      <c r="AA243" s="15"/>
      <c r="AB243" s="15"/>
      <c r="AC243" s="15"/>
      <c r="AD243" s="15"/>
      <c r="AE243" s="15"/>
      <c r="AT243" s="318" t="s">
        <v>446</v>
      </c>
      <c r="AU243" s="318" t="s">
        <v>88</v>
      </c>
      <c r="AV243" s="15" t="s">
        <v>86</v>
      </c>
      <c r="AW243" s="15" t="s">
        <v>5</v>
      </c>
      <c r="AX243" s="15" t="s">
        <v>78</v>
      </c>
      <c r="AY243" s="318" t="s">
        <v>223</v>
      </c>
    </row>
    <row r="244" s="13" customFormat="1">
      <c r="A244" s="13"/>
      <c r="B244" s="274"/>
      <c r="C244" s="275"/>
      <c r="D244" s="266" t="s">
        <v>446</v>
      </c>
      <c r="E244" s="276" t="s">
        <v>1</v>
      </c>
      <c r="F244" s="277" t="s">
        <v>2366</v>
      </c>
      <c r="G244" s="275"/>
      <c r="H244" s="278">
        <v>688.78999999999996</v>
      </c>
      <c r="I244" s="279"/>
      <c r="J244" s="279"/>
      <c r="K244" s="275"/>
      <c r="L244" s="275"/>
      <c r="M244" s="280"/>
      <c r="N244" s="281"/>
      <c r="O244" s="282"/>
      <c r="P244" s="282"/>
      <c r="Q244" s="282"/>
      <c r="R244" s="282"/>
      <c r="S244" s="282"/>
      <c r="T244" s="282"/>
      <c r="U244" s="282"/>
      <c r="V244" s="282"/>
      <c r="W244" s="282"/>
      <c r="X244" s="283"/>
      <c r="Y244" s="13"/>
      <c r="Z244" s="13"/>
      <c r="AA244" s="13"/>
      <c r="AB244" s="13"/>
      <c r="AC244" s="13"/>
      <c r="AD244" s="13"/>
      <c r="AE244" s="13"/>
      <c r="AT244" s="284" t="s">
        <v>446</v>
      </c>
      <c r="AU244" s="284" t="s">
        <v>88</v>
      </c>
      <c r="AV244" s="13" t="s">
        <v>88</v>
      </c>
      <c r="AW244" s="13" t="s">
        <v>5</v>
      </c>
      <c r="AX244" s="13" t="s">
        <v>86</v>
      </c>
      <c r="AY244" s="284" t="s">
        <v>223</v>
      </c>
    </row>
    <row r="245" s="12" customFormat="1" ht="22.8" customHeight="1">
      <c r="A245" s="12"/>
      <c r="B245" s="235"/>
      <c r="C245" s="236"/>
      <c r="D245" s="237" t="s">
        <v>77</v>
      </c>
      <c r="E245" s="250" t="s">
        <v>88</v>
      </c>
      <c r="F245" s="250" t="s">
        <v>568</v>
      </c>
      <c r="G245" s="236"/>
      <c r="H245" s="236"/>
      <c r="I245" s="239"/>
      <c r="J245" s="239"/>
      <c r="K245" s="251">
        <f>BK245</f>
        <v>0</v>
      </c>
      <c r="L245" s="236"/>
      <c r="M245" s="241"/>
      <c r="N245" s="242"/>
      <c r="O245" s="243"/>
      <c r="P245" s="243"/>
      <c r="Q245" s="244">
        <f>SUM(Q246:Q288)</f>
        <v>0</v>
      </c>
      <c r="R245" s="244">
        <f>SUM(R246:R288)</f>
        <v>0</v>
      </c>
      <c r="S245" s="243"/>
      <c r="T245" s="245">
        <f>SUM(T246:T288)</f>
        <v>0</v>
      </c>
      <c r="U245" s="243"/>
      <c r="V245" s="245">
        <f>SUM(V246:V288)</f>
        <v>1390.0349262599998</v>
      </c>
      <c r="W245" s="243"/>
      <c r="X245" s="246">
        <f>SUM(X246:X288)</f>
        <v>0</v>
      </c>
      <c r="Y245" s="12"/>
      <c r="Z245" s="12"/>
      <c r="AA245" s="12"/>
      <c r="AB245" s="12"/>
      <c r="AC245" s="12"/>
      <c r="AD245" s="12"/>
      <c r="AE245" s="12"/>
      <c r="AR245" s="247" t="s">
        <v>86</v>
      </c>
      <c r="AT245" s="248" t="s">
        <v>77</v>
      </c>
      <c r="AU245" s="248" t="s">
        <v>86</v>
      </c>
      <c r="AY245" s="247" t="s">
        <v>223</v>
      </c>
      <c r="BK245" s="249">
        <f>SUM(BK246:BK288)</f>
        <v>0</v>
      </c>
    </row>
    <row r="246" s="2" customFormat="1" ht="21.75" customHeight="1">
      <c r="A246" s="39"/>
      <c r="B246" s="40"/>
      <c r="C246" s="252" t="s">
        <v>526</v>
      </c>
      <c r="D246" s="252" t="s">
        <v>226</v>
      </c>
      <c r="E246" s="253" t="s">
        <v>2367</v>
      </c>
      <c r="F246" s="254" t="s">
        <v>2368</v>
      </c>
      <c r="G246" s="255" t="s">
        <v>481</v>
      </c>
      <c r="H246" s="256">
        <v>28</v>
      </c>
      <c r="I246" s="257"/>
      <c r="J246" s="257"/>
      <c r="K246" s="258">
        <f>ROUND(P246*H246,2)</f>
        <v>0</v>
      </c>
      <c r="L246" s="254" t="s">
        <v>1</v>
      </c>
      <c r="M246" s="45"/>
      <c r="N246" s="259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0.00038000000000000002</v>
      </c>
      <c r="V246" s="262">
        <f>U246*H246</f>
        <v>0.01064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239</v>
      </c>
      <c r="AT246" s="264" t="s">
        <v>226</v>
      </c>
      <c r="AU246" s="264" t="s">
        <v>88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2369</v>
      </c>
    </row>
    <row r="247" s="15" customFormat="1">
      <c r="A247" s="15"/>
      <c r="B247" s="309"/>
      <c r="C247" s="310"/>
      <c r="D247" s="266" t="s">
        <v>446</v>
      </c>
      <c r="E247" s="311" t="s">
        <v>1</v>
      </c>
      <c r="F247" s="312" t="s">
        <v>2370</v>
      </c>
      <c r="G247" s="310"/>
      <c r="H247" s="311" t="s">
        <v>1</v>
      </c>
      <c r="I247" s="313"/>
      <c r="J247" s="313"/>
      <c r="K247" s="310"/>
      <c r="L247" s="310"/>
      <c r="M247" s="314"/>
      <c r="N247" s="315"/>
      <c r="O247" s="316"/>
      <c r="P247" s="316"/>
      <c r="Q247" s="316"/>
      <c r="R247" s="316"/>
      <c r="S247" s="316"/>
      <c r="T247" s="316"/>
      <c r="U247" s="316"/>
      <c r="V247" s="316"/>
      <c r="W247" s="316"/>
      <c r="X247" s="317"/>
      <c r="Y247" s="15"/>
      <c r="Z247" s="15"/>
      <c r="AA247" s="15"/>
      <c r="AB247" s="15"/>
      <c r="AC247" s="15"/>
      <c r="AD247" s="15"/>
      <c r="AE247" s="15"/>
      <c r="AT247" s="318" t="s">
        <v>446</v>
      </c>
      <c r="AU247" s="318" t="s">
        <v>88</v>
      </c>
      <c r="AV247" s="15" t="s">
        <v>86</v>
      </c>
      <c r="AW247" s="15" t="s">
        <v>5</v>
      </c>
      <c r="AX247" s="15" t="s">
        <v>78</v>
      </c>
      <c r="AY247" s="318" t="s">
        <v>223</v>
      </c>
    </row>
    <row r="248" s="13" customFormat="1">
      <c r="A248" s="13"/>
      <c r="B248" s="274"/>
      <c r="C248" s="275"/>
      <c r="D248" s="266" t="s">
        <v>446</v>
      </c>
      <c r="E248" s="276" t="s">
        <v>1</v>
      </c>
      <c r="F248" s="277" t="s">
        <v>365</v>
      </c>
      <c r="G248" s="275"/>
      <c r="H248" s="278">
        <v>28</v>
      </c>
      <c r="I248" s="279"/>
      <c r="J248" s="279"/>
      <c r="K248" s="275"/>
      <c r="L248" s="275"/>
      <c r="M248" s="280"/>
      <c r="N248" s="281"/>
      <c r="O248" s="282"/>
      <c r="P248" s="282"/>
      <c r="Q248" s="282"/>
      <c r="R248" s="282"/>
      <c r="S248" s="282"/>
      <c r="T248" s="282"/>
      <c r="U248" s="282"/>
      <c r="V248" s="282"/>
      <c r="W248" s="282"/>
      <c r="X248" s="283"/>
      <c r="Y248" s="13"/>
      <c r="Z248" s="13"/>
      <c r="AA248" s="13"/>
      <c r="AB248" s="13"/>
      <c r="AC248" s="13"/>
      <c r="AD248" s="13"/>
      <c r="AE248" s="13"/>
      <c r="AT248" s="284" t="s">
        <v>446</v>
      </c>
      <c r="AU248" s="284" t="s">
        <v>88</v>
      </c>
      <c r="AV248" s="13" t="s">
        <v>88</v>
      </c>
      <c r="AW248" s="13" t="s">
        <v>5</v>
      </c>
      <c r="AX248" s="13" t="s">
        <v>78</v>
      </c>
      <c r="AY248" s="284" t="s">
        <v>223</v>
      </c>
    </row>
    <row r="249" s="14" customFormat="1">
      <c r="A249" s="14"/>
      <c r="B249" s="285"/>
      <c r="C249" s="286"/>
      <c r="D249" s="266" t="s">
        <v>446</v>
      </c>
      <c r="E249" s="287" t="s">
        <v>2234</v>
      </c>
      <c r="F249" s="288" t="s">
        <v>463</v>
      </c>
      <c r="G249" s="286"/>
      <c r="H249" s="289">
        <v>28</v>
      </c>
      <c r="I249" s="290"/>
      <c r="J249" s="290"/>
      <c r="K249" s="286"/>
      <c r="L249" s="286"/>
      <c r="M249" s="291"/>
      <c r="N249" s="292"/>
      <c r="O249" s="293"/>
      <c r="P249" s="293"/>
      <c r="Q249" s="293"/>
      <c r="R249" s="293"/>
      <c r="S249" s="293"/>
      <c r="T249" s="293"/>
      <c r="U249" s="293"/>
      <c r="V249" s="293"/>
      <c r="W249" s="293"/>
      <c r="X249" s="294"/>
      <c r="Y249" s="14"/>
      <c r="Z249" s="14"/>
      <c r="AA249" s="14"/>
      <c r="AB249" s="14"/>
      <c r="AC249" s="14"/>
      <c r="AD249" s="14"/>
      <c r="AE249" s="14"/>
      <c r="AT249" s="295" t="s">
        <v>446</v>
      </c>
      <c r="AU249" s="295" t="s">
        <v>88</v>
      </c>
      <c r="AV249" s="14" t="s">
        <v>239</v>
      </c>
      <c r="AW249" s="14" t="s">
        <v>5</v>
      </c>
      <c r="AX249" s="14" t="s">
        <v>86</v>
      </c>
      <c r="AY249" s="295" t="s">
        <v>223</v>
      </c>
    </row>
    <row r="250" s="2" customFormat="1" ht="21.75" customHeight="1">
      <c r="A250" s="39"/>
      <c r="B250" s="40"/>
      <c r="C250" s="252" t="s">
        <v>365</v>
      </c>
      <c r="D250" s="252" t="s">
        <v>226</v>
      </c>
      <c r="E250" s="253" t="s">
        <v>2371</v>
      </c>
      <c r="F250" s="254" t="s">
        <v>2372</v>
      </c>
      <c r="G250" s="255" t="s">
        <v>481</v>
      </c>
      <c r="H250" s="256">
        <v>122</v>
      </c>
      <c r="I250" s="257"/>
      <c r="J250" s="257"/>
      <c r="K250" s="258">
        <f>ROUND(P250*H250,2)</f>
        <v>0</v>
      </c>
      <c r="L250" s="254" t="s">
        <v>404</v>
      </c>
      <c r="M250" s="45"/>
      <c r="N250" s="259" t="s">
        <v>1</v>
      </c>
      <c r="O250" s="260" t="s">
        <v>41</v>
      </c>
      <c r="P250" s="261">
        <f>I250+J250</f>
        <v>0</v>
      </c>
      <c r="Q250" s="261">
        <f>ROUND(I250*H250,2)</f>
        <v>0</v>
      </c>
      <c r="R250" s="261">
        <f>ROUND(J250*H250,2)</f>
        <v>0</v>
      </c>
      <c r="S250" s="92"/>
      <c r="T250" s="262">
        <f>S250*H250</f>
        <v>0</v>
      </c>
      <c r="U250" s="262">
        <v>0.00038000000000000002</v>
      </c>
      <c r="V250" s="262">
        <f>U250*H250</f>
        <v>0.046360000000000005</v>
      </c>
      <c r="W250" s="262">
        <v>0</v>
      </c>
      <c r="X250" s="263">
        <f>W250*H250</f>
        <v>0</v>
      </c>
      <c r="Y250" s="39"/>
      <c r="Z250" s="39"/>
      <c r="AA250" s="39"/>
      <c r="AB250" s="39"/>
      <c r="AC250" s="39"/>
      <c r="AD250" s="39"/>
      <c r="AE250" s="39"/>
      <c r="AR250" s="264" t="s">
        <v>239</v>
      </c>
      <c r="AT250" s="264" t="s">
        <v>226</v>
      </c>
      <c r="AU250" s="264" t="s">
        <v>88</v>
      </c>
      <c r="AY250" s="18" t="s">
        <v>223</v>
      </c>
      <c r="BE250" s="265">
        <f>IF(O250="základní",K250,0)</f>
        <v>0</v>
      </c>
      <c r="BF250" s="265">
        <f>IF(O250="snížená",K250,0)</f>
        <v>0</v>
      </c>
      <c r="BG250" s="265">
        <f>IF(O250="zákl. přenesená",K250,0)</f>
        <v>0</v>
      </c>
      <c r="BH250" s="265">
        <f>IF(O250="sníž. přenesená",K250,0)</f>
        <v>0</v>
      </c>
      <c r="BI250" s="265">
        <f>IF(O250="nulová",K250,0)</f>
        <v>0</v>
      </c>
      <c r="BJ250" s="18" t="s">
        <v>86</v>
      </c>
      <c r="BK250" s="265">
        <f>ROUND(P250*H250,2)</f>
        <v>0</v>
      </c>
      <c r="BL250" s="18" t="s">
        <v>239</v>
      </c>
      <c r="BM250" s="264" t="s">
        <v>2373</v>
      </c>
    </row>
    <row r="251" s="15" customFormat="1">
      <c r="A251" s="15"/>
      <c r="B251" s="309"/>
      <c r="C251" s="310"/>
      <c r="D251" s="266" t="s">
        <v>446</v>
      </c>
      <c r="E251" s="311" t="s">
        <v>1</v>
      </c>
      <c r="F251" s="312" t="s">
        <v>2374</v>
      </c>
      <c r="G251" s="310"/>
      <c r="H251" s="311" t="s">
        <v>1</v>
      </c>
      <c r="I251" s="313"/>
      <c r="J251" s="313"/>
      <c r="K251" s="310"/>
      <c r="L251" s="310"/>
      <c r="M251" s="314"/>
      <c r="N251" s="315"/>
      <c r="O251" s="316"/>
      <c r="P251" s="316"/>
      <c r="Q251" s="316"/>
      <c r="R251" s="316"/>
      <c r="S251" s="316"/>
      <c r="T251" s="316"/>
      <c r="U251" s="316"/>
      <c r="V251" s="316"/>
      <c r="W251" s="316"/>
      <c r="X251" s="317"/>
      <c r="Y251" s="15"/>
      <c r="Z251" s="15"/>
      <c r="AA251" s="15"/>
      <c r="AB251" s="15"/>
      <c r="AC251" s="15"/>
      <c r="AD251" s="15"/>
      <c r="AE251" s="15"/>
      <c r="AT251" s="318" t="s">
        <v>446</v>
      </c>
      <c r="AU251" s="318" t="s">
        <v>88</v>
      </c>
      <c r="AV251" s="15" t="s">
        <v>86</v>
      </c>
      <c r="AW251" s="15" t="s">
        <v>5</v>
      </c>
      <c r="AX251" s="15" t="s">
        <v>78</v>
      </c>
      <c r="AY251" s="318" t="s">
        <v>223</v>
      </c>
    </row>
    <row r="252" s="13" customFormat="1">
      <c r="A252" s="13"/>
      <c r="B252" s="274"/>
      <c r="C252" s="275"/>
      <c r="D252" s="266" t="s">
        <v>446</v>
      </c>
      <c r="E252" s="276" t="s">
        <v>1</v>
      </c>
      <c r="F252" s="277" t="s">
        <v>1888</v>
      </c>
      <c r="G252" s="275"/>
      <c r="H252" s="278">
        <v>122</v>
      </c>
      <c r="I252" s="279"/>
      <c r="J252" s="279"/>
      <c r="K252" s="275"/>
      <c r="L252" s="275"/>
      <c r="M252" s="280"/>
      <c r="N252" s="281"/>
      <c r="O252" s="282"/>
      <c r="P252" s="282"/>
      <c r="Q252" s="282"/>
      <c r="R252" s="282"/>
      <c r="S252" s="282"/>
      <c r="T252" s="282"/>
      <c r="U252" s="282"/>
      <c r="V252" s="282"/>
      <c r="W252" s="282"/>
      <c r="X252" s="283"/>
      <c r="Y252" s="13"/>
      <c r="Z252" s="13"/>
      <c r="AA252" s="13"/>
      <c r="AB252" s="13"/>
      <c r="AC252" s="13"/>
      <c r="AD252" s="13"/>
      <c r="AE252" s="13"/>
      <c r="AT252" s="284" t="s">
        <v>446</v>
      </c>
      <c r="AU252" s="284" t="s">
        <v>88</v>
      </c>
      <c r="AV252" s="13" t="s">
        <v>88</v>
      </c>
      <c r="AW252" s="13" t="s">
        <v>5</v>
      </c>
      <c r="AX252" s="13" t="s">
        <v>78</v>
      </c>
      <c r="AY252" s="284" t="s">
        <v>223</v>
      </c>
    </row>
    <row r="253" s="14" customFormat="1">
      <c r="A253" s="14"/>
      <c r="B253" s="285"/>
      <c r="C253" s="286"/>
      <c r="D253" s="266" t="s">
        <v>446</v>
      </c>
      <c r="E253" s="287" t="s">
        <v>2235</v>
      </c>
      <c r="F253" s="288" t="s">
        <v>463</v>
      </c>
      <c r="G253" s="286"/>
      <c r="H253" s="289">
        <v>122</v>
      </c>
      <c r="I253" s="290"/>
      <c r="J253" s="290"/>
      <c r="K253" s="286"/>
      <c r="L253" s="286"/>
      <c r="M253" s="291"/>
      <c r="N253" s="292"/>
      <c r="O253" s="293"/>
      <c r="P253" s="293"/>
      <c r="Q253" s="293"/>
      <c r="R253" s="293"/>
      <c r="S253" s="293"/>
      <c r="T253" s="293"/>
      <c r="U253" s="293"/>
      <c r="V253" s="293"/>
      <c r="W253" s="293"/>
      <c r="X253" s="294"/>
      <c r="Y253" s="14"/>
      <c r="Z253" s="14"/>
      <c r="AA253" s="14"/>
      <c r="AB253" s="14"/>
      <c r="AC253" s="14"/>
      <c r="AD253" s="14"/>
      <c r="AE253" s="14"/>
      <c r="AT253" s="295" t="s">
        <v>446</v>
      </c>
      <c r="AU253" s="295" t="s">
        <v>88</v>
      </c>
      <c r="AV253" s="14" t="s">
        <v>239</v>
      </c>
      <c r="AW253" s="14" t="s">
        <v>5</v>
      </c>
      <c r="AX253" s="14" t="s">
        <v>86</v>
      </c>
      <c r="AY253" s="295" t="s">
        <v>223</v>
      </c>
    </row>
    <row r="254" s="2" customFormat="1" ht="16.5" customHeight="1">
      <c r="A254" s="39"/>
      <c r="B254" s="40"/>
      <c r="C254" s="252" t="s">
        <v>370</v>
      </c>
      <c r="D254" s="252" t="s">
        <v>226</v>
      </c>
      <c r="E254" s="253" t="s">
        <v>2375</v>
      </c>
      <c r="F254" s="254" t="s">
        <v>2376</v>
      </c>
      <c r="G254" s="255" t="s">
        <v>501</v>
      </c>
      <c r="H254" s="256">
        <v>0.25</v>
      </c>
      <c r="I254" s="257"/>
      <c r="J254" s="257"/>
      <c r="K254" s="258">
        <f>ROUND(P254*H254,2)</f>
        <v>0</v>
      </c>
      <c r="L254" s="254" t="s">
        <v>1</v>
      </c>
      <c r="M254" s="45"/>
      <c r="N254" s="259" t="s">
        <v>1</v>
      </c>
      <c r="O254" s="260" t="s">
        <v>41</v>
      </c>
      <c r="P254" s="261">
        <f>I254+J254</f>
        <v>0</v>
      </c>
      <c r="Q254" s="261">
        <f>ROUND(I254*H254,2)</f>
        <v>0</v>
      </c>
      <c r="R254" s="261">
        <f>ROUND(J254*H254,2)</f>
        <v>0</v>
      </c>
      <c r="S254" s="92"/>
      <c r="T254" s="262">
        <f>S254*H254</f>
        <v>0</v>
      </c>
      <c r="U254" s="262">
        <v>0.10445</v>
      </c>
      <c r="V254" s="262">
        <f>U254*H254</f>
        <v>0.0261125</v>
      </c>
      <c r="W254" s="262">
        <v>0</v>
      </c>
      <c r="X254" s="263">
        <f>W254*H254</f>
        <v>0</v>
      </c>
      <c r="Y254" s="39"/>
      <c r="Z254" s="39"/>
      <c r="AA254" s="39"/>
      <c r="AB254" s="39"/>
      <c r="AC254" s="39"/>
      <c r="AD254" s="39"/>
      <c r="AE254" s="39"/>
      <c r="AR254" s="264" t="s">
        <v>239</v>
      </c>
      <c r="AT254" s="264" t="s">
        <v>226</v>
      </c>
      <c r="AU254" s="264" t="s">
        <v>88</v>
      </c>
      <c r="AY254" s="18" t="s">
        <v>223</v>
      </c>
      <c r="BE254" s="265">
        <f>IF(O254="základní",K254,0)</f>
        <v>0</v>
      </c>
      <c r="BF254" s="265">
        <f>IF(O254="snížená",K254,0)</f>
        <v>0</v>
      </c>
      <c r="BG254" s="265">
        <f>IF(O254="zákl. přenesená",K254,0)</f>
        <v>0</v>
      </c>
      <c r="BH254" s="265">
        <f>IF(O254="sníž. přenesená",K254,0)</f>
        <v>0</v>
      </c>
      <c r="BI254" s="265">
        <f>IF(O254="nulová",K254,0)</f>
        <v>0</v>
      </c>
      <c r="BJ254" s="18" t="s">
        <v>86</v>
      </c>
      <c r="BK254" s="265">
        <f>ROUND(P254*H254,2)</f>
        <v>0</v>
      </c>
      <c r="BL254" s="18" t="s">
        <v>239</v>
      </c>
      <c r="BM254" s="264" t="s">
        <v>2377</v>
      </c>
    </row>
    <row r="255" s="15" customFormat="1">
      <c r="A255" s="15"/>
      <c r="B255" s="309"/>
      <c r="C255" s="310"/>
      <c r="D255" s="266" t="s">
        <v>446</v>
      </c>
      <c r="E255" s="311" t="s">
        <v>1</v>
      </c>
      <c r="F255" s="312" t="s">
        <v>2378</v>
      </c>
      <c r="G255" s="310"/>
      <c r="H255" s="311" t="s">
        <v>1</v>
      </c>
      <c r="I255" s="313"/>
      <c r="J255" s="313"/>
      <c r="K255" s="310"/>
      <c r="L255" s="310"/>
      <c r="M255" s="314"/>
      <c r="N255" s="315"/>
      <c r="O255" s="316"/>
      <c r="P255" s="316"/>
      <c r="Q255" s="316"/>
      <c r="R255" s="316"/>
      <c r="S255" s="316"/>
      <c r="T255" s="316"/>
      <c r="U255" s="316"/>
      <c r="V255" s="316"/>
      <c r="W255" s="316"/>
      <c r="X255" s="317"/>
      <c r="Y255" s="15"/>
      <c r="Z255" s="15"/>
      <c r="AA255" s="15"/>
      <c r="AB255" s="15"/>
      <c r="AC255" s="15"/>
      <c r="AD255" s="15"/>
      <c r="AE255" s="15"/>
      <c r="AT255" s="318" t="s">
        <v>446</v>
      </c>
      <c r="AU255" s="318" t="s">
        <v>88</v>
      </c>
      <c r="AV255" s="15" t="s">
        <v>86</v>
      </c>
      <c r="AW255" s="15" t="s">
        <v>5</v>
      </c>
      <c r="AX255" s="15" t="s">
        <v>78</v>
      </c>
      <c r="AY255" s="318" t="s">
        <v>223</v>
      </c>
    </row>
    <row r="256" s="13" customFormat="1">
      <c r="A256" s="13"/>
      <c r="B256" s="274"/>
      <c r="C256" s="275"/>
      <c r="D256" s="266" t="s">
        <v>446</v>
      </c>
      <c r="E256" s="276" t="s">
        <v>1</v>
      </c>
      <c r="F256" s="277" t="s">
        <v>2379</v>
      </c>
      <c r="G256" s="275"/>
      <c r="H256" s="278">
        <v>0.25</v>
      </c>
      <c r="I256" s="279"/>
      <c r="J256" s="279"/>
      <c r="K256" s="275"/>
      <c r="L256" s="275"/>
      <c r="M256" s="280"/>
      <c r="N256" s="281"/>
      <c r="O256" s="282"/>
      <c r="P256" s="282"/>
      <c r="Q256" s="282"/>
      <c r="R256" s="282"/>
      <c r="S256" s="282"/>
      <c r="T256" s="282"/>
      <c r="U256" s="282"/>
      <c r="V256" s="282"/>
      <c r="W256" s="282"/>
      <c r="X256" s="283"/>
      <c r="Y256" s="13"/>
      <c r="Z256" s="13"/>
      <c r="AA256" s="13"/>
      <c r="AB256" s="13"/>
      <c r="AC256" s="13"/>
      <c r="AD256" s="13"/>
      <c r="AE256" s="13"/>
      <c r="AT256" s="284" t="s">
        <v>446</v>
      </c>
      <c r="AU256" s="284" t="s">
        <v>88</v>
      </c>
      <c r="AV256" s="13" t="s">
        <v>88</v>
      </c>
      <c r="AW256" s="13" t="s">
        <v>5</v>
      </c>
      <c r="AX256" s="13" t="s">
        <v>78</v>
      </c>
      <c r="AY256" s="284" t="s">
        <v>223</v>
      </c>
    </row>
    <row r="257" s="14" customFormat="1">
      <c r="A257" s="14"/>
      <c r="B257" s="285"/>
      <c r="C257" s="286"/>
      <c r="D257" s="266" t="s">
        <v>446</v>
      </c>
      <c r="E257" s="287" t="s">
        <v>1</v>
      </c>
      <c r="F257" s="288" t="s">
        <v>463</v>
      </c>
      <c r="G257" s="286"/>
      <c r="H257" s="289">
        <v>0.25</v>
      </c>
      <c r="I257" s="290"/>
      <c r="J257" s="290"/>
      <c r="K257" s="286"/>
      <c r="L257" s="286"/>
      <c r="M257" s="291"/>
      <c r="N257" s="292"/>
      <c r="O257" s="293"/>
      <c r="P257" s="293"/>
      <c r="Q257" s="293"/>
      <c r="R257" s="293"/>
      <c r="S257" s="293"/>
      <c r="T257" s="293"/>
      <c r="U257" s="293"/>
      <c r="V257" s="293"/>
      <c r="W257" s="293"/>
      <c r="X257" s="294"/>
      <c r="Y257" s="14"/>
      <c r="Z257" s="14"/>
      <c r="AA257" s="14"/>
      <c r="AB257" s="14"/>
      <c r="AC257" s="14"/>
      <c r="AD257" s="14"/>
      <c r="AE257" s="14"/>
      <c r="AT257" s="295" t="s">
        <v>446</v>
      </c>
      <c r="AU257" s="295" t="s">
        <v>88</v>
      </c>
      <c r="AV257" s="14" t="s">
        <v>239</v>
      </c>
      <c r="AW257" s="14" t="s">
        <v>5</v>
      </c>
      <c r="AX257" s="14" t="s">
        <v>86</v>
      </c>
      <c r="AY257" s="295" t="s">
        <v>223</v>
      </c>
    </row>
    <row r="258" s="2" customFormat="1" ht="21.75" customHeight="1">
      <c r="A258" s="39"/>
      <c r="B258" s="40"/>
      <c r="C258" s="296" t="s">
        <v>375</v>
      </c>
      <c r="D258" s="296" t="s">
        <v>498</v>
      </c>
      <c r="E258" s="297" t="s">
        <v>2380</v>
      </c>
      <c r="F258" s="298" t="s">
        <v>2381</v>
      </c>
      <c r="G258" s="299" t="s">
        <v>320</v>
      </c>
      <c r="H258" s="300">
        <v>1</v>
      </c>
      <c r="I258" s="301"/>
      <c r="J258" s="302"/>
      <c r="K258" s="303">
        <f>ROUND(P258*H258,2)</f>
        <v>0</v>
      </c>
      <c r="L258" s="298" t="s">
        <v>1</v>
      </c>
      <c r="M258" s="304"/>
      <c r="N258" s="305" t="s">
        <v>1</v>
      </c>
      <c r="O258" s="260" t="s">
        <v>41</v>
      </c>
      <c r="P258" s="261">
        <f>I258+J258</f>
        <v>0</v>
      </c>
      <c r="Q258" s="261">
        <f>ROUND(I258*H258,2)</f>
        <v>0</v>
      </c>
      <c r="R258" s="261">
        <f>ROUND(J258*H258,2)</f>
        <v>0</v>
      </c>
      <c r="S258" s="92"/>
      <c r="T258" s="262">
        <f>S258*H258</f>
        <v>0</v>
      </c>
      <c r="U258" s="262">
        <v>1.1000000000000001</v>
      </c>
      <c r="V258" s="262">
        <f>U258*H258</f>
        <v>1.1000000000000001</v>
      </c>
      <c r="W258" s="262">
        <v>0</v>
      </c>
      <c r="X258" s="263">
        <f>W258*H258</f>
        <v>0</v>
      </c>
      <c r="Y258" s="39"/>
      <c r="Z258" s="39"/>
      <c r="AA258" s="39"/>
      <c r="AB258" s="39"/>
      <c r="AC258" s="39"/>
      <c r="AD258" s="39"/>
      <c r="AE258" s="39"/>
      <c r="AR258" s="264" t="s">
        <v>430</v>
      </c>
      <c r="AT258" s="264" t="s">
        <v>498</v>
      </c>
      <c r="AU258" s="264" t="s">
        <v>88</v>
      </c>
      <c r="AY258" s="18" t="s">
        <v>223</v>
      </c>
      <c r="BE258" s="265">
        <f>IF(O258="základní",K258,0)</f>
        <v>0</v>
      </c>
      <c r="BF258" s="265">
        <f>IF(O258="snížená",K258,0)</f>
        <v>0</v>
      </c>
      <c r="BG258" s="265">
        <f>IF(O258="zákl. přenesená",K258,0)</f>
        <v>0</v>
      </c>
      <c r="BH258" s="265">
        <f>IF(O258="sníž. přenesená",K258,0)</f>
        <v>0</v>
      </c>
      <c r="BI258" s="265">
        <f>IF(O258="nulová",K258,0)</f>
        <v>0</v>
      </c>
      <c r="BJ258" s="18" t="s">
        <v>86</v>
      </c>
      <c r="BK258" s="265">
        <f>ROUND(P258*H258,2)</f>
        <v>0</v>
      </c>
      <c r="BL258" s="18" t="s">
        <v>239</v>
      </c>
      <c r="BM258" s="264" t="s">
        <v>2382</v>
      </c>
    </row>
    <row r="259" s="13" customFormat="1">
      <c r="A259" s="13"/>
      <c r="B259" s="274"/>
      <c r="C259" s="275"/>
      <c r="D259" s="266" t="s">
        <v>446</v>
      </c>
      <c r="E259" s="276" t="s">
        <v>1</v>
      </c>
      <c r="F259" s="277" t="s">
        <v>86</v>
      </c>
      <c r="G259" s="275"/>
      <c r="H259" s="278">
        <v>1</v>
      </c>
      <c r="I259" s="279"/>
      <c r="J259" s="279"/>
      <c r="K259" s="275"/>
      <c r="L259" s="275"/>
      <c r="M259" s="280"/>
      <c r="N259" s="281"/>
      <c r="O259" s="282"/>
      <c r="P259" s="282"/>
      <c r="Q259" s="282"/>
      <c r="R259" s="282"/>
      <c r="S259" s="282"/>
      <c r="T259" s="282"/>
      <c r="U259" s="282"/>
      <c r="V259" s="282"/>
      <c r="W259" s="282"/>
      <c r="X259" s="283"/>
      <c r="Y259" s="13"/>
      <c r="Z259" s="13"/>
      <c r="AA259" s="13"/>
      <c r="AB259" s="13"/>
      <c r="AC259" s="13"/>
      <c r="AD259" s="13"/>
      <c r="AE259" s="13"/>
      <c r="AT259" s="284" t="s">
        <v>446</v>
      </c>
      <c r="AU259" s="284" t="s">
        <v>88</v>
      </c>
      <c r="AV259" s="13" t="s">
        <v>88</v>
      </c>
      <c r="AW259" s="13" t="s">
        <v>5</v>
      </c>
      <c r="AX259" s="13" t="s">
        <v>86</v>
      </c>
      <c r="AY259" s="284" t="s">
        <v>223</v>
      </c>
    </row>
    <row r="260" s="2" customFormat="1" ht="21.75" customHeight="1">
      <c r="A260" s="39"/>
      <c r="B260" s="40"/>
      <c r="C260" s="252" t="s">
        <v>380</v>
      </c>
      <c r="D260" s="252" t="s">
        <v>226</v>
      </c>
      <c r="E260" s="253" t="s">
        <v>2383</v>
      </c>
      <c r="F260" s="254" t="s">
        <v>2384</v>
      </c>
      <c r="G260" s="255" t="s">
        <v>409</v>
      </c>
      <c r="H260" s="256">
        <v>78.680000000000007</v>
      </c>
      <c r="I260" s="257"/>
      <c r="J260" s="257"/>
      <c r="K260" s="258">
        <f>ROUND(P260*H260,2)</f>
        <v>0</v>
      </c>
      <c r="L260" s="254" t="s">
        <v>404</v>
      </c>
      <c r="M260" s="45"/>
      <c r="N260" s="259" t="s">
        <v>1</v>
      </c>
      <c r="O260" s="260" t="s">
        <v>41</v>
      </c>
      <c r="P260" s="261">
        <f>I260+J260</f>
        <v>0</v>
      </c>
      <c r="Q260" s="261">
        <f>ROUND(I260*H260,2)</f>
        <v>0</v>
      </c>
      <c r="R260" s="261">
        <f>ROUND(J260*H260,2)</f>
        <v>0</v>
      </c>
      <c r="S260" s="92"/>
      <c r="T260" s="262">
        <f>S260*H260</f>
        <v>0</v>
      </c>
      <c r="U260" s="262">
        <v>0</v>
      </c>
      <c r="V260" s="262">
        <f>U260*H260</f>
        <v>0</v>
      </c>
      <c r="W260" s="262">
        <v>0</v>
      </c>
      <c r="X260" s="263">
        <f>W260*H260</f>
        <v>0</v>
      </c>
      <c r="Y260" s="39"/>
      <c r="Z260" s="39"/>
      <c r="AA260" s="39"/>
      <c r="AB260" s="39"/>
      <c r="AC260" s="39"/>
      <c r="AD260" s="39"/>
      <c r="AE260" s="39"/>
      <c r="AR260" s="264" t="s">
        <v>239</v>
      </c>
      <c r="AT260" s="264" t="s">
        <v>226</v>
      </c>
      <c r="AU260" s="264" t="s">
        <v>88</v>
      </c>
      <c r="AY260" s="18" t="s">
        <v>223</v>
      </c>
      <c r="BE260" s="265">
        <f>IF(O260="základní",K260,0)</f>
        <v>0</v>
      </c>
      <c r="BF260" s="265">
        <f>IF(O260="snížená",K260,0)</f>
        <v>0</v>
      </c>
      <c r="BG260" s="265">
        <f>IF(O260="zákl. přenesená",K260,0)</f>
        <v>0</v>
      </c>
      <c r="BH260" s="265">
        <f>IF(O260="sníž. přenesená",K260,0)</f>
        <v>0</v>
      </c>
      <c r="BI260" s="265">
        <f>IF(O260="nulová",K260,0)</f>
        <v>0</v>
      </c>
      <c r="BJ260" s="18" t="s">
        <v>86</v>
      </c>
      <c r="BK260" s="265">
        <f>ROUND(P260*H260,2)</f>
        <v>0</v>
      </c>
      <c r="BL260" s="18" t="s">
        <v>239</v>
      </c>
      <c r="BM260" s="264" t="s">
        <v>2385</v>
      </c>
    </row>
    <row r="261" s="15" customFormat="1">
      <c r="A261" s="15"/>
      <c r="B261" s="309"/>
      <c r="C261" s="310"/>
      <c r="D261" s="266" t="s">
        <v>446</v>
      </c>
      <c r="E261" s="311" t="s">
        <v>1</v>
      </c>
      <c r="F261" s="312" t="s">
        <v>2386</v>
      </c>
      <c r="G261" s="310"/>
      <c r="H261" s="311" t="s">
        <v>1</v>
      </c>
      <c r="I261" s="313"/>
      <c r="J261" s="313"/>
      <c r="K261" s="310"/>
      <c r="L261" s="310"/>
      <c r="M261" s="314"/>
      <c r="N261" s="315"/>
      <c r="O261" s="316"/>
      <c r="P261" s="316"/>
      <c r="Q261" s="316"/>
      <c r="R261" s="316"/>
      <c r="S261" s="316"/>
      <c r="T261" s="316"/>
      <c r="U261" s="316"/>
      <c r="V261" s="316"/>
      <c r="W261" s="316"/>
      <c r="X261" s="317"/>
      <c r="Y261" s="15"/>
      <c r="Z261" s="15"/>
      <c r="AA261" s="15"/>
      <c r="AB261" s="15"/>
      <c r="AC261" s="15"/>
      <c r="AD261" s="15"/>
      <c r="AE261" s="15"/>
      <c r="AT261" s="318" t="s">
        <v>446</v>
      </c>
      <c r="AU261" s="318" t="s">
        <v>88</v>
      </c>
      <c r="AV261" s="15" t="s">
        <v>86</v>
      </c>
      <c r="AW261" s="15" t="s">
        <v>5</v>
      </c>
      <c r="AX261" s="15" t="s">
        <v>78</v>
      </c>
      <c r="AY261" s="318" t="s">
        <v>223</v>
      </c>
    </row>
    <row r="262" s="13" customFormat="1">
      <c r="A262" s="13"/>
      <c r="B262" s="274"/>
      <c r="C262" s="275"/>
      <c r="D262" s="266" t="s">
        <v>446</v>
      </c>
      <c r="E262" s="276" t="s">
        <v>1</v>
      </c>
      <c r="F262" s="277" t="s">
        <v>2387</v>
      </c>
      <c r="G262" s="275"/>
      <c r="H262" s="278">
        <v>78.680000000000007</v>
      </c>
      <c r="I262" s="279"/>
      <c r="J262" s="279"/>
      <c r="K262" s="275"/>
      <c r="L262" s="275"/>
      <c r="M262" s="280"/>
      <c r="N262" s="281"/>
      <c r="O262" s="282"/>
      <c r="P262" s="282"/>
      <c r="Q262" s="282"/>
      <c r="R262" s="282"/>
      <c r="S262" s="282"/>
      <c r="T262" s="282"/>
      <c r="U262" s="282"/>
      <c r="V262" s="282"/>
      <c r="W262" s="282"/>
      <c r="X262" s="283"/>
      <c r="Y262" s="13"/>
      <c r="Z262" s="13"/>
      <c r="AA262" s="13"/>
      <c r="AB262" s="13"/>
      <c r="AC262" s="13"/>
      <c r="AD262" s="13"/>
      <c r="AE262" s="13"/>
      <c r="AT262" s="284" t="s">
        <v>446</v>
      </c>
      <c r="AU262" s="284" t="s">
        <v>88</v>
      </c>
      <c r="AV262" s="13" t="s">
        <v>88</v>
      </c>
      <c r="AW262" s="13" t="s">
        <v>5</v>
      </c>
      <c r="AX262" s="13" t="s">
        <v>78</v>
      </c>
      <c r="AY262" s="284" t="s">
        <v>223</v>
      </c>
    </row>
    <row r="263" s="14" customFormat="1">
      <c r="A263" s="14"/>
      <c r="B263" s="285"/>
      <c r="C263" s="286"/>
      <c r="D263" s="266" t="s">
        <v>446</v>
      </c>
      <c r="E263" s="287" t="s">
        <v>1</v>
      </c>
      <c r="F263" s="288" t="s">
        <v>463</v>
      </c>
      <c r="G263" s="286"/>
      <c r="H263" s="289">
        <v>78.680000000000007</v>
      </c>
      <c r="I263" s="290"/>
      <c r="J263" s="290"/>
      <c r="K263" s="286"/>
      <c r="L263" s="286"/>
      <c r="M263" s="291"/>
      <c r="N263" s="292"/>
      <c r="O263" s="293"/>
      <c r="P263" s="293"/>
      <c r="Q263" s="293"/>
      <c r="R263" s="293"/>
      <c r="S263" s="293"/>
      <c r="T263" s="293"/>
      <c r="U263" s="293"/>
      <c r="V263" s="293"/>
      <c r="W263" s="293"/>
      <c r="X263" s="294"/>
      <c r="Y263" s="14"/>
      <c r="Z263" s="14"/>
      <c r="AA263" s="14"/>
      <c r="AB263" s="14"/>
      <c r="AC263" s="14"/>
      <c r="AD263" s="14"/>
      <c r="AE263" s="14"/>
      <c r="AT263" s="295" t="s">
        <v>446</v>
      </c>
      <c r="AU263" s="295" t="s">
        <v>88</v>
      </c>
      <c r="AV263" s="14" t="s">
        <v>239</v>
      </c>
      <c r="AW263" s="14" t="s">
        <v>5</v>
      </c>
      <c r="AX263" s="14" t="s">
        <v>86</v>
      </c>
      <c r="AY263" s="295" t="s">
        <v>223</v>
      </c>
    </row>
    <row r="264" s="2" customFormat="1" ht="21.75" customHeight="1">
      <c r="A264" s="39"/>
      <c r="B264" s="40"/>
      <c r="C264" s="252" t="s">
        <v>385</v>
      </c>
      <c r="D264" s="252" t="s">
        <v>226</v>
      </c>
      <c r="E264" s="253" t="s">
        <v>2388</v>
      </c>
      <c r="F264" s="254" t="s">
        <v>2389</v>
      </c>
      <c r="G264" s="255" t="s">
        <v>409</v>
      </c>
      <c r="H264" s="256">
        <v>12.960000000000001</v>
      </c>
      <c r="I264" s="257"/>
      <c r="J264" s="257"/>
      <c r="K264" s="258">
        <f>ROUND(P264*H264,2)</f>
        <v>0</v>
      </c>
      <c r="L264" s="254" t="s">
        <v>404</v>
      </c>
      <c r="M264" s="45"/>
      <c r="N264" s="259" t="s">
        <v>1</v>
      </c>
      <c r="O264" s="260" t="s">
        <v>41</v>
      </c>
      <c r="P264" s="261">
        <f>I264+J264</f>
        <v>0</v>
      </c>
      <c r="Q264" s="261">
        <f>ROUND(I264*H264,2)</f>
        <v>0</v>
      </c>
      <c r="R264" s="261">
        <f>ROUND(J264*H264,2)</f>
        <v>0</v>
      </c>
      <c r="S264" s="92"/>
      <c r="T264" s="262">
        <f>S264*H264</f>
        <v>0</v>
      </c>
      <c r="U264" s="262">
        <v>0</v>
      </c>
      <c r="V264" s="262">
        <f>U264*H264</f>
        <v>0</v>
      </c>
      <c r="W264" s="262">
        <v>0</v>
      </c>
      <c r="X264" s="263">
        <f>W264*H264</f>
        <v>0</v>
      </c>
      <c r="Y264" s="39"/>
      <c r="Z264" s="39"/>
      <c r="AA264" s="39"/>
      <c r="AB264" s="39"/>
      <c r="AC264" s="39"/>
      <c r="AD264" s="39"/>
      <c r="AE264" s="39"/>
      <c r="AR264" s="264" t="s">
        <v>239</v>
      </c>
      <c r="AT264" s="264" t="s">
        <v>226</v>
      </c>
      <c r="AU264" s="264" t="s">
        <v>88</v>
      </c>
      <c r="AY264" s="18" t="s">
        <v>223</v>
      </c>
      <c r="BE264" s="265">
        <f>IF(O264="základní",K264,0)</f>
        <v>0</v>
      </c>
      <c r="BF264" s="265">
        <f>IF(O264="snížená",K264,0)</f>
        <v>0</v>
      </c>
      <c r="BG264" s="265">
        <f>IF(O264="zákl. přenesená",K264,0)</f>
        <v>0</v>
      </c>
      <c r="BH264" s="265">
        <f>IF(O264="sníž. přenesená",K264,0)</f>
        <v>0</v>
      </c>
      <c r="BI264" s="265">
        <f>IF(O264="nulová",K264,0)</f>
        <v>0</v>
      </c>
      <c r="BJ264" s="18" t="s">
        <v>86</v>
      </c>
      <c r="BK264" s="265">
        <f>ROUND(P264*H264,2)</f>
        <v>0</v>
      </c>
      <c r="BL264" s="18" t="s">
        <v>239</v>
      </c>
      <c r="BM264" s="264" t="s">
        <v>2390</v>
      </c>
    </row>
    <row r="265" s="15" customFormat="1">
      <c r="A265" s="15"/>
      <c r="B265" s="309"/>
      <c r="C265" s="310"/>
      <c r="D265" s="266" t="s">
        <v>446</v>
      </c>
      <c r="E265" s="311" t="s">
        <v>1</v>
      </c>
      <c r="F265" s="312" t="s">
        <v>2391</v>
      </c>
      <c r="G265" s="310"/>
      <c r="H265" s="311" t="s">
        <v>1</v>
      </c>
      <c r="I265" s="313"/>
      <c r="J265" s="313"/>
      <c r="K265" s="310"/>
      <c r="L265" s="310"/>
      <c r="M265" s="314"/>
      <c r="N265" s="315"/>
      <c r="O265" s="316"/>
      <c r="P265" s="316"/>
      <c r="Q265" s="316"/>
      <c r="R265" s="316"/>
      <c r="S265" s="316"/>
      <c r="T265" s="316"/>
      <c r="U265" s="316"/>
      <c r="V265" s="316"/>
      <c r="W265" s="316"/>
      <c r="X265" s="317"/>
      <c r="Y265" s="15"/>
      <c r="Z265" s="15"/>
      <c r="AA265" s="15"/>
      <c r="AB265" s="15"/>
      <c r="AC265" s="15"/>
      <c r="AD265" s="15"/>
      <c r="AE265" s="15"/>
      <c r="AT265" s="318" t="s">
        <v>446</v>
      </c>
      <c r="AU265" s="318" t="s">
        <v>88</v>
      </c>
      <c r="AV265" s="15" t="s">
        <v>86</v>
      </c>
      <c r="AW265" s="15" t="s">
        <v>5</v>
      </c>
      <c r="AX265" s="15" t="s">
        <v>78</v>
      </c>
      <c r="AY265" s="318" t="s">
        <v>223</v>
      </c>
    </row>
    <row r="266" s="13" customFormat="1">
      <c r="A266" s="13"/>
      <c r="B266" s="274"/>
      <c r="C266" s="275"/>
      <c r="D266" s="266" t="s">
        <v>446</v>
      </c>
      <c r="E266" s="276" t="s">
        <v>1</v>
      </c>
      <c r="F266" s="277" t="s">
        <v>2392</v>
      </c>
      <c r="G266" s="275"/>
      <c r="H266" s="278">
        <v>12.960000000000001</v>
      </c>
      <c r="I266" s="279"/>
      <c r="J266" s="279"/>
      <c r="K266" s="275"/>
      <c r="L266" s="275"/>
      <c r="M266" s="280"/>
      <c r="N266" s="281"/>
      <c r="O266" s="282"/>
      <c r="P266" s="282"/>
      <c r="Q266" s="282"/>
      <c r="R266" s="282"/>
      <c r="S266" s="282"/>
      <c r="T266" s="282"/>
      <c r="U266" s="282"/>
      <c r="V266" s="282"/>
      <c r="W266" s="282"/>
      <c r="X266" s="283"/>
      <c r="Y266" s="13"/>
      <c r="Z266" s="13"/>
      <c r="AA266" s="13"/>
      <c r="AB266" s="13"/>
      <c r="AC266" s="13"/>
      <c r="AD266" s="13"/>
      <c r="AE266" s="13"/>
      <c r="AT266" s="284" t="s">
        <v>446</v>
      </c>
      <c r="AU266" s="284" t="s">
        <v>88</v>
      </c>
      <c r="AV266" s="13" t="s">
        <v>88</v>
      </c>
      <c r="AW266" s="13" t="s">
        <v>5</v>
      </c>
      <c r="AX266" s="13" t="s">
        <v>78</v>
      </c>
      <c r="AY266" s="284" t="s">
        <v>223</v>
      </c>
    </row>
    <row r="267" s="14" customFormat="1">
      <c r="A267" s="14"/>
      <c r="B267" s="285"/>
      <c r="C267" s="286"/>
      <c r="D267" s="266" t="s">
        <v>446</v>
      </c>
      <c r="E267" s="287" t="s">
        <v>1</v>
      </c>
      <c r="F267" s="288" t="s">
        <v>463</v>
      </c>
      <c r="G267" s="286"/>
      <c r="H267" s="289">
        <v>12.960000000000001</v>
      </c>
      <c r="I267" s="290"/>
      <c r="J267" s="290"/>
      <c r="K267" s="286"/>
      <c r="L267" s="286"/>
      <c r="M267" s="291"/>
      <c r="N267" s="292"/>
      <c r="O267" s="293"/>
      <c r="P267" s="293"/>
      <c r="Q267" s="293"/>
      <c r="R267" s="293"/>
      <c r="S267" s="293"/>
      <c r="T267" s="293"/>
      <c r="U267" s="293"/>
      <c r="V267" s="293"/>
      <c r="W267" s="293"/>
      <c r="X267" s="294"/>
      <c r="Y267" s="14"/>
      <c r="Z267" s="14"/>
      <c r="AA267" s="14"/>
      <c r="AB267" s="14"/>
      <c r="AC267" s="14"/>
      <c r="AD267" s="14"/>
      <c r="AE267" s="14"/>
      <c r="AT267" s="295" t="s">
        <v>446</v>
      </c>
      <c r="AU267" s="295" t="s">
        <v>88</v>
      </c>
      <c r="AV267" s="14" t="s">
        <v>239</v>
      </c>
      <c r="AW267" s="14" t="s">
        <v>5</v>
      </c>
      <c r="AX267" s="14" t="s">
        <v>86</v>
      </c>
      <c r="AY267" s="295" t="s">
        <v>223</v>
      </c>
    </row>
    <row r="268" s="2" customFormat="1" ht="21.75" customHeight="1">
      <c r="A268" s="39"/>
      <c r="B268" s="40"/>
      <c r="C268" s="252" t="s">
        <v>298</v>
      </c>
      <c r="D268" s="252" t="s">
        <v>226</v>
      </c>
      <c r="E268" s="253" t="s">
        <v>576</v>
      </c>
      <c r="F268" s="254" t="s">
        <v>577</v>
      </c>
      <c r="G268" s="255" t="s">
        <v>403</v>
      </c>
      <c r="H268" s="256">
        <v>169.71199999999999</v>
      </c>
      <c r="I268" s="257"/>
      <c r="J268" s="257"/>
      <c r="K268" s="258">
        <f>ROUND(P268*H268,2)</f>
        <v>0</v>
      </c>
      <c r="L268" s="254" t="s">
        <v>404</v>
      </c>
      <c r="M268" s="45"/>
      <c r="N268" s="259" t="s">
        <v>1</v>
      </c>
      <c r="O268" s="260" t="s">
        <v>41</v>
      </c>
      <c r="P268" s="261">
        <f>I268+J268</f>
        <v>0</v>
      </c>
      <c r="Q268" s="261">
        <f>ROUND(I268*H268,2)</f>
        <v>0</v>
      </c>
      <c r="R268" s="261">
        <f>ROUND(J268*H268,2)</f>
        <v>0</v>
      </c>
      <c r="S268" s="92"/>
      <c r="T268" s="262">
        <f>S268*H268</f>
        <v>0</v>
      </c>
      <c r="U268" s="262">
        <v>0.0014400000000000001</v>
      </c>
      <c r="V268" s="262">
        <f>U268*H268</f>
        <v>0.24438528000000001</v>
      </c>
      <c r="W268" s="262">
        <v>0</v>
      </c>
      <c r="X268" s="263">
        <f>W268*H268</f>
        <v>0</v>
      </c>
      <c r="Y268" s="39"/>
      <c r="Z268" s="39"/>
      <c r="AA268" s="39"/>
      <c r="AB268" s="39"/>
      <c r="AC268" s="39"/>
      <c r="AD268" s="39"/>
      <c r="AE268" s="39"/>
      <c r="AR268" s="264" t="s">
        <v>239</v>
      </c>
      <c r="AT268" s="264" t="s">
        <v>226</v>
      </c>
      <c r="AU268" s="264" t="s">
        <v>88</v>
      </c>
      <c r="AY268" s="18" t="s">
        <v>223</v>
      </c>
      <c r="BE268" s="265">
        <f>IF(O268="základní",K268,0)</f>
        <v>0</v>
      </c>
      <c r="BF268" s="265">
        <f>IF(O268="snížená",K268,0)</f>
        <v>0</v>
      </c>
      <c r="BG268" s="265">
        <f>IF(O268="zákl. přenesená",K268,0)</f>
        <v>0</v>
      </c>
      <c r="BH268" s="265">
        <f>IF(O268="sníž. přenesená",K268,0)</f>
        <v>0</v>
      </c>
      <c r="BI268" s="265">
        <f>IF(O268="nulová",K268,0)</f>
        <v>0</v>
      </c>
      <c r="BJ268" s="18" t="s">
        <v>86</v>
      </c>
      <c r="BK268" s="265">
        <f>ROUND(P268*H268,2)</f>
        <v>0</v>
      </c>
      <c r="BL268" s="18" t="s">
        <v>239</v>
      </c>
      <c r="BM268" s="264" t="s">
        <v>2393</v>
      </c>
    </row>
    <row r="269" s="15" customFormat="1">
      <c r="A269" s="15"/>
      <c r="B269" s="309"/>
      <c r="C269" s="310"/>
      <c r="D269" s="266" t="s">
        <v>446</v>
      </c>
      <c r="E269" s="311" t="s">
        <v>1</v>
      </c>
      <c r="F269" s="312" t="s">
        <v>2394</v>
      </c>
      <c r="G269" s="310"/>
      <c r="H269" s="311" t="s">
        <v>1</v>
      </c>
      <c r="I269" s="313"/>
      <c r="J269" s="313"/>
      <c r="K269" s="310"/>
      <c r="L269" s="310"/>
      <c r="M269" s="314"/>
      <c r="N269" s="315"/>
      <c r="O269" s="316"/>
      <c r="P269" s="316"/>
      <c r="Q269" s="316"/>
      <c r="R269" s="316"/>
      <c r="S269" s="316"/>
      <c r="T269" s="316"/>
      <c r="U269" s="316"/>
      <c r="V269" s="316"/>
      <c r="W269" s="316"/>
      <c r="X269" s="317"/>
      <c r="Y269" s="15"/>
      <c r="Z269" s="15"/>
      <c r="AA269" s="15"/>
      <c r="AB269" s="15"/>
      <c r="AC269" s="15"/>
      <c r="AD269" s="15"/>
      <c r="AE269" s="15"/>
      <c r="AT269" s="318" t="s">
        <v>446</v>
      </c>
      <c r="AU269" s="318" t="s">
        <v>88</v>
      </c>
      <c r="AV269" s="15" t="s">
        <v>86</v>
      </c>
      <c r="AW269" s="15" t="s">
        <v>5</v>
      </c>
      <c r="AX269" s="15" t="s">
        <v>78</v>
      </c>
      <c r="AY269" s="318" t="s">
        <v>223</v>
      </c>
    </row>
    <row r="270" s="13" customFormat="1">
      <c r="A270" s="13"/>
      <c r="B270" s="274"/>
      <c r="C270" s="275"/>
      <c r="D270" s="266" t="s">
        <v>446</v>
      </c>
      <c r="E270" s="276" t="s">
        <v>1</v>
      </c>
      <c r="F270" s="277" t="s">
        <v>2395</v>
      </c>
      <c r="G270" s="275"/>
      <c r="H270" s="278">
        <v>169.71199999999999</v>
      </c>
      <c r="I270" s="279"/>
      <c r="J270" s="279"/>
      <c r="K270" s="275"/>
      <c r="L270" s="275"/>
      <c r="M270" s="280"/>
      <c r="N270" s="281"/>
      <c r="O270" s="282"/>
      <c r="P270" s="282"/>
      <c r="Q270" s="282"/>
      <c r="R270" s="282"/>
      <c r="S270" s="282"/>
      <c r="T270" s="282"/>
      <c r="U270" s="282"/>
      <c r="V270" s="282"/>
      <c r="W270" s="282"/>
      <c r="X270" s="283"/>
      <c r="Y270" s="13"/>
      <c r="Z270" s="13"/>
      <c r="AA270" s="13"/>
      <c r="AB270" s="13"/>
      <c r="AC270" s="13"/>
      <c r="AD270" s="13"/>
      <c r="AE270" s="13"/>
      <c r="AT270" s="284" t="s">
        <v>446</v>
      </c>
      <c r="AU270" s="284" t="s">
        <v>88</v>
      </c>
      <c r="AV270" s="13" t="s">
        <v>88</v>
      </c>
      <c r="AW270" s="13" t="s">
        <v>5</v>
      </c>
      <c r="AX270" s="13" t="s">
        <v>78</v>
      </c>
      <c r="AY270" s="284" t="s">
        <v>223</v>
      </c>
    </row>
    <row r="271" s="14" customFormat="1">
      <c r="A271" s="14"/>
      <c r="B271" s="285"/>
      <c r="C271" s="286"/>
      <c r="D271" s="266" t="s">
        <v>446</v>
      </c>
      <c r="E271" s="287" t="s">
        <v>2224</v>
      </c>
      <c r="F271" s="288" t="s">
        <v>463</v>
      </c>
      <c r="G271" s="286"/>
      <c r="H271" s="289">
        <v>169.71199999999999</v>
      </c>
      <c r="I271" s="290"/>
      <c r="J271" s="290"/>
      <c r="K271" s="286"/>
      <c r="L271" s="286"/>
      <c r="M271" s="291"/>
      <c r="N271" s="292"/>
      <c r="O271" s="293"/>
      <c r="P271" s="293"/>
      <c r="Q271" s="293"/>
      <c r="R271" s="293"/>
      <c r="S271" s="293"/>
      <c r="T271" s="293"/>
      <c r="U271" s="293"/>
      <c r="V271" s="293"/>
      <c r="W271" s="293"/>
      <c r="X271" s="294"/>
      <c r="Y271" s="14"/>
      <c r="Z271" s="14"/>
      <c r="AA271" s="14"/>
      <c r="AB271" s="14"/>
      <c r="AC271" s="14"/>
      <c r="AD271" s="14"/>
      <c r="AE271" s="14"/>
      <c r="AT271" s="295" t="s">
        <v>446</v>
      </c>
      <c r="AU271" s="295" t="s">
        <v>88</v>
      </c>
      <c r="AV271" s="14" t="s">
        <v>239</v>
      </c>
      <c r="AW271" s="14" t="s">
        <v>5</v>
      </c>
      <c r="AX271" s="14" t="s">
        <v>86</v>
      </c>
      <c r="AY271" s="295" t="s">
        <v>223</v>
      </c>
    </row>
    <row r="272" s="2" customFormat="1" ht="21.75" customHeight="1">
      <c r="A272" s="39"/>
      <c r="B272" s="40"/>
      <c r="C272" s="252" t="s">
        <v>307</v>
      </c>
      <c r="D272" s="252" t="s">
        <v>226</v>
      </c>
      <c r="E272" s="253" t="s">
        <v>581</v>
      </c>
      <c r="F272" s="254" t="s">
        <v>582</v>
      </c>
      <c r="G272" s="255" t="s">
        <v>403</v>
      </c>
      <c r="H272" s="256">
        <v>169.71199999999999</v>
      </c>
      <c r="I272" s="257"/>
      <c r="J272" s="257"/>
      <c r="K272" s="258">
        <f>ROUND(P272*H272,2)</f>
        <v>0</v>
      </c>
      <c r="L272" s="254" t="s">
        <v>404</v>
      </c>
      <c r="M272" s="45"/>
      <c r="N272" s="259" t="s">
        <v>1</v>
      </c>
      <c r="O272" s="260" t="s">
        <v>41</v>
      </c>
      <c r="P272" s="261">
        <f>I272+J272</f>
        <v>0</v>
      </c>
      <c r="Q272" s="261">
        <f>ROUND(I272*H272,2)</f>
        <v>0</v>
      </c>
      <c r="R272" s="261">
        <f>ROUND(J272*H272,2)</f>
        <v>0</v>
      </c>
      <c r="S272" s="92"/>
      <c r="T272" s="262">
        <f>S272*H272</f>
        <v>0</v>
      </c>
      <c r="U272" s="262">
        <v>4.0000000000000003E-05</v>
      </c>
      <c r="V272" s="262">
        <f>U272*H272</f>
        <v>0.0067884800000000004</v>
      </c>
      <c r="W272" s="262">
        <v>0</v>
      </c>
      <c r="X272" s="263">
        <f>W272*H272</f>
        <v>0</v>
      </c>
      <c r="Y272" s="39"/>
      <c r="Z272" s="39"/>
      <c r="AA272" s="39"/>
      <c r="AB272" s="39"/>
      <c r="AC272" s="39"/>
      <c r="AD272" s="39"/>
      <c r="AE272" s="39"/>
      <c r="AR272" s="264" t="s">
        <v>239</v>
      </c>
      <c r="AT272" s="264" t="s">
        <v>226</v>
      </c>
      <c r="AU272" s="264" t="s">
        <v>88</v>
      </c>
      <c r="AY272" s="18" t="s">
        <v>223</v>
      </c>
      <c r="BE272" s="265">
        <f>IF(O272="základní",K272,0)</f>
        <v>0</v>
      </c>
      <c r="BF272" s="265">
        <f>IF(O272="snížená",K272,0)</f>
        <v>0</v>
      </c>
      <c r="BG272" s="265">
        <f>IF(O272="zákl. přenesená",K272,0)</f>
        <v>0</v>
      </c>
      <c r="BH272" s="265">
        <f>IF(O272="sníž. přenesená",K272,0)</f>
        <v>0</v>
      </c>
      <c r="BI272" s="265">
        <f>IF(O272="nulová",K272,0)</f>
        <v>0</v>
      </c>
      <c r="BJ272" s="18" t="s">
        <v>86</v>
      </c>
      <c r="BK272" s="265">
        <f>ROUND(P272*H272,2)</f>
        <v>0</v>
      </c>
      <c r="BL272" s="18" t="s">
        <v>239</v>
      </c>
      <c r="BM272" s="264" t="s">
        <v>2396</v>
      </c>
    </row>
    <row r="273" s="13" customFormat="1">
      <c r="A273" s="13"/>
      <c r="B273" s="274"/>
      <c r="C273" s="275"/>
      <c r="D273" s="266" t="s">
        <v>446</v>
      </c>
      <c r="E273" s="276" t="s">
        <v>1</v>
      </c>
      <c r="F273" s="277" t="s">
        <v>2224</v>
      </c>
      <c r="G273" s="275"/>
      <c r="H273" s="278">
        <v>169.71199999999999</v>
      </c>
      <c r="I273" s="279"/>
      <c r="J273" s="279"/>
      <c r="K273" s="275"/>
      <c r="L273" s="275"/>
      <c r="M273" s="280"/>
      <c r="N273" s="281"/>
      <c r="O273" s="282"/>
      <c r="P273" s="282"/>
      <c r="Q273" s="282"/>
      <c r="R273" s="282"/>
      <c r="S273" s="282"/>
      <c r="T273" s="282"/>
      <c r="U273" s="282"/>
      <c r="V273" s="282"/>
      <c r="W273" s="282"/>
      <c r="X273" s="283"/>
      <c r="Y273" s="13"/>
      <c r="Z273" s="13"/>
      <c r="AA273" s="13"/>
      <c r="AB273" s="13"/>
      <c r="AC273" s="13"/>
      <c r="AD273" s="13"/>
      <c r="AE273" s="13"/>
      <c r="AT273" s="284" t="s">
        <v>446</v>
      </c>
      <c r="AU273" s="284" t="s">
        <v>88</v>
      </c>
      <c r="AV273" s="13" t="s">
        <v>88</v>
      </c>
      <c r="AW273" s="13" t="s">
        <v>5</v>
      </c>
      <c r="AX273" s="13" t="s">
        <v>86</v>
      </c>
      <c r="AY273" s="284" t="s">
        <v>223</v>
      </c>
    </row>
    <row r="274" s="2" customFormat="1" ht="21.75" customHeight="1">
      <c r="A274" s="39"/>
      <c r="B274" s="40"/>
      <c r="C274" s="252" t="s">
        <v>284</v>
      </c>
      <c r="D274" s="252" t="s">
        <v>226</v>
      </c>
      <c r="E274" s="253" t="s">
        <v>1492</v>
      </c>
      <c r="F274" s="254" t="s">
        <v>1493</v>
      </c>
      <c r="G274" s="255" t="s">
        <v>409</v>
      </c>
      <c r="H274" s="256">
        <v>2.048</v>
      </c>
      <c r="I274" s="257"/>
      <c r="J274" s="257"/>
      <c r="K274" s="258">
        <f>ROUND(P274*H274,2)</f>
        <v>0</v>
      </c>
      <c r="L274" s="254" t="s">
        <v>404</v>
      </c>
      <c r="M274" s="45"/>
      <c r="N274" s="259" t="s">
        <v>1</v>
      </c>
      <c r="O274" s="260" t="s">
        <v>41</v>
      </c>
      <c r="P274" s="261">
        <f>I274+J274</f>
        <v>0</v>
      </c>
      <c r="Q274" s="261">
        <f>ROUND(I274*H274,2)</f>
        <v>0</v>
      </c>
      <c r="R274" s="261">
        <f>ROUND(J274*H274,2)</f>
        <v>0</v>
      </c>
      <c r="S274" s="92"/>
      <c r="T274" s="262">
        <f>S274*H274</f>
        <v>0</v>
      </c>
      <c r="U274" s="262">
        <v>0</v>
      </c>
      <c r="V274" s="262">
        <f>U274*H274</f>
        <v>0</v>
      </c>
      <c r="W274" s="262">
        <v>0</v>
      </c>
      <c r="X274" s="263">
        <f>W274*H274</f>
        <v>0</v>
      </c>
      <c r="Y274" s="39"/>
      <c r="Z274" s="39"/>
      <c r="AA274" s="39"/>
      <c r="AB274" s="39"/>
      <c r="AC274" s="39"/>
      <c r="AD274" s="39"/>
      <c r="AE274" s="39"/>
      <c r="AR274" s="264" t="s">
        <v>239</v>
      </c>
      <c r="AT274" s="264" t="s">
        <v>226</v>
      </c>
      <c r="AU274" s="264" t="s">
        <v>88</v>
      </c>
      <c r="AY274" s="18" t="s">
        <v>223</v>
      </c>
      <c r="BE274" s="265">
        <f>IF(O274="základní",K274,0)</f>
        <v>0</v>
      </c>
      <c r="BF274" s="265">
        <f>IF(O274="snížená",K274,0)</f>
        <v>0</v>
      </c>
      <c r="BG274" s="265">
        <f>IF(O274="zákl. přenesená",K274,0)</f>
        <v>0</v>
      </c>
      <c r="BH274" s="265">
        <f>IF(O274="sníž. přenesená",K274,0)</f>
        <v>0</v>
      </c>
      <c r="BI274" s="265">
        <f>IF(O274="nulová",K274,0)</f>
        <v>0</v>
      </c>
      <c r="BJ274" s="18" t="s">
        <v>86</v>
      </c>
      <c r="BK274" s="265">
        <f>ROUND(P274*H274,2)</f>
        <v>0</v>
      </c>
      <c r="BL274" s="18" t="s">
        <v>239</v>
      </c>
      <c r="BM274" s="264" t="s">
        <v>2397</v>
      </c>
    </row>
    <row r="275" s="15" customFormat="1">
      <c r="A275" s="15"/>
      <c r="B275" s="309"/>
      <c r="C275" s="310"/>
      <c r="D275" s="266" t="s">
        <v>446</v>
      </c>
      <c r="E275" s="311" t="s">
        <v>1</v>
      </c>
      <c r="F275" s="312" t="s">
        <v>2398</v>
      </c>
      <c r="G275" s="310"/>
      <c r="H275" s="311" t="s">
        <v>1</v>
      </c>
      <c r="I275" s="313"/>
      <c r="J275" s="313"/>
      <c r="K275" s="310"/>
      <c r="L275" s="310"/>
      <c r="M275" s="314"/>
      <c r="N275" s="315"/>
      <c r="O275" s="316"/>
      <c r="P275" s="316"/>
      <c r="Q275" s="316"/>
      <c r="R275" s="316"/>
      <c r="S275" s="316"/>
      <c r="T275" s="316"/>
      <c r="U275" s="316"/>
      <c r="V275" s="316"/>
      <c r="W275" s="316"/>
      <c r="X275" s="317"/>
      <c r="Y275" s="15"/>
      <c r="Z275" s="15"/>
      <c r="AA275" s="15"/>
      <c r="AB275" s="15"/>
      <c r="AC275" s="15"/>
      <c r="AD275" s="15"/>
      <c r="AE275" s="15"/>
      <c r="AT275" s="318" t="s">
        <v>446</v>
      </c>
      <c r="AU275" s="318" t="s">
        <v>88</v>
      </c>
      <c r="AV275" s="15" t="s">
        <v>86</v>
      </c>
      <c r="AW275" s="15" t="s">
        <v>5</v>
      </c>
      <c r="AX275" s="15" t="s">
        <v>78</v>
      </c>
      <c r="AY275" s="318" t="s">
        <v>223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2399</v>
      </c>
      <c r="G276" s="275"/>
      <c r="H276" s="278">
        <v>2.048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88</v>
      </c>
      <c r="AV276" s="13" t="s">
        <v>88</v>
      </c>
      <c r="AW276" s="13" t="s">
        <v>5</v>
      </c>
      <c r="AX276" s="13" t="s">
        <v>78</v>
      </c>
      <c r="AY276" s="284" t="s">
        <v>223</v>
      </c>
    </row>
    <row r="277" s="14" customFormat="1">
      <c r="A277" s="14"/>
      <c r="B277" s="285"/>
      <c r="C277" s="286"/>
      <c r="D277" s="266" t="s">
        <v>446</v>
      </c>
      <c r="E277" s="287" t="s">
        <v>1</v>
      </c>
      <c r="F277" s="288" t="s">
        <v>463</v>
      </c>
      <c r="G277" s="286"/>
      <c r="H277" s="289">
        <v>2.048</v>
      </c>
      <c r="I277" s="290"/>
      <c r="J277" s="290"/>
      <c r="K277" s="286"/>
      <c r="L277" s="286"/>
      <c r="M277" s="291"/>
      <c r="N277" s="292"/>
      <c r="O277" s="293"/>
      <c r="P277" s="293"/>
      <c r="Q277" s="293"/>
      <c r="R277" s="293"/>
      <c r="S277" s="293"/>
      <c r="T277" s="293"/>
      <c r="U277" s="293"/>
      <c r="V277" s="293"/>
      <c r="W277" s="293"/>
      <c r="X277" s="294"/>
      <c r="Y277" s="14"/>
      <c r="Z277" s="14"/>
      <c r="AA277" s="14"/>
      <c r="AB277" s="14"/>
      <c r="AC277" s="14"/>
      <c r="AD277" s="14"/>
      <c r="AE277" s="14"/>
      <c r="AT277" s="295" t="s">
        <v>446</v>
      </c>
      <c r="AU277" s="295" t="s">
        <v>88</v>
      </c>
      <c r="AV277" s="14" t="s">
        <v>239</v>
      </c>
      <c r="AW277" s="14" t="s">
        <v>5</v>
      </c>
      <c r="AX277" s="14" t="s">
        <v>86</v>
      </c>
      <c r="AY277" s="295" t="s">
        <v>223</v>
      </c>
    </row>
    <row r="278" s="2" customFormat="1" ht="21.75" customHeight="1">
      <c r="A278" s="39"/>
      <c r="B278" s="40"/>
      <c r="C278" s="252" t="s">
        <v>327</v>
      </c>
      <c r="D278" s="252" t="s">
        <v>226</v>
      </c>
      <c r="E278" s="253" t="s">
        <v>2400</v>
      </c>
      <c r="F278" s="254" t="s">
        <v>2401</v>
      </c>
      <c r="G278" s="255" t="s">
        <v>320</v>
      </c>
      <c r="H278" s="256">
        <v>60</v>
      </c>
      <c r="I278" s="257"/>
      <c r="J278" s="257"/>
      <c r="K278" s="258">
        <f>ROUND(P278*H278,2)</f>
        <v>0</v>
      </c>
      <c r="L278" s="254" t="s">
        <v>1</v>
      </c>
      <c r="M278" s="45"/>
      <c r="N278" s="259" t="s">
        <v>1</v>
      </c>
      <c r="O278" s="260" t="s">
        <v>41</v>
      </c>
      <c r="P278" s="261">
        <f>I278+J278</f>
        <v>0</v>
      </c>
      <c r="Q278" s="261">
        <f>ROUND(I278*H278,2)</f>
        <v>0</v>
      </c>
      <c r="R278" s="261">
        <f>ROUND(J278*H278,2)</f>
        <v>0</v>
      </c>
      <c r="S278" s="92"/>
      <c r="T278" s="262">
        <f>S278*H278</f>
        <v>0</v>
      </c>
      <c r="U278" s="262">
        <v>0</v>
      </c>
      <c r="V278" s="262">
        <f>U278*H278</f>
        <v>0</v>
      </c>
      <c r="W278" s="262">
        <v>0</v>
      </c>
      <c r="X278" s="263">
        <f>W278*H278</f>
        <v>0</v>
      </c>
      <c r="Y278" s="39"/>
      <c r="Z278" s="39"/>
      <c r="AA278" s="39"/>
      <c r="AB278" s="39"/>
      <c r="AC278" s="39"/>
      <c r="AD278" s="39"/>
      <c r="AE278" s="39"/>
      <c r="AR278" s="264" t="s">
        <v>239</v>
      </c>
      <c r="AT278" s="264" t="s">
        <v>226</v>
      </c>
      <c r="AU278" s="264" t="s">
        <v>88</v>
      </c>
      <c r="AY278" s="18" t="s">
        <v>223</v>
      </c>
      <c r="BE278" s="265">
        <f>IF(O278="základní",K278,0)</f>
        <v>0</v>
      </c>
      <c r="BF278" s="265">
        <f>IF(O278="snížená",K278,0)</f>
        <v>0</v>
      </c>
      <c r="BG278" s="265">
        <f>IF(O278="zákl. přenesená",K278,0)</f>
        <v>0</v>
      </c>
      <c r="BH278" s="265">
        <f>IF(O278="sníž. přenesená",K278,0)</f>
        <v>0</v>
      </c>
      <c r="BI278" s="265">
        <f>IF(O278="nulová",K278,0)</f>
        <v>0</v>
      </c>
      <c r="BJ278" s="18" t="s">
        <v>86</v>
      </c>
      <c r="BK278" s="265">
        <f>ROUND(P278*H278,2)</f>
        <v>0</v>
      </c>
      <c r="BL278" s="18" t="s">
        <v>239</v>
      </c>
      <c r="BM278" s="264" t="s">
        <v>2402</v>
      </c>
    </row>
    <row r="279" s="15" customFormat="1">
      <c r="A279" s="15"/>
      <c r="B279" s="309"/>
      <c r="C279" s="310"/>
      <c r="D279" s="266" t="s">
        <v>446</v>
      </c>
      <c r="E279" s="311" t="s">
        <v>1</v>
      </c>
      <c r="F279" s="312" t="s">
        <v>2403</v>
      </c>
      <c r="G279" s="310"/>
      <c r="H279" s="311" t="s">
        <v>1</v>
      </c>
      <c r="I279" s="313"/>
      <c r="J279" s="313"/>
      <c r="K279" s="310"/>
      <c r="L279" s="310"/>
      <c r="M279" s="314"/>
      <c r="N279" s="315"/>
      <c r="O279" s="316"/>
      <c r="P279" s="316"/>
      <c r="Q279" s="316"/>
      <c r="R279" s="316"/>
      <c r="S279" s="316"/>
      <c r="T279" s="316"/>
      <c r="U279" s="316"/>
      <c r="V279" s="316"/>
      <c r="W279" s="316"/>
      <c r="X279" s="317"/>
      <c r="Y279" s="15"/>
      <c r="Z279" s="15"/>
      <c r="AA279" s="15"/>
      <c r="AB279" s="15"/>
      <c r="AC279" s="15"/>
      <c r="AD279" s="15"/>
      <c r="AE279" s="15"/>
      <c r="AT279" s="318" t="s">
        <v>446</v>
      </c>
      <c r="AU279" s="318" t="s">
        <v>88</v>
      </c>
      <c r="AV279" s="15" t="s">
        <v>86</v>
      </c>
      <c r="AW279" s="15" t="s">
        <v>5</v>
      </c>
      <c r="AX279" s="15" t="s">
        <v>78</v>
      </c>
      <c r="AY279" s="318" t="s">
        <v>223</v>
      </c>
    </row>
    <row r="280" s="15" customFormat="1">
      <c r="A280" s="15"/>
      <c r="B280" s="309"/>
      <c r="C280" s="310"/>
      <c r="D280" s="266" t="s">
        <v>446</v>
      </c>
      <c r="E280" s="311" t="s">
        <v>1</v>
      </c>
      <c r="F280" s="312" t="s">
        <v>2404</v>
      </c>
      <c r="G280" s="310"/>
      <c r="H280" s="311" t="s">
        <v>1</v>
      </c>
      <c r="I280" s="313"/>
      <c r="J280" s="313"/>
      <c r="K280" s="310"/>
      <c r="L280" s="310"/>
      <c r="M280" s="314"/>
      <c r="N280" s="315"/>
      <c r="O280" s="316"/>
      <c r="P280" s="316"/>
      <c r="Q280" s="316"/>
      <c r="R280" s="316"/>
      <c r="S280" s="316"/>
      <c r="T280" s="316"/>
      <c r="U280" s="316"/>
      <c r="V280" s="316"/>
      <c r="W280" s="316"/>
      <c r="X280" s="317"/>
      <c r="Y280" s="15"/>
      <c r="Z280" s="15"/>
      <c r="AA280" s="15"/>
      <c r="AB280" s="15"/>
      <c r="AC280" s="15"/>
      <c r="AD280" s="15"/>
      <c r="AE280" s="15"/>
      <c r="AT280" s="318" t="s">
        <v>446</v>
      </c>
      <c r="AU280" s="318" t="s">
        <v>88</v>
      </c>
      <c r="AV280" s="15" t="s">
        <v>86</v>
      </c>
      <c r="AW280" s="15" t="s">
        <v>5</v>
      </c>
      <c r="AX280" s="15" t="s">
        <v>78</v>
      </c>
      <c r="AY280" s="318" t="s">
        <v>223</v>
      </c>
    </row>
    <row r="281" s="13" customFormat="1">
      <c r="A281" s="13"/>
      <c r="B281" s="274"/>
      <c r="C281" s="275"/>
      <c r="D281" s="266" t="s">
        <v>446</v>
      </c>
      <c r="E281" s="276" t="s">
        <v>1</v>
      </c>
      <c r="F281" s="277" t="s">
        <v>2405</v>
      </c>
      <c r="G281" s="275"/>
      <c r="H281" s="278">
        <v>60</v>
      </c>
      <c r="I281" s="279"/>
      <c r="J281" s="279"/>
      <c r="K281" s="275"/>
      <c r="L281" s="275"/>
      <c r="M281" s="280"/>
      <c r="N281" s="281"/>
      <c r="O281" s="282"/>
      <c r="P281" s="282"/>
      <c r="Q281" s="282"/>
      <c r="R281" s="282"/>
      <c r="S281" s="282"/>
      <c r="T281" s="282"/>
      <c r="U281" s="282"/>
      <c r="V281" s="282"/>
      <c r="W281" s="282"/>
      <c r="X281" s="283"/>
      <c r="Y281" s="13"/>
      <c r="Z281" s="13"/>
      <c r="AA281" s="13"/>
      <c r="AB281" s="13"/>
      <c r="AC281" s="13"/>
      <c r="AD281" s="13"/>
      <c r="AE281" s="13"/>
      <c r="AT281" s="284" t="s">
        <v>446</v>
      </c>
      <c r="AU281" s="284" t="s">
        <v>88</v>
      </c>
      <c r="AV281" s="13" t="s">
        <v>88</v>
      </c>
      <c r="AW281" s="13" t="s">
        <v>5</v>
      </c>
      <c r="AX281" s="13" t="s">
        <v>78</v>
      </c>
      <c r="AY281" s="284" t="s">
        <v>223</v>
      </c>
    </row>
    <row r="282" s="14" customFormat="1">
      <c r="A282" s="14"/>
      <c r="B282" s="285"/>
      <c r="C282" s="286"/>
      <c r="D282" s="266" t="s">
        <v>446</v>
      </c>
      <c r="E282" s="287" t="s">
        <v>1</v>
      </c>
      <c r="F282" s="288" t="s">
        <v>463</v>
      </c>
      <c r="G282" s="286"/>
      <c r="H282" s="289">
        <v>60</v>
      </c>
      <c r="I282" s="290"/>
      <c r="J282" s="290"/>
      <c r="K282" s="286"/>
      <c r="L282" s="286"/>
      <c r="M282" s="291"/>
      <c r="N282" s="292"/>
      <c r="O282" s="293"/>
      <c r="P282" s="293"/>
      <c r="Q282" s="293"/>
      <c r="R282" s="293"/>
      <c r="S282" s="293"/>
      <c r="T282" s="293"/>
      <c r="U282" s="293"/>
      <c r="V282" s="293"/>
      <c r="W282" s="293"/>
      <c r="X282" s="294"/>
      <c r="Y282" s="14"/>
      <c r="Z282" s="14"/>
      <c r="AA282" s="14"/>
      <c r="AB282" s="14"/>
      <c r="AC282" s="14"/>
      <c r="AD282" s="14"/>
      <c r="AE282" s="14"/>
      <c r="AT282" s="295" t="s">
        <v>446</v>
      </c>
      <c r="AU282" s="295" t="s">
        <v>88</v>
      </c>
      <c r="AV282" s="14" t="s">
        <v>239</v>
      </c>
      <c r="AW282" s="14" t="s">
        <v>5</v>
      </c>
      <c r="AX282" s="14" t="s">
        <v>86</v>
      </c>
      <c r="AY282" s="295" t="s">
        <v>223</v>
      </c>
    </row>
    <row r="283" s="2" customFormat="1" ht="21.75" customHeight="1">
      <c r="A283" s="39"/>
      <c r="B283" s="40"/>
      <c r="C283" s="252" t="s">
        <v>569</v>
      </c>
      <c r="D283" s="252" t="s">
        <v>226</v>
      </c>
      <c r="E283" s="253" t="s">
        <v>2406</v>
      </c>
      <c r="F283" s="254" t="s">
        <v>2407</v>
      </c>
      <c r="G283" s="255" t="s">
        <v>403</v>
      </c>
      <c r="H283" s="256">
        <v>688.78999999999996</v>
      </c>
      <c r="I283" s="257"/>
      <c r="J283" s="257"/>
      <c r="K283" s="258">
        <f>ROUND(P283*H283,2)</f>
        <v>0</v>
      </c>
      <c r="L283" s="254" t="s">
        <v>404</v>
      </c>
      <c r="M283" s="45"/>
      <c r="N283" s="259" t="s">
        <v>1</v>
      </c>
      <c r="O283" s="260" t="s">
        <v>41</v>
      </c>
      <c r="P283" s="261">
        <f>I283+J283</f>
        <v>0</v>
      </c>
      <c r="Q283" s="261">
        <f>ROUND(I283*H283,2)</f>
        <v>0</v>
      </c>
      <c r="R283" s="261">
        <f>ROUND(J283*H283,2)</f>
        <v>0</v>
      </c>
      <c r="S283" s="92"/>
      <c r="T283" s="262">
        <f>S283*H283</f>
        <v>0</v>
      </c>
      <c r="U283" s="262">
        <v>0.108</v>
      </c>
      <c r="V283" s="262">
        <f>U283*H283</f>
        <v>74.389319999999998</v>
      </c>
      <c r="W283" s="262">
        <v>0</v>
      </c>
      <c r="X283" s="263">
        <f>W283*H283</f>
        <v>0</v>
      </c>
      <c r="Y283" s="39"/>
      <c r="Z283" s="39"/>
      <c r="AA283" s="39"/>
      <c r="AB283" s="39"/>
      <c r="AC283" s="39"/>
      <c r="AD283" s="39"/>
      <c r="AE283" s="39"/>
      <c r="AR283" s="264" t="s">
        <v>239</v>
      </c>
      <c r="AT283" s="264" t="s">
        <v>226</v>
      </c>
      <c r="AU283" s="264" t="s">
        <v>88</v>
      </c>
      <c r="AY283" s="18" t="s">
        <v>223</v>
      </c>
      <c r="BE283" s="265">
        <f>IF(O283="základní",K283,0)</f>
        <v>0</v>
      </c>
      <c r="BF283" s="265">
        <f>IF(O283="snížená",K283,0)</f>
        <v>0</v>
      </c>
      <c r="BG283" s="265">
        <f>IF(O283="zákl. přenesená",K283,0)</f>
        <v>0</v>
      </c>
      <c r="BH283" s="265">
        <f>IF(O283="sníž. přenesená",K283,0)</f>
        <v>0</v>
      </c>
      <c r="BI283" s="265">
        <f>IF(O283="nulová",K283,0)</f>
        <v>0</v>
      </c>
      <c r="BJ283" s="18" t="s">
        <v>86</v>
      </c>
      <c r="BK283" s="265">
        <f>ROUND(P283*H283,2)</f>
        <v>0</v>
      </c>
      <c r="BL283" s="18" t="s">
        <v>239</v>
      </c>
      <c r="BM283" s="264" t="s">
        <v>2408</v>
      </c>
    </row>
    <row r="284" s="15" customFormat="1">
      <c r="A284" s="15"/>
      <c r="B284" s="309"/>
      <c r="C284" s="310"/>
      <c r="D284" s="266" t="s">
        <v>446</v>
      </c>
      <c r="E284" s="311" t="s">
        <v>1</v>
      </c>
      <c r="F284" s="312" t="s">
        <v>2409</v>
      </c>
      <c r="G284" s="310"/>
      <c r="H284" s="311" t="s">
        <v>1</v>
      </c>
      <c r="I284" s="313"/>
      <c r="J284" s="313"/>
      <c r="K284" s="310"/>
      <c r="L284" s="310"/>
      <c r="M284" s="314"/>
      <c r="N284" s="315"/>
      <c r="O284" s="316"/>
      <c r="P284" s="316"/>
      <c r="Q284" s="316"/>
      <c r="R284" s="316"/>
      <c r="S284" s="316"/>
      <c r="T284" s="316"/>
      <c r="U284" s="316"/>
      <c r="V284" s="316"/>
      <c r="W284" s="316"/>
      <c r="X284" s="317"/>
      <c r="Y284" s="15"/>
      <c r="Z284" s="15"/>
      <c r="AA284" s="15"/>
      <c r="AB284" s="15"/>
      <c r="AC284" s="15"/>
      <c r="AD284" s="15"/>
      <c r="AE284" s="15"/>
      <c r="AT284" s="318" t="s">
        <v>446</v>
      </c>
      <c r="AU284" s="318" t="s">
        <v>88</v>
      </c>
      <c r="AV284" s="15" t="s">
        <v>86</v>
      </c>
      <c r="AW284" s="15" t="s">
        <v>5</v>
      </c>
      <c r="AX284" s="15" t="s">
        <v>78</v>
      </c>
      <c r="AY284" s="318" t="s">
        <v>223</v>
      </c>
    </row>
    <row r="285" s="13" customFormat="1">
      <c r="A285" s="13"/>
      <c r="B285" s="274"/>
      <c r="C285" s="275"/>
      <c r="D285" s="266" t="s">
        <v>446</v>
      </c>
      <c r="E285" s="276" t="s">
        <v>1</v>
      </c>
      <c r="F285" s="277" t="s">
        <v>2366</v>
      </c>
      <c r="G285" s="275"/>
      <c r="H285" s="278">
        <v>688.78999999999996</v>
      </c>
      <c r="I285" s="279"/>
      <c r="J285" s="279"/>
      <c r="K285" s="275"/>
      <c r="L285" s="275"/>
      <c r="M285" s="280"/>
      <c r="N285" s="281"/>
      <c r="O285" s="282"/>
      <c r="P285" s="282"/>
      <c r="Q285" s="282"/>
      <c r="R285" s="282"/>
      <c r="S285" s="282"/>
      <c r="T285" s="282"/>
      <c r="U285" s="282"/>
      <c r="V285" s="282"/>
      <c r="W285" s="282"/>
      <c r="X285" s="283"/>
      <c r="Y285" s="13"/>
      <c r="Z285" s="13"/>
      <c r="AA285" s="13"/>
      <c r="AB285" s="13"/>
      <c r="AC285" s="13"/>
      <c r="AD285" s="13"/>
      <c r="AE285" s="13"/>
      <c r="AT285" s="284" t="s">
        <v>446</v>
      </c>
      <c r="AU285" s="284" t="s">
        <v>88</v>
      </c>
      <c r="AV285" s="13" t="s">
        <v>88</v>
      </c>
      <c r="AW285" s="13" t="s">
        <v>5</v>
      </c>
      <c r="AX285" s="13" t="s">
        <v>78</v>
      </c>
      <c r="AY285" s="284" t="s">
        <v>223</v>
      </c>
    </row>
    <row r="286" s="14" customFormat="1">
      <c r="A286" s="14"/>
      <c r="B286" s="285"/>
      <c r="C286" s="286"/>
      <c r="D286" s="266" t="s">
        <v>446</v>
      </c>
      <c r="E286" s="287" t="s">
        <v>1</v>
      </c>
      <c r="F286" s="288" t="s">
        <v>463</v>
      </c>
      <c r="G286" s="286"/>
      <c r="H286" s="289">
        <v>688.78999999999996</v>
      </c>
      <c r="I286" s="290"/>
      <c r="J286" s="290"/>
      <c r="K286" s="286"/>
      <c r="L286" s="286"/>
      <c r="M286" s="291"/>
      <c r="N286" s="292"/>
      <c r="O286" s="293"/>
      <c r="P286" s="293"/>
      <c r="Q286" s="293"/>
      <c r="R286" s="293"/>
      <c r="S286" s="293"/>
      <c r="T286" s="293"/>
      <c r="U286" s="293"/>
      <c r="V286" s="293"/>
      <c r="W286" s="293"/>
      <c r="X286" s="294"/>
      <c r="Y286" s="14"/>
      <c r="Z286" s="14"/>
      <c r="AA286" s="14"/>
      <c r="AB286" s="14"/>
      <c r="AC286" s="14"/>
      <c r="AD286" s="14"/>
      <c r="AE286" s="14"/>
      <c r="AT286" s="295" t="s">
        <v>446</v>
      </c>
      <c r="AU286" s="295" t="s">
        <v>88</v>
      </c>
      <c r="AV286" s="14" t="s">
        <v>239</v>
      </c>
      <c r="AW286" s="14" t="s">
        <v>5</v>
      </c>
      <c r="AX286" s="14" t="s">
        <v>86</v>
      </c>
      <c r="AY286" s="295" t="s">
        <v>223</v>
      </c>
    </row>
    <row r="287" s="2" customFormat="1" ht="21.75" customHeight="1">
      <c r="A287" s="39"/>
      <c r="B287" s="40"/>
      <c r="C287" s="296" t="s">
        <v>575</v>
      </c>
      <c r="D287" s="296" t="s">
        <v>498</v>
      </c>
      <c r="E287" s="297" t="s">
        <v>2410</v>
      </c>
      <c r="F287" s="298" t="s">
        <v>2411</v>
      </c>
      <c r="G287" s="299" t="s">
        <v>403</v>
      </c>
      <c r="H287" s="300">
        <v>688.78999999999996</v>
      </c>
      <c r="I287" s="301"/>
      <c r="J287" s="302"/>
      <c r="K287" s="303">
        <f>ROUND(P287*H287,2)</f>
        <v>0</v>
      </c>
      <c r="L287" s="298" t="s">
        <v>1</v>
      </c>
      <c r="M287" s="304"/>
      <c r="N287" s="305" t="s">
        <v>1</v>
      </c>
      <c r="O287" s="260" t="s">
        <v>41</v>
      </c>
      <c r="P287" s="261">
        <f>I287+J287</f>
        <v>0</v>
      </c>
      <c r="Q287" s="261">
        <f>ROUND(I287*H287,2)</f>
        <v>0</v>
      </c>
      <c r="R287" s="261">
        <f>ROUND(J287*H287,2)</f>
        <v>0</v>
      </c>
      <c r="S287" s="92"/>
      <c r="T287" s="262">
        <f>S287*H287</f>
        <v>0</v>
      </c>
      <c r="U287" s="262">
        <v>1.9079999999999999</v>
      </c>
      <c r="V287" s="262">
        <f>U287*H287</f>
        <v>1314.2113199999999</v>
      </c>
      <c r="W287" s="262">
        <v>0</v>
      </c>
      <c r="X287" s="263">
        <f>W287*H287</f>
        <v>0</v>
      </c>
      <c r="Y287" s="39"/>
      <c r="Z287" s="39"/>
      <c r="AA287" s="39"/>
      <c r="AB287" s="39"/>
      <c r="AC287" s="39"/>
      <c r="AD287" s="39"/>
      <c r="AE287" s="39"/>
      <c r="AR287" s="264" t="s">
        <v>430</v>
      </c>
      <c r="AT287" s="264" t="s">
        <v>498</v>
      </c>
      <c r="AU287" s="264" t="s">
        <v>88</v>
      </c>
      <c r="AY287" s="18" t="s">
        <v>223</v>
      </c>
      <c r="BE287" s="265">
        <f>IF(O287="základní",K287,0)</f>
        <v>0</v>
      </c>
      <c r="BF287" s="265">
        <f>IF(O287="snížená",K287,0)</f>
        <v>0</v>
      </c>
      <c r="BG287" s="265">
        <f>IF(O287="zákl. přenesená",K287,0)</f>
        <v>0</v>
      </c>
      <c r="BH287" s="265">
        <f>IF(O287="sníž. přenesená",K287,0)</f>
        <v>0</v>
      </c>
      <c r="BI287" s="265">
        <f>IF(O287="nulová",K287,0)</f>
        <v>0</v>
      </c>
      <c r="BJ287" s="18" t="s">
        <v>86</v>
      </c>
      <c r="BK287" s="265">
        <f>ROUND(P287*H287,2)</f>
        <v>0</v>
      </c>
      <c r="BL287" s="18" t="s">
        <v>239</v>
      </c>
      <c r="BM287" s="264" t="s">
        <v>2412</v>
      </c>
    </row>
    <row r="288" s="13" customFormat="1">
      <c r="A288" s="13"/>
      <c r="B288" s="274"/>
      <c r="C288" s="275"/>
      <c r="D288" s="266" t="s">
        <v>446</v>
      </c>
      <c r="E288" s="276" t="s">
        <v>1</v>
      </c>
      <c r="F288" s="277" t="s">
        <v>2366</v>
      </c>
      <c r="G288" s="275"/>
      <c r="H288" s="278">
        <v>688.78999999999996</v>
      </c>
      <c r="I288" s="279"/>
      <c r="J288" s="279"/>
      <c r="K288" s="275"/>
      <c r="L288" s="275"/>
      <c r="M288" s="280"/>
      <c r="N288" s="281"/>
      <c r="O288" s="282"/>
      <c r="P288" s="282"/>
      <c r="Q288" s="282"/>
      <c r="R288" s="282"/>
      <c r="S288" s="282"/>
      <c r="T288" s="282"/>
      <c r="U288" s="282"/>
      <c r="V288" s="282"/>
      <c r="W288" s="282"/>
      <c r="X288" s="283"/>
      <c r="Y288" s="13"/>
      <c r="Z288" s="13"/>
      <c r="AA288" s="13"/>
      <c r="AB288" s="13"/>
      <c r="AC288" s="13"/>
      <c r="AD288" s="13"/>
      <c r="AE288" s="13"/>
      <c r="AT288" s="284" t="s">
        <v>446</v>
      </c>
      <c r="AU288" s="284" t="s">
        <v>88</v>
      </c>
      <c r="AV288" s="13" t="s">
        <v>88</v>
      </c>
      <c r="AW288" s="13" t="s">
        <v>5</v>
      </c>
      <c r="AX288" s="13" t="s">
        <v>86</v>
      </c>
      <c r="AY288" s="284" t="s">
        <v>223</v>
      </c>
    </row>
    <row r="289" s="12" customFormat="1" ht="22.8" customHeight="1">
      <c r="A289" s="12"/>
      <c r="B289" s="235"/>
      <c r="C289" s="236"/>
      <c r="D289" s="237" t="s">
        <v>77</v>
      </c>
      <c r="E289" s="250" t="s">
        <v>234</v>
      </c>
      <c r="F289" s="250" t="s">
        <v>1186</v>
      </c>
      <c r="G289" s="236"/>
      <c r="H289" s="236"/>
      <c r="I289" s="239"/>
      <c r="J289" s="239"/>
      <c r="K289" s="251">
        <f>BK289</f>
        <v>0</v>
      </c>
      <c r="L289" s="236"/>
      <c r="M289" s="241"/>
      <c r="N289" s="242"/>
      <c r="O289" s="243"/>
      <c r="P289" s="243"/>
      <c r="Q289" s="244">
        <f>SUM(Q290:Q330)</f>
        <v>0</v>
      </c>
      <c r="R289" s="244">
        <f>SUM(R290:R330)</f>
        <v>0</v>
      </c>
      <c r="S289" s="243"/>
      <c r="T289" s="245">
        <f>SUM(T290:T330)</f>
        <v>0</v>
      </c>
      <c r="U289" s="243"/>
      <c r="V289" s="245">
        <f>SUM(V290:V330)</f>
        <v>0.85972830000000011</v>
      </c>
      <c r="W289" s="243"/>
      <c r="X289" s="246">
        <f>SUM(X290:X330)</f>
        <v>0</v>
      </c>
      <c r="Y289" s="12"/>
      <c r="Z289" s="12"/>
      <c r="AA289" s="12"/>
      <c r="AB289" s="12"/>
      <c r="AC289" s="12"/>
      <c r="AD289" s="12"/>
      <c r="AE289" s="12"/>
      <c r="AR289" s="247" t="s">
        <v>86</v>
      </c>
      <c r="AT289" s="248" t="s">
        <v>77</v>
      </c>
      <c r="AU289" s="248" t="s">
        <v>86</v>
      </c>
      <c r="AY289" s="247" t="s">
        <v>223</v>
      </c>
      <c r="BK289" s="249">
        <f>SUM(BK290:BK330)</f>
        <v>0</v>
      </c>
    </row>
    <row r="290" s="2" customFormat="1" ht="21.75" customHeight="1">
      <c r="A290" s="39"/>
      <c r="B290" s="40"/>
      <c r="C290" s="252" t="s">
        <v>580</v>
      </c>
      <c r="D290" s="252" t="s">
        <v>226</v>
      </c>
      <c r="E290" s="253" t="s">
        <v>2413</v>
      </c>
      <c r="F290" s="254" t="s">
        <v>2414</v>
      </c>
      <c r="G290" s="255" t="s">
        <v>320</v>
      </c>
      <c r="H290" s="256">
        <v>9</v>
      </c>
      <c r="I290" s="257"/>
      <c r="J290" s="257"/>
      <c r="K290" s="258">
        <f>ROUND(P290*H290,2)</f>
        <v>0</v>
      </c>
      <c r="L290" s="254" t="s">
        <v>404</v>
      </c>
      <c r="M290" s="45"/>
      <c r="N290" s="259" t="s">
        <v>1</v>
      </c>
      <c r="O290" s="260" t="s">
        <v>41</v>
      </c>
      <c r="P290" s="261">
        <f>I290+J290</f>
        <v>0</v>
      </c>
      <c r="Q290" s="261">
        <f>ROUND(I290*H290,2)</f>
        <v>0</v>
      </c>
      <c r="R290" s="261">
        <f>ROUND(J290*H290,2)</f>
        <v>0</v>
      </c>
      <c r="S290" s="92"/>
      <c r="T290" s="262">
        <f>S290*H290</f>
        <v>0</v>
      </c>
      <c r="U290" s="262">
        <v>0.00069999999999999999</v>
      </c>
      <c r="V290" s="262">
        <f>U290*H290</f>
        <v>0.0063</v>
      </c>
      <c r="W290" s="262">
        <v>0</v>
      </c>
      <c r="X290" s="263">
        <f>W290*H290</f>
        <v>0</v>
      </c>
      <c r="Y290" s="39"/>
      <c r="Z290" s="39"/>
      <c r="AA290" s="39"/>
      <c r="AB290" s="39"/>
      <c r="AC290" s="39"/>
      <c r="AD290" s="39"/>
      <c r="AE290" s="39"/>
      <c r="AR290" s="264" t="s">
        <v>239</v>
      </c>
      <c r="AT290" s="264" t="s">
        <v>226</v>
      </c>
      <c r="AU290" s="264" t="s">
        <v>88</v>
      </c>
      <c r="AY290" s="18" t="s">
        <v>223</v>
      </c>
      <c r="BE290" s="265">
        <f>IF(O290="základní",K290,0)</f>
        <v>0</v>
      </c>
      <c r="BF290" s="265">
        <f>IF(O290="snížená",K290,0)</f>
        <v>0</v>
      </c>
      <c r="BG290" s="265">
        <f>IF(O290="zákl. přenesená",K290,0)</f>
        <v>0</v>
      </c>
      <c r="BH290" s="265">
        <f>IF(O290="sníž. přenesená",K290,0)</f>
        <v>0</v>
      </c>
      <c r="BI290" s="265">
        <f>IF(O290="nulová",K290,0)</f>
        <v>0</v>
      </c>
      <c r="BJ290" s="18" t="s">
        <v>86</v>
      </c>
      <c r="BK290" s="265">
        <f>ROUND(P290*H290,2)</f>
        <v>0</v>
      </c>
      <c r="BL290" s="18" t="s">
        <v>239</v>
      </c>
      <c r="BM290" s="264" t="s">
        <v>2415</v>
      </c>
    </row>
    <row r="291" s="13" customFormat="1">
      <c r="A291" s="13"/>
      <c r="B291" s="274"/>
      <c r="C291" s="275"/>
      <c r="D291" s="266" t="s">
        <v>446</v>
      </c>
      <c r="E291" s="276" t="s">
        <v>1</v>
      </c>
      <c r="F291" s="277" t="s">
        <v>2416</v>
      </c>
      <c r="G291" s="275"/>
      <c r="H291" s="278">
        <v>9</v>
      </c>
      <c r="I291" s="279"/>
      <c r="J291" s="279"/>
      <c r="K291" s="275"/>
      <c r="L291" s="275"/>
      <c r="M291" s="280"/>
      <c r="N291" s="281"/>
      <c r="O291" s="282"/>
      <c r="P291" s="282"/>
      <c r="Q291" s="282"/>
      <c r="R291" s="282"/>
      <c r="S291" s="282"/>
      <c r="T291" s="282"/>
      <c r="U291" s="282"/>
      <c r="V291" s="282"/>
      <c r="W291" s="282"/>
      <c r="X291" s="283"/>
      <c r="Y291" s="13"/>
      <c r="Z291" s="13"/>
      <c r="AA291" s="13"/>
      <c r="AB291" s="13"/>
      <c r="AC291" s="13"/>
      <c r="AD291" s="13"/>
      <c r="AE291" s="13"/>
      <c r="AT291" s="284" t="s">
        <v>446</v>
      </c>
      <c r="AU291" s="284" t="s">
        <v>88</v>
      </c>
      <c r="AV291" s="13" t="s">
        <v>88</v>
      </c>
      <c r="AW291" s="13" t="s">
        <v>5</v>
      </c>
      <c r="AX291" s="13" t="s">
        <v>78</v>
      </c>
      <c r="AY291" s="284" t="s">
        <v>223</v>
      </c>
    </row>
    <row r="292" s="14" customFormat="1">
      <c r="A292" s="14"/>
      <c r="B292" s="285"/>
      <c r="C292" s="286"/>
      <c r="D292" s="266" t="s">
        <v>446</v>
      </c>
      <c r="E292" s="287" t="s">
        <v>1</v>
      </c>
      <c r="F292" s="288" t="s">
        <v>463</v>
      </c>
      <c r="G292" s="286"/>
      <c r="H292" s="289">
        <v>9</v>
      </c>
      <c r="I292" s="290"/>
      <c r="J292" s="290"/>
      <c r="K292" s="286"/>
      <c r="L292" s="286"/>
      <c r="M292" s="291"/>
      <c r="N292" s="292"/>
      <c r="O292" s="293"/>
      <c r="P292" s="293"/>
      <c r="Q292" s="293"/>
      <c r="R292" s="293"/>
      <c r="S292" s="293"/>
      <c r="T292" s="293"/>
      <c r="U292" s="293"/>
      <c r="V292" s="293"/>
      <c r="W292" s="293"/>
      <c r="X292" s="294"/>
      <c r="Y292" s="14"/>
      <c r="Z292" s="14"/>
      <c r="AA292" s="14"/>
      <c r="AB292" s="14"/>
      <c r="AC292" s="14"/>
      <c r="AD292" s="14"/>
      <c r="AE292" s="14"/>
      <c r="AT292" s="295" t="s">
        <v>446</v>
      </c>
      <c r="AU292" s="295" t="s">
        <v>88</v>
      </c>
      <c r="AV292" s="14" t="s">
        <v>239</v>
      </c>
      <c r="AW292" s="14" t="s">
        <v>5</v>
      </c>
      <c r="AX292" s="14" t="s">
        <v>86</v>
      </c>
      <c r="AY292" s="295" t="s">
        <v>223</v>
      </c>
    </row>
    <row r="293" s="2" customFormat="1" ht="21.75" customHeight="1">
      <c r="A293" s="39"/>
      <c r="B293" s="40"/>
      <c r="C293" s="296" t="s">
        <v>584</v>
      </c>
      <c r="D293" s="296" t="s">
        <v>498</v>
      </c>
      <c r="E293" s="297" t="s">
        <v>2417</v>
      </c>
      <c r="F293" s="298" t="s">
        <v>2418</v>
      </c>
      <c r="G293" s="299" t="s">
        <v>320</v>
      </c>
      <c r="H293" s="300">
        <v>9</v>
      </c>
      <c r="I293" s="301"/>
      <c r="J293" s="302"/>
      <c r="K293" s="303">
        <f>ROUND(P293*H293,2)</f>
        <v>0</v>
      </c>
      <c r="L293" s="298" t="s">
        <v>404</v>
      </c>
      <c r="M293" s="304"/>
      <c r="N293" s="305" t="s">
        <v>1</v>
      </c>
      <c r="O293" s="260" t="s">
        <v>41</v>
      </c>
      <c r="P293" s="261">
        <f>I293+J293</f>
        <v>0</v>
      </c>
      <c r="Q293" s="261">
        <f>ROUND(I293*H293,2)</f>
        <v>0</v>
      </c>
      <c r="R293" s="261">
        <f>ROUND(J293*H293,2)</f>
        <v>0</v>
      </c>
      <c r="S293" s="92"/>
      <c r="T293" s="262">
        <f>S293*H293</f>
        <v>0</v>
      </c>
      <c r="U293" s="262">
        <v>0.0048700000000000002</v>
      </c>
      <c r="V293" s="262">
        <f>U293*H293</f>
        <v>0.043830000000000001</v>
      </c>
      <c r="W293" s="262">
        <v>0</v>
      </c>
      <c r="X293" s="263">
        <f>W293*H293</f>
        <v>0</v>
      </c>
      <c r="Y293" s="39"/>
      <c r="Z293" s="39"/>
      <c r="AA293" s="39"/>
      <c r="AB293" s="39"/>
      <c r="AC293" s="39"/>
      <c r="AD293" s="39"/>
      <c r="AE293" s="39"/>
      <c r="AR293" s="264" t="s">
        <v>430</v>
      </c>
      <c r="AT293" s="264" t="s">
        <v>498</v>
      </c>
      <c r="AU293" s="264" t="s">
        <v>88</v>
      </c>
      <c r="AY293" s="18" t="s">
        <v>223</v>
      </c>
      <c r="BE293" s="265">
        <f>IF(O293="základní",K293,0)</f>
        <v>0</v>
      </c>
      <c r="BF293" s="265">
        <f>IF(O293="snížená",K293,0)</f>
        <v>0</v>
      </c>
      <c r="BG293" s="265">
        <f>IF(O293="zákl. přenesená",K293,0)</f>
        <v>0</v>
      </c>
      <c r="BH293" s="265">
        <f>IF(O293="sníž. přenesená",K293,0)</f>
        <v>0</v>
      </c>
      <c r="BI293" s="265">
        <f>IF(O293="nulová",K293,0)</f>
        <v>0</v>
      </c>
      <c r="BJ293" s="18" t="s">
        <v>86</v>
      </c>
      <c r="BK293" s="265">
        <f>ROUND(P293*H293,2)</f>
        <v>0</v>
      </c>
      <c r="BL293" s="18" t="s">
        <v>239</v>
      </c>
      <c r="BM293" s="264" t="s">
        <v>2419</v>
      </c>
    </row>
    <row r="294" s="13" customFormat="1">
      <c r="A294" s="13"/>
      <c r="B294" s="274"/>
      <c r="C294" s="275"/>
      <c r="D294" s="266" t="s">
        <v>446</v>
      </c>
      <c r="E294" s="276" t="s">
        <v>1</v>
      </c>
      <c r="F294" s="277" t="s">
        <v>258</v>
      </c>
      <c r="G294" s="275"/>
      <c r="H294" s="278">
        <v>9</v>
      </c>
      <c r="I294" s="279"/>
      <c r="J294" s="279"/>
      <c r="K294" s="275"/>
      <c r="L294" s="275"/>
      <c r="M294" s="280"/>
      <c r="N294" s="281"/>
      <c r="O294" s="282"/>
      <c r="P294" s="282"/>
      <c r="Q294" s="282"/>
      <c r="R294" s="282"/>
      <c r="S294" s="282"/>
      <c r="T294" s="282"/>
      <c r="U294" s="282"/>
      <c r="V294" s="282"/>
      <c r="W294" s="282"/>
      <c r="X294" s="283"/>
      <c r="Y294" s="13"/>
      <c r="Z294" s="13"/>
      <c r="AA294" s="13"/>
      <c r="AB294" s="13"/>
      <c r="AC294" s="13"/>
      <c r="AD294" s="13"/>
      <c r="AE294" s="13"/>
      <c r="AT294" s="284" t="s">
        <v>446</v>
      </c>
      <c r="AU294" s="284" t="s">
        <v>88</v>
      </c>
      <c r="AV294" s="13" t="s">
        <v>88</v>
      </c>
      <c r="AW294" s="13" t="s">
        <v>5</v>
      </c>
      <c r="AX294" s="13" t="s">
        <v>86</v>
      </c>
      <c r="AY294" s="284" t="s">
        <v>223</v>
      </c>
    </row>
    <row r="295" s="2" customFormat="1" ht="21.75" customHeight="1">
      <c r="A295" s="39"/>
      <c r="B295" s="40"/>
      <c r="C295" s="252" t="s">
        <v>590</v>
      </c>
      <c r="D295" s="252" t="s">
        <v>226</v>
      </c>
      <c r="E295" s="253" t="s">
        <v>2420</v>
      </c>
      <c r="F295" s="254" t="s">
        <v>2421</v>
      </c>
      <c r="G295" s="255" t="s">
        <v>409</v>
      </c>
      <c r="H295" s="256">
        <v>1.5309999999999999</v>
      </c>
      <c r="I295" s="257"/>
      <c r="J295" s="257"/>
      <c r="K295" s="258">
        <f>ROUND(P295*H295,2)</f>
        <v>0</v>
      </c>
      <c r="L295" s="254" t="s">
        <v>404</v>
      </c>
      <c r="M295" s="45"/>
      <c r="N295" s="259" t="s">
        <v>1</v>
      </c>
      <c r="O295" s="260" t="s">
        <v>41</v>
      </c>
      <c r="P295" s="261">
        <f>I295+J295</f>
        <v>0</v>
      </c>
      <c r="Q295" s="261">
        <f>ROUND(I295*H295,2)</f>
        <v>0</v>
      </c>
      <c r="R295" s="261">
        <f>ROUND(J295*H295,2)</f>
        <v>0</v>
      </c>
      <c r="S295" s="92"/>
      <c r="T295" s="262">
        <f>S295*H295</f>
        <v>0</v>
      </c>
      <c r="U295" s="262">
        <v>0</v>
      </c>
      <c r="V295" s="262">
        <f>U295*H295</f>
        <v>0</v>
      </c>
      <c r="W295" s="262">
        <v>0</v>
      </c>
      <c r="X295" s="263">
        <f>W295*H295</f>
        <v>0</v>
      </c>
      <c r="Y295" s="39"/>
      <c r="Z295" s="39"/>
      <c r="AA295" s="39"/>
      <c r="AB295" s="39"/>
      <c r="AC295" s="39"/>
      <c r="AD295" s="39"/>
      <c r="AE295" s="39"/>
      <c r="AR295" s="264" t="s">
        <v>239</v>
      </c>
      <c r="AT295" s="264" t="s">
        <v>226</v>
      </c>
      <c r="AU295" s="264" t="s">
        <v>88</v>
      </c>
      <c r="AY295" s="18" t="s">
        <v>223</v>
      </c>
      <c r="BE295" s="265">
        <f>IF(O295="základní",K295,0)</f>
        <v>0</v>
      </c>
      <c r="BF295" s="265">
        <f>IF(O295="snížená",K295,0)</f>
        <v>0</v>
      </c>
      <c r="BG295" s="265">
        <f>IF(O295="zákl. přenesená",K295,0)</f>
        <v>0</v>
      </c>
      <c r="BH295" s="265">
        <f>IF(O295="sníž. přenesená",K295,0)</f>
        <v>0</v>
      </c>
      <c r="BI295" s="265">
        <f>IF(O295="nulová",K295,0)</f>
        <v>0</v>
      </c>
      <c r="BJ295" s="18" t="s">
        <v>86</v>
      </c>
      <c r="BK295" s="265">
        <f>ROUND(P295*H295,2)</f>
        <v>0</v>
      </c>
      <c r="BL295" s="18" t="s">
        <v>239</v>
      </c>
      <c r="BM295" s="264" t="s">
        <v>2422</v>
      </c>
    </row>
    <row r="296" s="13" customFormat="1">
      <c r="A296" s="13"/>
      <c r="B296" s="274"/>
      <c r="C296" s="275"/>
      <c r="D296" s="266" t="s">
        <v>446</v>
      </c>
      <c r="E296" s="276" t="s">
        <v>1</v>
      </c>
      <c r="F296" s="277" t="s">
        <v>2423</v>
      </c>
      <c r="G296" s="275"/>
      <c r="H296" s="278">
        <v>1.5309999999999999</v>
      </c>
      <c r="I296" s="279"/>
      <c r="J296" s="279"/>
      <c r="K296" s="275"/>
      <c r="L296" s="275"/>
      <c r="M296" s="280"/>
      <c r="N296" s="281"/>
      <c r="O296" s="282"/>
      <c r="P296" s="282"/>
      <c r="Q296" s="282"/>
      <c r="R296" s="282"/>
      <c r="S296" s="282"/>
      <c r="T296" s="282"/>
      <c r="U296" s="282"/>
      <c r="V296" s="282"/>
      <c r="W296" s="282"/>
      <c r="X296" s="283"/>
      <c r="Y296" s="13"/>
      <c r="Z296" s="13"/>
      <c r="AA296" s="13"/>
      <c r="AB296" s="13"/>
      <c r="AC296" s="13"/>
      <c r="AD296" s="13"/>
      <c r="AE296" s="13"/>
      <c r="AT296" s="284" t="s">
        <v>446</v>
      </c>
      <c r="AU296" s="284" t="s">
        <v>88</v>
      </c>
      <c r="AV296" s="13" t="s">
        <v>88</v>
      </c>
      <c r="AW296" s="13" t="s">
        <v>5</v>
      </c>
      <c r="AX296" s="13" t="s">
        <v>78</v>
      </c>
      <c r="AY296" s="284" t="s">
        <v>223</v>
      </c>
    </row>
    <row r="297" s="14" customFormat="1">
      <c r="A297" s="14"/>
      <c r="B297" s="285"/>
      <c r="C297" s="286"/>
      <c r="D297" s="266" t="s">
        <v>446</v>
      </c>
      <c r="E297" s="287" t="s">
        <v>1</v>
      </c>
      <c r="F297" s="288" t="s">
        <v>463</v>
      </c>
      <c r="G297" s="286"/>
      <c r="H297" s="289">
        <v>1.5309999999999999</v>
      </c>
      <c r="I297" s="290"/>
      <c r="J297" s="290"/>
      <c r="K297" s="286"/>
      <c r="L297" s="286"/>
      <c r="M297" s="291"/>
      <c r="N297" s="292"/>
      <c r="O297" s="293"/>
      <c r="P297" s="293"/>
      <c r="Q297" s="293"/>
      <c r="R297" s="293"/>
      <c r="S297" s="293"/>
      <c r="T297" s="293"/>
      <c r="U297" s="293"/>
      <c r="V297" s="293"/>
      <c r="W297" s="293"/>
      <c r="X297" s="294"/>
      <c r="Y297" s="14"/>
      <c r="Z297" s="14"/>
      <c r="AA297" s="14"/>
      <c r="AB297" s="14"/>
      <c r="AC297" s="14"/>
      <c r="AD297" s="14"/>
      <c r="AE297" s="14"/>
      <c r="AT297" s="295" t="s">
        <v>446</v>
      </c>
      <c r="AU297" s="295" t="s">
        <v>88</v>
      </c>
      <c r="AV297" s="14" t="s">
        <v>239</v>
      </c>
      <c r="AW297" s="14" t="s">
        <v>5</v>
      </c>
      <c r="AX297" s="14" t="s">
        <v>86</v>
      </c>
      <c r="AY297" s="295" t="s">
        <v>223</v>
      </c>
    </row>
    <row r="298" s="2" customFormat="1" ht="21.75" customHeight="1">
      <c r="A298" s="39"/>
      <c r="B298" s="40"/>
      <c r="C298" s="252" t="s">
        <v>595</v>
      </c>
      <c r="D298" s="252" t="s">
        <v>226</v>
      </c>
      <c r="E298" s="253" t="s">
        <v>2424</v>
      </c>
      <c r="F298" s="254" t="s">
        <v>2425</v>
      </c>
      <c r="G298" s="255" t="s">
        <v>403</v>
      </c>
      <c r="H298" s="256">
        <v>9.0999999999999996</v>
      </c>
      <c r="I298" s="257"/>
      <c r="J298" s="257"/>
      <c r="K298" s="258">
        <f>ROUND(P298*H298,2)</f>
        <v>0</v>
      </c>
      <c r="L298" s="254" t="s">
        <v>404</v>
      </c>
      <c r="M298" s="45"/>
      <c r="N298" s="259" t="s">
        <v>1</v>
      </c>
      <c r="O298" s="260" t="s">
        <v>41</v>
      </c>
      <c r="P298" s="261">
        <f>I298+J298</f>
        <v>0</v>
      </c>
      <c r="Q298" s="261">
        <f>ROUND(I298*H298,2)</f>
        <v>0</v>
      </c>
      <c r="R298" s="261">
        <f>ROUND(J298*H298,2)</f>
        <v>0</v>
      </c>
      <c r="S298" s="92"/>
      <c r="T298" s="262">
        <f>S298*H298</f>
        <v>0</v>
      </c>
      <c r="U298" s="262">
        <v>0.025190000000000001</v>
      </c>
      <c r="V298" s="262">
        <f>U298*H298</f>
        <v>0.22922899999999999</v>
      </c>
      <c r="W298" s="262">
        <v>0</v>
      </c>
      <c r="X298" s="263">
        <f>W298*H298</f>
        <v>0</v>
      </c>
      <c r="Y298" s="39"/>
      <c r="Z298" s="39"/>
      <c r="AA298" s="39"/>
      <c r="AB298" s="39"/>
      <c r="AC298" s="39"/>
      <c r="AD298" s="39"/>
      <c r="AE298" s="39"/>
      <c r="AR298" s="264" t="s">
        <v>239</v>
      </c>
      <c r="AT298" s="264" t="s">
        <v>226</v>
      </c>
      <c r="AU298" s="264" t="s">
        <v>88</v>
      </c>
      <c r="AY298" s="18" t="s">
        <v>223</v>
      </c>
      <c r="BE298" s="265">
        <f>IF(O298="základní",K298,0)</f>
        <v>0</v>
      </c>
      <c r="BF298" s="265">
        <f>IF(O298="snížená",K298,0)</f>
        <v>0</v>
      </c>
      <c r="BG298" s="265">
        <f>IF(O298="zákl. přenesená",K298,0)</f>
        <v>0</v>
      </c>
      <c r="BH298" s="265">
        <f>IF(O298="sníž. přenesená",K298,0)</f>
        <v>0</v>
      </c>
      <c r="BI298" s="265">
        <f>IF(O298="nulová",K298,0)</f>
        <v>0</v>
      </c>
      <c r="BJ298" s="18" t="s">
        <v>86</v>
      </c>
      <c r="BK298" s="265">
        <f>ROUND(P298*H298,2)</f>
        <v>0</v>
      </c>
      <c r="BL298" s="18" t="s">
        <v>239</v>
      </c>
      <c r="BM298" s="264" t="s">
        <v>2426</v>
      </c>
    </row>
    <row r="299" s="13" customFormat="1">
      <c r="A299" s="13"/>
      <c r="B299" s="274"/>
      <c r="C299" s="275"/>
      <c r="D299" s="266" t="s">
        <v>446</v>
      </c>
      <c r="E299" s="276" t="s">
        <v>1</v>
      </c>
      <c r="F299" s="277" t="s">
        <v>2427</v>
      </c>
      <c r="G299" s="275"/>
      <c r="H299" s="278">
        <v>9.0999999999999996</v>
      </c>
      <c r="I299" s="279"/>
      <c r="J299" s="279"/>
      <c r="K299" s="275"/>
      <c r="L299" s="275"/>
      <c r="M299" s="280"/>
      <c r="N299" s="281"/>
      <c r="O299" s="282"/>
      <c r="P299" s="282"/>
      <c r="Q299" s="282"/>
      <c r="R299" s="282"/>
      <c r="S299" s="282"/>
      <c r="T299" s="282"/>
      <c r="U299" s="282"/>
      <c r="V299" s="282"/>
      <c r="W299" s="282"/>
      <c r="X299" s="283"/>
      <c r="Y299" s="13"/>
      <c r="Z299" s="13"/>
      <c r="AA299" s="13"/>
      <c r="AB299" s="13"/>
      <c r="AC299" s="13"/>
      <c r="AD299" s="13"/>
      <c r="AE299" s="13"/>
      <c r="AT299" s="284" t="s">
        <v>446</v>
      </c>
      <c r="AU299" s="284" t="s">
        <v>88</v>
      </c>
      <c r="AV299" s="13" t="s">
        <v>88</v>
      </c>
      <c r="AW299" s="13" t="s">
        <v>5</v>
      </c>
      <c r="AX299" s="13" t="s">
        <v>78</v>
      </c>
      <c r="AY299" s="284" t="s">
        <v>223</v>
      </c>
    </row>
    <row r="300" s="14" customFormat="1">
      <c r="A300" s="14"/>
      <c r="B300" s="285"/>
      <c r="C300" s="286"/>
      <c r="D300" s="266" t="s">
        <v>446</v>
      </c>
      <c r="E300" s="287" t="s">
        <v>2226</v>
      </c>
      <c r="F300" s="288" t="s">
        <v>463</v>
      </c>
      <c r="G300" s="286"/>
      <c r="H300" s="289">
        <v>9.0999999999999996</v>
      </c>
      <c r="I300" s="290"/>
      <c r="J300" s="290"/>
      <c r="K300" s="286"/>
      <c r="L300" s="286"/>
      <c r="M300" s="291"/>
      <c r="N300" s="292"/>
      <c r="O300" s="293"/>
      <c r="P300" s="293"/>
      <c r="Q300" s="293"/>
      <c r="R300" s="293"/>
      <c r="S300" s="293"/>
      <c r="T300" s="293"/>
      <c r="U300" s="293"/>
      <c r="V300" s="293"/>
      <c r="W300" s="293"/>
      <c r="X300" s="294"/>
      <c r="Y300" s="14"/>
      <c r="Z300" s="14"/>
      <c r="AA300" s="14"/>
      <c r="AB300" s="14"/>
      <c r="AC300" s="14"/>
      <c r="AD300" s="14"/>
      <c r="AE300" s="14"/>
      <c r="AT300" s="295" t="s">
        <v>446</v>
      </c>
      <c r="AU300" s="295" t="s">
        <v>88</v>
      </c>
      <c r="AV300" s="14" t="s">
        <v>239</v>
      </c>
      <c r="AW300" s="14" t="s">
        <v>5</v>
      </c>
      <c r="AX300" s="14" t="s">
        <v>86</v>
      </c>
      <c r="AY300" s="295" t="s">
        <v>223</v>
      </c>
    </row>
    <row r="301" s="2" customFormat="1" ht="21.75" customHeight="1">
      <c r="A301" s="39"/>
      <c r="B301" s="40"/>
      <c r="C301" s="252" t="s">
        <v>601</v>
      </c>
      <c r="D301" s="252" t="s">
        <v>226</v>
      </c>
      <c r="E301" s="253" t="s">
        <v>2428</v>
      </c>
      <c r="F301" s="254" t="s">
        <v>2429</v>
      </c>
      <c r="G301" s="255" t="s">
        <v>403</v>
      </c>
      <c r="H301" s="256">
        <v>9.0999999999999996</v>
      </c>
      <c r="I301" s="257"/>
      <c r="J301" s="257"/>
      <c r="K301" s="258">
        <f>ROUND(P301*H301,2)</f>
        <v>0</v>
      </c>
      <c r="L301" s="254" t="s">
        <v>404</v>
      </c>
      <c r="M301" s="45"/>
      <c r="N301" s="259" t="s">
        <v>1</v>
      </c>
      <c r="O301" s="260" t="s">
        <v>41</v>
      </c>
      <c r="P301" s="261">
        <f>I301+J301</f>
        <v>0</v>
      </c>
      <c r="Q301" s="261">
        <f>ROUND(I301*H301,2)</f>
        <v>0</v>
      </c>
      <c r="R301" s="261">
        <f>ROUND(J301*H301,2)</f>
        <v>0</v>
      </c>
      <c r="S301" s="92"/>
      <c r="T301" s="262">
        <f>S301*H301</f>
        <v>0</v>
      </c>
      <c r="U301" s="262">
        <v>0</v>
      </c>
      <c r="V301" s="262">
        <f>U301*H301</f>
        <v>0</v>
      </c>
      <c r="W301" s="262">
        <v>0</v>
      </c>
      <c r="X301" s="263">
        <f>W301*H301</f>
        <v>0</v>
      </c>
      <c r="Y301" s="39"/>
      <c r="Z301" s="39"/>
      <c r="AA301" s="39"/>
      <c r="AB301" s="39"/>
      <c r="AC301" s="39"/>
      <c r="AD301" s="39"/>
      <c r="AE301" s="39"/>
      <c r="AR301" s="264" t="s">
        <v>239</v>
      </c>
      <c r="AT301" s="264" t="s">
        <v>226</v>
      </c>
      <c r="AU301" s="264" t="s">
        <v>88</v>
      </c>
      <c r="AY301" s="18" t="s">
        <v>223</v>
      </c>
      <c r="BE301" s="265">
        <f>IF(O301="základní",K301,0)</f>
        <v>0</v>
      </c>
      <c r="BF301" s="265">
        <f>IF(O301="snížená",K301,0)</f>
        <v>0</v>
      </c>
      <c r="BG301" s="265">
        <f>IF(O301="zákl. přenesená",K301,0)</f>
        <v>0</v>
      </c>
      <c r="BH301" s="265">
        <f>IF(O301="sníž. přenesená",K301,0)</f>
        <v>0</v>
      </c>
      <c r="BI301" s="265">
        <f>IF(O301="nulová",K301,0)</f>
        <v>0</v>
      </c>
      <c r="BJ301" s="18" t="s">
        <v>86</v>
      </c>
      <c r="BK301" s="265">
        <f>ROUND(P301*H301,2)</f>
        <v>0</v>
      </c>
      <c r="BL301" s="18" t="s">
        <v>239</v>
      </c>
      <c r="BM301" s="264" t="s">
        <v>2430</v>
      </c>
    </row>
    <row r="302" s="13" customFormat="1">
      <c r="A302" s="13"/>
      <c r="B302" s="274"/>
      <c r="C302" s="275"/>
      <c r="D302" s="266" t="s">
        <v>446</v>
      </c>
      <c r="E302" s="276" t="s">
        <v>1</v>
      </c>
      <c r="F302" s="277" t="s">
        <v>2226</v>
      </c>
      <c r="G302" s="275"/>
      <c r="H302" s="278">
        <v>9.0999999999999996</v>
      </c>
      <c r="I302" s="279"/>
      <c r="J302" s="279"/>
      <c r="K302" s="275"/>
      <c r="L302" s="275"/>
      <c r="M302" s="280"/>
      <c r="N302" s="281"/>
      <c r="O302" s="282"/>
      <c r="P302" s="282"/>
      <c r="Q302" s="282"/>
      <c r="R302" s="282"/>
      <c r="S302" s="282"/>
      <c r="T302" s="282"/>
      <c r="U302" s="282"/>
      <c r="V302" s="282"/>
      <c r="W302" s="282"/>
      <c r="X302" s="283"/>
      <c r="Y302" s="13"/>
      <c r="Z302" s="13"/>
      <c r="AA302" s="13"/>
      <c r="AB302" s="13"/>
      <c r="AC302" s="13"/>
      <c r="AD302" s="13"/>
      <c r="AE302" s="13"/>
      <c r="AT302" s="284" t="s">
        <v>446</v>
      </c>
      <c r="AU302" s="284" t="s">
        <v>88</v>
      </c>
      <c r="AV302" s="13" t="s">
        <v>88</v>
      </c>
      <c r="AW302" s="13" t="s">
        <v>5</v>
      </c>
      <c r="AX302" s="13" t="s">
        <v>86</v>
      </c>
      <c r="AY302" s="284" t="s">
        <v>223</v>
      </c>
    </row>
    <row r="303" s="2" customFormat="1" ht="21.75" customHeight="1">
      <c r="A303" s="39"/>
      <c r="B303" s="40"/>
      <c r="C303" s="252" t="s">
        <v>611</v>
      </c>
      <c r="D303" s="252" t="s">
        <v>226</v>
      </c>
      <c r="E303" s="253" t="s">
        <v>2431</v>
      </c>
      <c r="F303" s="254" t="s">
        <v>2432</v>
      </c>
      <c r="G303" s="255" t="s">
        <v>501</v>
      </c>
      <c r="H303" s="256">
        <v>0.23000000000000001</v>
      </c>
      <c r="I303" s="257"/>
      <c r="J303" s="257"/>
      <c r="K303" s="258">
        <f>ROUND(P303*H303,2)</f>
        <v>0</v>
      </c>
      <c r="L303" s="254" t="s">
        <v>404</v>
      </c>
      <c r="M303" s="45"/>
      <c r="N303" s="259" t="s">
        <v>1</v>
      </c>
      <c r="O303" s="260" t="s">
        <v>41</v>
      </c>
      <c r="P303" s="261">
        <f>I303+J303</f>
        <v>0</v>
      </c>
      <c r="Q303" s="261">
        <f>ROUND(I303*H303,2)</f>
        <v>0</v>
      </c>
      <c r="R303" s="261">
        <f>ROUND(J303*H303,2)</f>
        <v>0</v>
      </c>
      <c r="S303" s="92"/>
      <c r="T303" s="262">
        <f>S303*H303</f>
        <v>0</v>
      </c>
      <c r="U303" s="262">
        <v>1.04711</v>
      </c>
      <c r="V303" s="262">
        <f>U303*H303</f>
        <v>0.2408353</v>
      </c>
      <c r="W303" s="262">
        <v>0</v>
      </c>
      <c r="X303" s="263">
        <f>W303*H303</f>
        <v>0</v>
      </c>
      <c r="Y303" s="39"/>
      <c r="Z303" s="39"/>
      <c r="AA303" s="39"/>
      <c r="AB303" s="39"/>
      <c r="AC303" s="39"/>
      <c r="AD303" s="39"/>
      <c r="AE303" s="39"/>
      <c r="AR303" s="264" t="s">
        <v>239</v>
      </c>
      <c r="AT303" s="264" t="s">
        <v>226</v>
      </c>
      <c r="AU303" s="264" t="s">
        <v>88</v>
      </c>
      <c r="AY303" s="18" t="s">
        <v>223</v>
      </c>
      <c r="BE303" s="265">
        <f>IF(O303="základní",K303,0)</f>
        <v>0</v>
      </c>
      <c r="BF303" s="265">
        <f>IF(O303="snížená",K303,0)</f>
        <v>0</v>
      </c>
      <c r="BG303" s="265">
        <f>IF(O303="zákl. přenesená",K303,0)</f>
        <v>0</v>
      </c>
      <c r="BH303" s="265">
        <f>IF(O303="sníž. přenesená",K303,0)</f>
        <v>0</v>
      </c>
      <c r="BI303" s="265">
        <f>IF(O303="nulová",K303,0)</f>
        <v>0</v>
      </c>
      <c r="BJ303" s="18" t="s">
        <v>86</v>
      </c>
      <c r="BK303" s="265">
        <f>ROUND(P303*H303,2)</f>
        <v>0</v>
      </c>
      <c r="BL303" s="18" t="s">
        <v>239</v>
      </c>
      <c r="BM303" s="264" t="s">
        <v>2433</v>
      </c>
    </row>
    <row r="304" s="13" customFormat="1">
      <c r="A304" s="13"/>
      <c r="B304" s="274"/>
      <c r="C304" s="275"/>
      <c r="D304" s="266" t="s">
        <v>446</v>
      </c>
      <c r="E304" s="276" t="s">
        <v>1</v>
      </c>
      <c r="F304" s="277" t="s">
        <v>2434</v>
      </c>
      <c r="G304" s="275"/>
      <c r="H304" s="278">
        <v>0.23000000000000001</v>
      </c>
      <c r="I304" s="279"/>
      <c r="J304" s="279"/>
      <c r="K304" s="275"/>
      <c r="L304" s="275"/>
      <c r="M304" s="280"/>
      <c r="N304" s="281"/>
      <c r="O304" s="282"/>
      <c r="P304" s="282"/>
      <c r="Q304" s="282"/>
      <c r="R304" s="282"/>
      <c r="S304" s="282"/>
      <c r="T304" s="282"/>
      <c r="U304" s="282"/>
      <c r="V304" s="282"/>
      <c r="W304" s="282"/>
      <c r="X304" s="283"/>
      <c r="Y304" s="13"/>
      <c r="Z304" s="13"/>
      <c r="AA304" s="13"/>
      <c r="AB304" s="13"/>
      <c r="AC304" s="13"/>
      <c r="AD304" s="13"/>
      <c r="AE304" s="13"/>
      <c r="AT304" s="284" t="s">
        <v>446</v>
      </c>
      <c r="AU304" s="284" t="s">
        <v>88</v>
      </c>
      <c r="AV304" s="13" t="s">
        <v>88</v>
      </c>
      <c r="AW304" s="13" t="s">
        <v>5</v>
      </c>
      <c r="AX304" s="13" t="s">
        <v>78</v>
      </c>
      <c r="AY304" s="284" t="s">
        <v>223</v>
      </c>
    </row>
    <row r="305" s="14" customFormat="1">
      <c r="A305" s="14"/>
      <c r="B305" s="285"/>
      <c r="C305" s="286"/>
      <c r="D305" s="266" t="s">
        <v>446</v>
      </c>
      <c r="E305" s="287" t="s">
        <v>1</v>
      </c>
      <c r="F305" s="288" t="s">
        <v>463</v>
      </c>
      <c r="G305" s="286"/>
      <c r="H305" s="289">
        <v>0.23000000000000001</v>
      </c>
      <c r="I305" s="290"/>
      <c r="J305" s="290"/>
      <c r="K305" s="286"/>
      <c r="L305" s="286"/>
      <c r="M305" s="291"/>
      <c r="N305" s="292"/>
      <c r="O305" s="293"/>
      <c r="P305" s="293"/>
      <c r="Q305" s="293"/>
      <c r="R305" s="293"/>
      <c r="S305" s="293"/>
      <c r="T305" s="293"/>
      <c r="U305" s="293"/>
      <c r="V305" s="293"/>
      <c r="W305" s="293"/>
      <c r="X305" s="294"/>
      <c r="Y305" s="14"/>
      <c r="Z305" s="14"/>
      <c r="AA305" s="14"/>
      <c r="AB305" s="14"/>
      <c r="AC305" s="14"/>
      <c r="AD305" s="14"/>
      <c r="AE305" s="14"/>
      <c r="AT305" s="295" t="s">
        <v>446</v>
      </c>
      <c r="AU305" s="295" t="s">
        <v>88</v>
      </c>
      <c r="AV305" s="14" t="s">
        <v>239</v>
      </c>
      <c r="AW305" s="14" t="s">
        <v>5</v>
      </c>
      <c r="AX305" s="14" t="s">
        <v>86</v>
      </c>
      <c r="AY305" s="295" t="s">
        <v>223</v>
      </c>
    </row>
    <row r="306" s="2" customFormat="1" ht="21.75" customHeight="1">
      <c r="A306" s="39"/>
      <c r="B306" s="40"/>
      <c r="C306" s="252" t="s">
        <v>616</v>
      </c>
      <c r="D306" s="252" t="s">
        <v>226</v>
      </c>
      <c r="E306" s="253" t="s">
        <v>2435</v>
      </c>
      <c r="F306" s="254" t="s">
        <v>2436</v>
      </c>
      <c r="G306" s="255" t="s">
        <v>409</v>
      </c>
      <c r="H306" s="256">
        <v>1.857</v>
      </c>
      <c r="I306" s="257"/>
      <c r="J306" s="257"/>
      <c r="K306" s="258">
        <f>ROUND(P306*H306,2)</f>
        <v>0</v>
      </c>
      <c r="L306" s="254" t="s">
        <v>404</v>
      </c>
      <c r="M306" s="45"/>
      <c r="N306" s="259" t="s">
        <v>1</v>
      </c>
      <c r="O306" s="260" t="s">
        <v>41</v>
      </c>
      <c r="P306" s="261">
        <f>I306+J306</f>
        <v>0</v>
      </c>
      <c r="Q306" s="261">
        <f>ROUND(I306*H306,2)</f>
        <v>0</v>
      </c>
      <c r="R306" s="261">
        <f>ROUND(J306*H306,2)</f>
        <v>0</v>
      </c>
      <c r="S306" s="92"/>
      <c r="T306" s="262">
        <f>S306*H306</f>
        <v>0</v>
      </c>
      <c r="U306" s="262">
        <v>0</v>
      </c>
      <c r="V306" s="262">
        <f>U306*H306</f>
        <v>0</v>
      </c>
      <c r="W306" s="262">
        <v>0</v>
      </c>
      <c r="X306" s="263">
        <f>W306*H306</f>
        <v>0</v>
      </c>
      <c r="Y306" s="39"/>
      <c r="Z306" s="39"/>
      <c r="AA306" s="39"/>
      <c r="AB306" s="39"/>
      <c r="AC306" s="39"/>
      <c r="AD306" s="39"/>
      <c r="AE306" s="39"/>
      <c r="AR306" s="264" t="s">
        <v>239</v>
      </c>
      <c r="AT306" s="264" t="s">
        <v>226</v>
      </c>
      <c r="AU306" s="264" t="s">
        <v>88</v>
      </c>
      <c r="AY306" s="18" t="s">
        <v>223</v>
      </c>
      <c r="BE306" s="265">
        <f>IF(O306="základní",K306,0)</f>
        <v>0</v>
      </c>
      <c r="BF306" s="265">
        <f>IF(O306="snížená",K306,0)</f>
        <v>0</v>
      </c>
      <c r="BG306" s="265">
        <f>IF(O306="zákl. přenesená",K306,0)</f>
        <v>0</v>
      </c>
      <c r="BH306" s="265">
        <f>IF(O306="sníž. přenesená",K306,0)</f>
        <v>0</v>
      </c>
      <c r="BI306" s="265">
        <f>IF(O306="nulová",K306,0)</f>
        <v>0</v>
      </c>
      <c r="BJ306" s="18" t="s">
        <v>86</v>
      </c>
      <c r="BK306" s="265">
        <f>ROUND(P306*H306,2)</f>
        <v>0</v>
      </c>
      <c r="BL306" s="18" t="s">
        <v>239</v>
      </c>
      <c r="BM306" s="264" t="s">
        <v>2437</v>
      </c>
    </row>
    <row r="307" s="15" customFormat="1">
      <c r="A307" s="15"/>
      <c r="B307" s="309"/>
      <c r="C307" s="310"/>
      <c r="D307" s="266" t="s">
        <v>446</v>
      </c>
      <c r="E307" s="311" t="s">
        <v>1</v>
      </c>
      <c r="F307" s="312" t="s">
        <v>2438</v>
      </c>
      <c r="G307" s="310"/>
      <c r="H307" s="311" t="s">
        <v>1</v>
      </c>
      <c r="I307" s="313"/>
      <c r="J307" s="313"/>
      <c r="K307" s="310"/>
      <c r="L307" s="310"/>
      <c r="M307" s="314"/>
      <c r="N307" s="315"/>
      <c r="O307" s="316"/>
      <c r="P307" s="316"/>
      <c r="Q307" s="316"/>
      <c r="R307" s="316"/>
      <c r="S307" s="316"/>
      <c r="T307" s="316"/>
      <c r="U307" s="316"/>
      <c r="V307" s="316"/>
      <c r="W307" s="316"/>
      <c r="X307" s="317"/>
      <c r="Y307" s="15"/>
      <c r="Z307" s="15"/>
      <c r="AA307" s="15"/>
      <c r="AB307" s="15"/>
      <c r="AC307" s="15"/>
      <c r="AD307" s="15"/>
      <c r="AE307" s="15"/>
      <c r="AT307" s="318" t="s">
        <v>446</v>
      </c>
      <c r="AU307" s="318" t="s">
        <v>88</v>
      </c>
      <c r="AV307" s="15" t="s">
        <v>86</v>
      </c>
      <c r="AW307" s="15" t="s">
        <v>5</v>
      </c>
      <c r="AX307" s="15" t="s">
        <v>78</v>
      </c>
      <c r="AY307" s="318" t="s">
        <v>223</v>
      </c>
    </row>
    <row r="308" s="13" customFormat="1">
      <c r="A308" s="13"/>
      <c r="B308" s="274"/>
      <c r="C308" s="275"/>
      <c r="D308" s="266" t="s">
        <v>446</v>
      </c>
      <c r="E308" s="276" t="s">
        <v>1</v>
      </c>
      <c r="F308" s="277" t="s">
        <v>2439</v>
      </c>
      <c r="G308" s="275"/>
      <c r="H308" s="278">
        <v>1.857</v>
      </c>
      <c r="I308" s="279"/>
      <c r="J308" s="279"/>
      <c r="K308" s="275"/>
      <c r="L308" s="275"/>
      <c r="M308" s="280"/>
      <c r="N308" s="281"/>
      <c r="O308" s="282"/>
      <c r="P308" s="282"/>
      <c r="Q308" s="282"/>
      <c r="R308" s="282"/>
      <c r="S308" s="282"/>
      <c r="T308" s="282"/>
      <c r="U308" s="282"/>
      <c r="V308" s="282"/>
      <c r="W308" s="282"/>
      <c r="X308" s="283"/>
      <c r="Y308" s="13"/>
      <c r="Z308" s="13"/>
      <c r="AA308" s="13"/>
      <c r="AB308" s="13"/>
      <c r="AC308" s="13"/>
      <c r="AD308" s="13"/>
      <c r="AE308" s="13"/>
      <c r="AT308" s="284" t="s">
        <v>446</v>
      </c>
      <c r="AU308" s="284" t="s">
        <v>88</v>
      </c>
      <c r="AV308" s="13" t="s">
        <v>88</v>
      </c>
      <c r="AW308" s="13" t="s">
        <v>5</v>
      </c>
      <c r="AX308" s="13" t="s">
        <v>86</v>
      </c>
      <c r="AY308" s="284" t="s">
        <v>223</v>
      </c>
    </row>
    <row r="309" s="2" customFormat="1" ht="21.75" customHeight="1">
      <c r="A309" s="39"/>
      <c r="B309" s="40"/>
      <c r="C309" s="252" t="s">
        <v>621</v>
      </c>
      <c r="D309" s="252" t="s">
        <v>226</v>
      </c>
      <c r="E309" s="253" t="s">
        <v>2440</v>
      </c>
      <c r="F309" s="254" t="s">
        <v>2441</v>
      </c>
      <c r="G309" s="255" t="s">
        <v>403</v>
      </c>
      <c r="H309" s="256">
        <v>15.283</v>
      </c>
      <c r="I309" s="257"/>
      <c r="J309" s="257"/>
      <c r="K309" s="258">
        <f>ROUND(P309*H309,2)</f>
        <v>0</v>
      </c>
      <c r="L309" s="254" t="s">
        <v>404</v>
      </c>
      <c r="M309" s="45"/>
      <c r="N309" s="259" t="s">
        <v>1</v>
      </c>
      <c r="O309" s="260" t="s">
        <v>41</v>
      </c>
      <c r="P309" s="261">
        <f>I309+J309</f>
        <v>0</v>
      </c>
      <c r="Q309" s="261">
        <f>ROUND(I309*H309,2)</f>
        <v>0</v>
      </c>
      <c r="R309" s="261">
        <f>ROUND(J309*H309,2)</f>
        <v>0</v>
      </c>
      <c r="S309" s="92"/>
      <c r="T309" s="262">
        <f>S309*H309</f>
        <v>0</v>
      </c>
      <c r="U309" s="262">
        <v>0.0023700000000000001</v>
      </c>
      <c r="V309" s="262">
        <f>U309*H309</f>
        <v>0.036220710000000003</v>
      </c>
      <c r="W309" s="262">
        <v>0</v>
      </c>
      <c r="X309" s="263">
        <f>W309*H309</f>
        <v>0</v>
      </c>
      <c r="Y309" s="39"/>
      <c r="Z309" s="39"/>
      <c r="AA309" s="39"/>
      <c r="AB309" s="39"/>
      <c r="AC309" s="39"/>
      <c r="AD309" s="39"/>
      <c r="AE309" s="39"/>
      <c r="AR309" s="264" t="s">
        <v>239</v>
      </c>
      <c r="AT309" s="264" t="s">
        <v>226</v>
      </c>
      <c r="AU309" s="264" t="s">
        <v>88</v>
      </c>
      <c r="AY309" s="18" t="s">
        <v>223</v>
      </c>
      <c r="BE309" s="265">
        <f>IF(O309="základní",K309,0)</f>
        <v>0</v>
      </c>
      <c r="BF309" s="265">
        <f>IF(O309="snížená",K309,0)</f>
        <v>0</v>
      </c>
      <c r="BG309" s="265">
        <f>IF(O309="zákl. přenesená",K309,0)</f>
        <v>0</v>
      </c>
      <c r="BH309" s="265">
        <f>IF(O309="sníž. přenesená",K309,0)</f>
        <v>0</v>
      </c>
      <c r="BI309" s="265">
        <f>IF(O309="nulová",K309,0)</f>
        <v>0</v>
      </c>
      <c r="BJ309" s="18" t="s">
        <v>86</v>
      </c>
      <c r="BK309" s="265">
        <f>ROUND(P309*H309,2)</f>
        <v>0</v>
      </c>
      <c r="BL309" s="18" t="s">
        <v>239</v>
      </c>
      <c r="BM309" s="264" t="s">
        <v>2442</v>
      </c>
    </row>
    <row r="310" s="13" customFormat="1">
      <c r="A310" s="13"/>
      <c r="B310" s="274"/>
      <c r="C310" s="275"/>
      <c r="D310" s="266" t="s">
        <v>446</v>
      </c>
      <c r="E310" s="276" t="s">
        <v>1</v>
      </c>
      <c r="F310" s="277" t="s">
        <v>2443</v>
      </c>
      <c r="G310" s="275"/>
      <c r="H310" s="278">
        <v>15.283</v>
      </c>
      <c r="I310" s="279"/>
      <c r="J310" s="279"/>
      <c r="K310" s="275"/>
      <c r="L310" s="275"/>
      <c r="M310" s="280"/>
      <c r="N310" s="281"/>
      <c r="O310" s="282"/>
      <c r="P310" s="282"/>
      <c r="Q310" s="282"/>
      <c r="R310" s="282"/>
      <c r="S310" s="282"/>
      <c r="T310" s="282"/>
      <c r="U310" s="282"/>
      <c r="V310" s="282"/>
      <c r="W310" s="282"/>
      <c r="X310" s="283"/>
      <c r="Y310" s="13"/>
      <c r="Z310" s="13"/>
      <c r="AA310" s="13"/>
      <c r="AB310" s="13"/>
      <c r="AC310" s="13"/>
      <c r="AD310" s="13"/>
      <c r="AE310" s="13"/>
      <c r="AT310" s="284" t="s">
        <v>446</v>
      </c>
      <c r="AU310" s="284" t="s">
        <v>88</v>
      </c>
      <c r="AV310" s="13" t="s">
        <v>88</v>
      </c>
      <c r="AW310" s="13" t="s">
        <v>5</v>
      </c>
      <c r="AX310" s="13" t="s">
        <v>78</v>
      </c>
      <c r="AY310" s="284" t="s">
        <v>223</v>
      </c>
    </row>
    <row r="311" s="14" customFormat="1">
      <c r="A311" s="14"/>
      <c r="B311" s="285"/>
      <c r="C311" s="286"/>
      <c r="D311" s="266" t="s">
        <v>446</v>
      </c>
      <c r="E311" s="287" t="s">
        <v>2228</v>
      </c>
      <c r="F311" s="288" t="s">
        <v>463</v>
      </c>
      <c r="G311" s="286"/>
      <c r="H311" s="289">
        <v>15.283</v>
      </c>
      <c r="I311" s="290"/>
      <c r="J311" s="290"/>
      <c r="K311" s="286"/>
      <c r="L311" s="286"/>
      <c r="M311" s="291"/>
      <c r="N311" s="292"/>
      <c r="O311" s="293"/>
      <c r="P311" s="293"/>
      <c r="Q311" s="293"/>
      <c r="R311" s="293"/>
      <c r="S311" s="293"/>
      <c r="T311" s="293"/>
      <c r="U311" s="293"/>
      <c r="V311" s="293"/>
      <c r="W311" s="293"/>
      <c r="X311" s="294"/>
      <c r="Y311" s="14"/>
      <c r="Z311" s="14"/>
      <c r="AA311" s="14"/>
      <c r="AB311" s="14"/>
      <c r="AC311" s="14"/>
      <c r="AD311" s="14"/>
      <c r="AE311" s="14"/>
      <c r="AT311" s="295" t="s">
        <v>446</v>
      </c>
      <c r="AU311" s="295" t="s">
        <v>88</v>
      </c>
      <c r="AV311" s="14" t="s">
        <v>239</v>
      </c>
      <c r="AW311" s="14" t="s">
        <v>5</v>
      </c>
      <c r="AX311" s="14" t="s">
        <v>86</v>
      </c>
      <c r="AY311" s="295" t="s">
        <v>223</v>
      </c>
    </row>
    <row r="312" s="2" customFormat="1" ht="21.75" customHeight="1">
      <c r="A312" s="39"/>
      <c r="B312" s="40"/>
      <c r="C312" s="252" t="s">
        <v>625</v>
      </c>
      <c r="D312" s="252" t="s">
        <v>226</v>
      </c>
      <c r="E312" s="253" t="s">
        <v>2444</v>
      </c>
      <c r="F312" s="254" t="s">
        <v>2445</v>
      </c>
      <c r="G312" s="255" t="s">
        <v>403</v>
      </c>
      <c r="H312" s="256">
        <v>15.283</v>
      </c>
      <c r="I312" s="257"/>
      <c r="J312" s="257"/>
      <c r="K312" s="258">
        <f>ROUND(P312*H312,2)</f>
        <v>0</v>
      </c>
      <c r="L312" s="254" t="s">
        <v>404</v>
      </c>
      <c r="M312" s="45"/>
      <c r="N312" s="259" t="s">
        <v>1</v>
      </c>
      <c r="O312" s="260" t="s">
        <v>41</v>
      </c>
      <c r="P312" s="261">
        <f>I312+J312</f>
        <v>0</v>
      </c>
      <c r="Q312" s="261">
        <f>ROUND(I312*H312,2)</f>
        <v>0</v>
      </c>
      <c r="R312" s="261">
        <f>ROUND(J312*H312,2)</f>
        <v>0</v>
      </c>
      <c r="S312" s="92"/>
      <c r="T312" s="262">
        <f>S312*H312</f>
        <v>0</v>
      </c>
      <c r="U312" s="262">
        <v>0</v>
      </c>
      <c r="V312" s="262">
        <f>U312*H312</f>
        <v>0</v>
      </c>
      <c r="W312" s="262">
        <v>0</v>
      </c>
      <c r="X312" s="263">
        <f>W312*H312</f>
        <v>0</v>
      </c>
      <c r="Y312" s="39"/>
      <c r="Z312" s="39"/>
      <c r="AA312" s="39"/>
      <c r="AB312" s="39"/>
      <c r="AC312" s="39"/>
      <c r="AD312" s="39"/>
      <c r="AE312" s="39"/>
      <c r="AR312" s="264" t="s">
        <v>239</v>
      </c>
      <c r="AT312" s="264" t="s">
        <v>226</v>
      </c>
      <c r="AU312" s="264" t="s">
        <v>88</v>
      </c>
      <c r="AY312" s="18" t="s">
        <v>223</v>
      </c>
      <c r="BE312" s="265">
        <f>IF(O312="základní",K312,0)</f>
        <v>0</v>
      </c>
      <c r="BF312" s="265">
        <f>IF(O312="snížená",K312,0)</f>
        <v>0</v>
      </c>
      <c r="BG312" s="265">
        <f>IF(O312="zákl. přenesená",K312,0)</f>
        <v>0</v>
      </c>
      <c r="BH312" s="265">
        <f>IF(O312="sníž. přenesená",K312,0)</f>
        <v>0</v>
      </c>
      <c r="BI312" s="265">
        <f>IF(O312="nulová",K312,0)</f>
        <v>0</v>
      </c>
      <c r="BJ312" s="18" t="s">
        <v>86</v>
      </c>
      <c r="BK312" s="265">
        <f>ROUND(P312*H312,2)</f>
        <v>0</v>
      </c>
      <c r="BL312" s="18" t="s">
        <v>239</v>
      </c>
      <c r="BM312" s="264" t="s">
        <v>2446</v>
      </c>
    </row>
    <row r="313" s="13" customFormat="1">
      <c r="A313" s="13"/>
      <c r="B313" s="274"/>
      <c r="C313" s="275"/>
      <c r="D313" s="266" t="s">
        <v>446</v>
      </c>
      <c r="E313" s="276" t="s">
        <v>1</v>
      </c>
      <c r="F313" s="277" t="s">
        <v>2228</v>
      </c>
      <c r="G313" s="275"/>
      <c r="H313" s="278">
        <v>15.283</v>
      </c>
      <c r="I313" s="279"/>
      <c r="J313" s="279"/>
      <c r="K313" s="275"/>
      <c r="L313" s="275"/>
      <c r="M313" s="280"/>
      <c r="N313" s="281"/>
      <c r="O313" s="282"/>
      <c r="P313" s="282"/>
      <c r="Q313" s="282"/>
      <c r="R313" s="282"/>
      <c r="S313" s="282"/>
      <c r="T313" s="282"/>
      <c r="U313" s="282"/>
      <c r="V313" s="282"/>
      <c r="W313" s="282"/>
      <c r="X313" s="283"/>
      <c r="Y313" s="13"/>
      <c r="Z313" s="13"/>
      <c r="AA313" s="13"/>
      <c r="AB313" s="13"/>
      <c r="AC313" s="13"/>
      <c r="AD313" s="13"/>
      <c r="AE313" s="13"/>
      <c r="AT313" s="284" t="s">
        <v>446</v>
      </c>
      <c r="AU313" s="284" t="s">
        <v>88</v>
      </c>
      <c r="AV313" s="13" t="s">
        <v>88</v>
      </c>
      <c r="AW313" s="13" t="s">
        <v>5</v>
      </c>
      <c r="AX313" s="13" t="s">
        <v>86</v>
      </c>
      <c r="AY313" s="284" t="s">
        <v>223</v>
      </c>
    </row>
    <row r="314" s="2" customFormat="1" ht="21.75" customHeight="1">
      <c r="A314" s="39"/>
      <c r="B314" s="40"/>
      <c r="C314" s="252" t="s">
        <v>630</v>
      </c>
      <c r="D314" s="252" t="s">
        <v>226</v>
      </c>
      <c r="E314" s="253" t="s">
        <v>2447</v>
      </c>
      <c r="F314" s="254" t="s">
        <v>2448</v>
      </c>
      <c r="G314" s="255" t="s">
        <v>501</v>
      </c>
      <c r="H314" s="256">
        <v>0.27900000000000003</v>
      </c>
      <c r="I314" s="257"/>
      <c r="J314" s="257"/>
      <c r="K314" s="258">
        <f>ROUND(P314*H314,2)</f>
        <v>0</v>
      </c>
      <c r="L314" s="254" t="s">
        <v>404</v>
      </c>
      <c r="M314" s="45"/>
      <c r="N314" s="259" t="s">
        <v>1</v>
      </c>
      <c r="O314" s="260" t="s">
        <v>41</v>
      </c>
      <c r="P314" s="261">
        <f>I314+J314</f>
        <v>0</v>
      </c>
      <c r="Q314" s="261">
        <f>ROUND(I314*H314,2)</f>
        <v>0</v>
      </c>
      <c r="R314" s="261">
        <f>ROUND(J314*H314,2)</f>
        <v>0</v>
      </c>
      <c r="S314" s="92"/>
      <c r="T314" s="262">
        <f>S314*H314</f>
        <v>0</v>
      </c>
      <c r="U314" s="262">
        <v>1.04331</v>
      </c>
      <c r="V314" s="262">
        <f>U314*H314</f>
        <v>0.29108349</v>
      </c>
      <c r="W314" s="262">
        <v>0</v>
      </c>
      <c r="X314" s="263">
        <f>W314*H314</f>
        <v>0</v>
      </c>
      <c r="Y314" s="39"/>
      <c r="Z314" s="39"/>
      <c r="AA314" s="39"/>
      <c r="AB314" s="39"/>
      <c r="AC314" s="39"/>
      <c r="AD314" s="39"/>
      <c r="AE314" s="39"/>
      <c r="AR314" s="264" t="s">
        <v>239</v>
      </c>
      <c r="AT314" s="264" t="s">
        <v>226</v>
      </c>
      <c r="AU314" s="264" t="s">
        <v>88</v>
      </c>
      <c r="AY314" s="18" t="s">
        <v>223</v>
      </c>
      <c r="BE314" s="265">
        <f>IF(O314="základní",K314,0)</f>
        <v>0</v>
      </c>
      <c r="BF314" s="265">
        <f>IF(O314="snížená",K314,0)</f>
        <v>0</v>
      </c>
      <c r="BG314" s="265">
        <f>IF(O314="zákl. přenesená",K314,0)</f>
        <v>0</v>
      </c>
      <c r="BH314" s="265">
        <f>IF(O314="sníž. přenesená",K314,0)</f>
        <v>0</v>
      </c>
      <c r="BI314" s="265">
        <f>IF(O314="nulová",K314,0)</f>
        <v>0</v>
      </c>
      <c r="BJ314" s="18" t="s">
        <v>86</v>
      </c>
      <c r="BK314" s="265">
        <f>ROUND(P314*H314,2)</f>
        <v>0</v>
      </c>
      <c r="BL314" s="18" t="s">
        <v>239</v>
      </c>
      <c r="BM314" s="264" t="s">
        <v>2449</v>
      </c>
    </row>
    <row r="315" s="13" customFormat="1">
      <c r="A315" s="13"/>
      <c r="B315" s="274"/>
      <c r="C315" s="275"/>
      <c r="D315" s="266" t="s">
        <v>446</v>
      </c>
      <c r="E315" s="276" t="s">
        <v>1</v>
      </c>
      <c r="F315" s="277" t="s">
        <v>2450</v>
      </c>
      <c r="G315" s="275"/>
      <c r="H315" s="278">
        <v>0.27900000000000003</v>
      </c>
      <c r="I315" s="279"/>
      <c r="J315" s="279"/>
      <c r="K315" s="275"/>
      <c r="L315" s="275"/>
      <c r="M315" s="280"/>
      <c r="N315" s="281"/>
      <c r="O315" s="282"/>
      <c r="P315" s="282"/>
      <c r="Q315" s="282"/>
      <c r="R315" s="282"/>
      <c r="S315" s="282"/>
      <c r="T315" s="282"/>
      <c r="U315" s="282"/>
      <c r="V315" s="282"/>
      <c r="W315" s="282"/>
      <c r="X315" s="283"/>
      <c r="Y315" s="13"/>
      <c r="Z315" s="13"/>
      <c r="AA315" s="13"/>
      <c r="AB315" s="13"/>
      <c r="AC315" s="13"/>
      <c r="AD315" s="13"/>
      <c r="AE315" s="13"/>
      <c r="AT315" s="284" t="s">
        <v>446</v>
      </c>
      <c r="AU315" s="284" t="s">
        <v>88</v>
      </c>
      <c r="AV315" s="13" t="s">
        <v>88</v>
      </c>
      <c r="AW315" s="13" t="s">
        <v>5</v>
      </c>
      <c r="AX315" s="13" t="s">
        <v>78</v>
      </c>
      <c r="AY315" s="284" t="s">
        <v>223</v>
      </c>
    </row>
    <row r="316" s="14" customFormat="1">
      <c r="A316" s="14"/>
      <c r="B316" s="285"/>
      <c r="C316" s="286"/>
      <c r="D316" s="266" t="s">
        <v>446</v>
      </c>
      <c r="E316" s="287" t="s">
        <v>1</v>
      </c>
      <c r="F316" s="288" t="s">
        <v>463</v>
      </c>
      <c r="G316" s="286"/>
      <c r="H316" s="289">
        <v>0.27900000000000003</v>
      </c>
      <c r="I316" s="290"/>
      <c r="J316" s="290"/>
      <c r="K316" s="286"/>
      <c r="L316" s="286"/>
      <c r="M316" s="291"/>
      <c r="N316" s="292"/>
      <c r="O316" s="293"/>
      <c r="P316" s="293"/>
      <c r="Q316" s="293"/>
      <c r="R316" s="293"/>
      <c r="S316" s="293"/>
      <c r="T316" s="293"/>
      <c r="U316" s="293"/>
      <c r="V316" s="293"/>
      <c r="W316" s="293"/>
      <c r="X316" s="294"/>
      <c r="Y316" s="14"/>
      <c r="Z316" s="14"/>
      <c r="AA316" s="14"/>
      <c r="AB316" s="14"/>
      <c r="AC316" s="14"/>
      <c r="AD316" s="14"/>
      <c r="AE316" s="14"/>
      <c r="AT316" s="295" t="s">
        <v>446</v>
      </c>
      <c r="AU316" s="295" t="s">
        <v>88</v>
      </c>
      <c r="AV316" s="14" t="s">
        <v>239</v>
      </c>
      <c r="AW316" s="14" t="s">
        <v>5</v>
      </c>
      <c r="AX316" s="14" t="s">
        <v>86</v>
      </c>
      <c r="AY316" s="295" t="s">
        <v>223</v>
      </c>
    </row>
    <row r="317" s="2" customFormat="1" ht="21.75" customHeight="1">
      <c r="A317" s="39"/>
      <c r="B317" s="40"/>
      <c r="C317" s="252" t="s">
        <v>635</v>
      </c>
      <c r="D317" s="252" t="s">
        <v>226</v>
      </c>
      <c r="E317" s="253" t="s">
        <v>2451</v>
      </c>
      <c r="F317" s="254" t="s">
        <v>2452</v>
      </c>
      <c r="G317" s="255" t="s">
        <v>481</v>
      </c>
      <c r="H317" s="256">
        <v>28</v>
      </c>
      <c r="I317" s="257"/>
      <c r="J317" s="257"/>
      <c r="K317" s="258">
        <f>ROUND(P317*H317,2)</f>
        <v>0</v>
      </c>
      <c r="L317" s="254" t="s">
        <v>404</v>
      </c>
      <c r="M317" s="45"/>
      <c r="N317" s="259" t="s">
        <v>1</v>
      </c>
      <c r="O317" s="260" t="s">
        <v>41</v>
      </c>
      <c r="P317" s="261">
        <f>I317+J317</f>
        <v>0</v>
      </c>
      <c r="Q317" s="261">
        <f>ROUND(I317*H317,2)</f>
        <v>0</v>
      </c>
      <c r="R317" s="261">
        <f>ROUND(J317*H317,2)</f>
        <v>0</v>
      </c>
      <c r="S317" s="92"/>
      <c r="T317" s="262">
        <f>S317*H317</f>
        <v>0</v>
      </c>
      <c r="U317" s="262">
        <v>0.00033</v>
      </c>
      <c r="V317" s="262">
        <f>U317*H317</f>
        <v>0.0092399999999999999</v>
      </c>
      <c r="W317" s="262">
        <v>0</v>
      </c>
      <c r="X317" s="263">
        <f>W317*H317</f>
        <v>0</v>
      </c>
      <c r="Y317" s="39"/>
      <c r="Z317" s="39"/>
      <c r="AA317" s="39"/>
      <c r="AB317" s="39"/>
      <c r="AC317" s="39"/>
      <c r="AD317" s="39"/>
      <c r="AE317" s="39"/>
      <c r="AR317" s="264" t="s">
        <v>239</v>
      </c>
      <c r="AT317" s="264" t="s">
        <v>226</v>
      </c>
      <c r="AU317" s="264" t="s">
        <v>88</v>
      </c>
      <c r="AY317" s="18" t="s">
        <v>223</v>
      </c>
      <c r="BE317" s="265">
        <f>IF(O317="základní",K317,0)</f>
        <v>0</v>
      </c>
      <c r="BF317" s="265">
        <f>IF(O317="snížená",K317,0)</f>
        <v>0</v>
      </c>
      <c r="BG317" s="265">
        <f>IF(O317="zákl. přenesená",K317,0)</f>
        <v>0</v>
      </c>
      <c r="BH317" s="265">
        <f>IF(O317="sníž. přenesená",K317,0)</f>
        <v>0</v>
      </c>
      <c r="BI317" s="265">
        <f>IF(O317="nulová",K317,0)</f>
        <v>0</v>
      </c>
      <c r="BJ317" s="18" t="s">
        <v>86</v>
      </c>
      <c r="BK317" s="265">
        <f>ROUND(P317*H317,2)</f>
        <v>0</v>
      </c>
      <c r="BL317" s="18" t="s">
        <v>239</v>
      </c>
      <c r="BM317" s="264" t="s">
        <v>2453</v>
      </c>
    </row>
    <row r="318" s="13" customFormat="1">
      <c r="A318" s="13"/>
      <c r="B318" s="274"/>
      <c r="C318" s="275"/>
      <c r="D318" s="266" t="s">
        <v>446</v>
      </c>
      <c r="E318" s="276" t="s">
        <v>1</v>
      </c>
      <c r="F318" s="277" t="s">
        <v>2454</v>
      </c>
      <c r="G318" s="275"/>
      <c r="H318" s="278">
        <v>28</v>
      </c>
      <c r="I318" s="279"/>
      <c r="J318" s="279"/>
      <c r="K318" s="275"/>
      <c r="L318" s="275"/>
      <c r="M318" s="280"/>
      <c r="N318" s="281"/>
      <c r="O318" s="282"/>
      <c r="P318" s="282"/>
      <c r="Q318" s="282"/>
      <c r="R318" s="282"/>
      <c r="S318" s="282"/>
      <c r="T318" s="282"/>
      <c r="U318" s="282"/>
      <c r="V318" s="282"/>
      <c r="W318" s="282"/>
      <c r="X318" s="283"/>
      <c r="Y318" s="13"/>
      <c r="Z318" s="13"/>
      <c r="AA318" s="13"/>
      <c r="AB318" s="13"/>
      <c r="AC318" s="13"/>
      <c r="AD318" s="13"/>
      <c r="AE318" s="13"/>
      <c r="AT318" s="284" t="s">
        <v>446</v>
      </c>
      <c r="AU318" s="284" t="s">
        <v>88</v>
      </c>
      <c r="AV318" s="13" t="s">
        <v>88</v>
      </c>
      <c r="AW318" s="13" t="s">
        <v>5</v>
      </c>
      <c r="AX318" s="13" t="s">
        <v>78</v>
      </c>
      <c r="AY318" s="284" t="s">
        <v>223</v>
      </c>
    </row>
    <row r="319" s="14" customFormat="1">
      <c r="A319" s="14"/>
      <c r="B319" s="285"/>
      <c r="C319" s="286"/>
      <c r="D319" s="266" t="s">
        <v>446</v>
      </c>
      <c r="E319" s="287" t="s">
        <v>1</v>
      </c>
      <c r="F319" s="288" t="s">
        <v>463</v>
      </c>
      <c r="G319" s="286"/>
      <c r="H319" s="289">
        <v>28</v>
      </c>
      <c r="I319" s="290"/>
      <c r="J319" s="290"/>
      <c r="K319" s="286"/>
      <c r="L319" s="286"/>
      <c r="M319" s="291"/>
      <c r="N319" s="292"/>
      <c r="O319" s="293"/>
      <c r="P319" s="293"/>
      <c r="Q319" s="293"/>
      <c r="R319" s="293"/>
      <c r="S319" s="293"/>
      <c r="T319" s="293"/>
      <c r="U319" s="293"/>
      <c r="V319" s="293"/>
      <c r="W319" s="293"/>
      <c r="X319" s="294"/>
      <c r="Y319" s="14"/>
      <c r="Z319" s="14"/>
      <c r="AA319" s="14"/>
      <c r="AB319" s="14"/>
      <c r="AC319" s="14"/>
      <c r="AD319" s="14"/>
      <c r="AE319" s="14"/>
      <c r="AT319" s="295" t="s">
        <v>446</v>
      </c>
      <c r="AU319" s="295" t="s">
        <v>88</v>
      </c>
      <c r="AV319" s="14" t="s">
        <v>239</v>
      </c>
      <c r="AW319" s="14" t="s">
        <v>5</v>
      </c>
      <c r="AX319" s="14" t="s">
        <v>86</v>
      </c>
      <c r="AY319" s="295" t="s">
        <v>223</v>
      </c>
    </row>
    <row r="320" s="2" customFormat="1" ht="21.75" customHeight="1">
      <c r="A320" s="39"/>
      <c r="B320" s="40"/>
      <c r="C320" s="296" t="s">
        <v>640</v>
      </c>
      <c r="D320" s="296" t="s">
        <v>498</v>
      </c>
      <c r="E320" s="297" t="s">
        <v>2455</v>
      </c>
      <c r="F320" s="298" t="s">
        <v>2456</v>
      </c>
      <c r="G320" s="299" t="s">
        <v>481</v>
      </c>
      <c r="H320" s="300">
        <v>28</v>
      </c>
      <c r="I320" s="301"/>
      <c r="J320" s="302"/>
      <c r="K320" s="303">
        <f>ROUND(P320*H320,2)</f>
        <v>0</v>
      </c>
      <c r="L320" s="298" t="s">
        <v>1</v>
      </c>
      <c r="M320" s="304"/>
      <c r="N320" s="305" t="s">
        <v>1</v>
      </c>
      <c r="O320" s="260" t="s">
        <v>41</v>
      </c>
      <c r="P320" s="261">
        <f>I320+J320</f>
        <v>0</v>
      </c>
      <c r="Q320" s="261">
        <f>ROUND(I320*H320,2)</f>
        <v>0</v>
      </c>
      <c r="R320" s="261">
        <f>ROUND(J320*H320,2)</f>
        <v>0</v>
      </c>
      <c r="S320" s="92"/>
      <c r="T320" s="262">
        <f>S320*H320</f>
        <v>0</v>
      </c>
      <c r="U320" s="262">
        <v>0</v>
      </c>
      <c r="V320" s="262">
        <f>U320*H320</f>
        <v>0</v>
      </c>
      <c r="W320" s="262">
        <v>0</v>
      </c>
      <c r="X320" s="263">
        <f>W320*H320</f>
        <v>0</v>
      </c>
      <c r="Y320" s="39"/>
      <c r="Z320" s="39"/>
      <c r="AA320" s="39"/>
      <c r="AB320" s="39"/>
      <c r="AC320" s="39"/>
      <c r="AD320" s="39"/>
      <c r="AE320" s="39"/>
      <c r="AR320" s="264" t="s">
        <v>430</v>
      </c>
      <c r="AT320" s="264" t="s">
        <v>498</v>
      </c>
      <c r="AU320" s="264" t="s">
        <v>88</v>
      </c>
      <c r="AY320" s="18" t="s">
        <v>223</v>
      </c>
      <c r="BE320" s="265">
        <f>IF(O320="základní",K320,0)</f>
        <v>0</v>
      </c>
      <c r="BF320" s="265">
        <f>IF(O320="snížená",K320,0)</f>
        <v>0</v>
      </c>
      <c r="BG320" s="265">
        <f>IF(O320="zákl. přenesená",K320,0)</f>
        <v>0</v>
      </c>
      <c r="BH320" s="265">
        <f>IF(O320="sníž. přenesená",K320,0)</f>
        <v>0</v>
      </c>
      <c r="BI320" s="265">
        <f>IF(O320="nulová",K320,0)</f>
        <v>0</v>
      </c>
      <c r="BJ320" s="18" t="s">
        <v>86</v>
      </c>
      <c r="BK320" s="265">
        <f>ROUND(P320*H320,2)</f>
        <v>0</v>
      </c>
      <c r="BL320" s="18" t="s">
        <v>239</v>
      </c>
      <c r="BM320" s="264" t="s">
        <v>2457</v>
      </c>
    </row>
    <row r="321" s="15" customFormat="1">
      <c r="A321" s="15"/>
      <c r="B321" s="309"/>
      <c r="C321" s="310"/>
      <c r="D321" s="266" t="s">
        <v>446</v>
      </c>
      <c r="E321" s="311" t="s">
        <v>1</v>
      </c>
      <c r="F321" s="312" t="s">
        <v>2458</v>
      </c>
      <c r="G321" s="310"/>
      <c r="H321" s="311" t="s">
        <v>1</v>
      </c>
      <c r="I321" s="313"/>
      <c r="J321" s="313"/>
      <c r="K321" s="310"/>
      <c r="L321" s="310"/>
      <c r="M321" s="314"/>
      <c r="N321" s="315"/>
      <c r="O321" s="316"/>
      <c r="P321" s="316"/>
      <c r="Q321" s="316"/>
      <c r="R321" s="316"/>
      <c r="S321" s="316"/>
      <c r="T321" s="316"/>
      <c r="U321" s="316"/>
      <c r="V321" s="316"/>
      <c r="W321" s="316"/>
      <c r="X321" s="317"/>
      <c r="Y321" s="15"/>
      <c r="Z321" s="15"/>
      <c r="AA321" s="15"/>
      <c r="AB321" s="15"/>
      <c r="AC321" s="15"/>
      <c r="AD321" s="15"/>
      <c r="AE321" s="15"/>
      <c r="AT321" s="318" t="s">
        <v>446</v>
      </c>
      <c r="AU321" s="318" t="s">
        <v>88</v>
      </c>
      <c r="AV321" s="15" t="s">
        <v>86</v>
      </c>
      <c r="AW321" s="15" t="s">
        <v>5</v>
      </c>
      <c r="AX321" s="15" t="s">
        <v>78</v>
      </c>
      <c r="AY321" s="318" t="s">
        <v>223</v>
      </c>
    </row>
    <row r="322" s="13" customFormat="1">
      <c r="A322" s="13"/>
      <c r="B322" s="274"/>
      <c r="C322" s="275"/>
      <c r="D322" s="266" t="s">
        <v>446</v>
      </c>
      <c r="E322" s="276" t="s">
        <v>1</v>
      </c>
      <c r="F322" s="277" t="s">
        <v>365</v>
      </c>
      <c r="G322" s="275"/>
      <c r="H322" s="278">
        <v>28</v>
      </c>
      <c r="I322" s="279"/>
      <c r="J322" s="279"/>
      <c r="K322" s="275"/>
      <c r="L322" s="275"/>
      <c r="M322" s="280"/>
      <c r="N322" s="281"/>
      <c r="O322" s="282"/>
      <c r="P322" s="282"/>
      <c r="Q322" s="282"/>
      <c r="R322" s="282"/>
      <c r="S322" s="282"/>
      <c r="T322" s="282"/>
      <c r="U322" s="282"/>
      <c r="V322" s="282"/>
      <c r="W322" s="282"/>
      <c r="X322" s="283"/>
      <c r="Y322" s="13"/>
      <c r="Z322" s="13"/>
      <c r="AA322" s="13"/>
      <c r="AB322" s="13"/>
      <c r="AC322" s="13"/>
      <c r="AD322" s="13"/>
      <c r="AE322" s="13"/>
      <c r="AT322" s="284" t="s">
        <v>446</v>
      </c>
      <c r="AU322" s="284" t="s">
        <v>88</v>
      </c>
      <c r="AV322" s="13" t="s">
        <v>88</v>
      </c>
      <c r="AW322" s="13" t="s">
        <v>5</v>
      </c>
      <c r="AX322" s="13" t="s">
        <v>86</v>
      </c>
      <c r="AY322" s="284" t="s">
        <v>223</v>
      </c>
    </row>
    <row r="323" s="2" customFormat="1" ht="16.5" customHeight="1">
      <c r="A323" s="39"/>
      <c r="B323" s="40"/>
      <c r="C323" s="252" t="s">
        <v>645</v>
      </c>
      <c r="D323" s="252" t="s">
        <v>226</v>
      </c>
      <c r="E323" s="253" t="s">
        <v>2459</v>
      </c>
      <c r="F323" s="254" t="s">
        <v>2460</v>
      </c>
      <c r="G323" s="255" t="s">
        <v>481</v>
      </c>
      <c r="H323" s="256">
        <v>9.0600000000000005</v>
      </c>
      <c r="I323" s="257"/>
      <c r="J323" s="257"/>
      <c r="K323" s="258">
        <f>ROUND(P323*H323,2)</f>
        <v>0</v>
      </c>
      <c r="L323" s="254" t="s">
        <v>1</v>
      </c>
      <c r="M323" s="45"/>
      <c r="N323" s="259" t="s">
        <v>1</v>
      </c>
      <c r="O323" s="260" t="s">
        <v>41</v>
      </c>
      <c r="P323" s="261">
        <f>I323+J323</f>
        <v>0</v>
      </c>
      <c r="Q323" s="261">
        <f>ROUND(I323*H323,2)</f>
        <v>0</v>
      </c>
      <c r="R323" s="261">
        <f>ROUND(J323*H323,2)</f>
        <v>0</v>
      </c>
      <c r="S323" s="92"/>
      <c r="T323" s="262">
        <f>S323*H323</f>
        <v>0</v>
      </c>
      <c r="U323" s="262">
        <v>0.00033</v>
      </c>
      <c r="V323" s="262">
        <f>U323*H323</f>
        <v>0.0029898000000000004</v>
      </c>
      <c r="W323" s="262">
        <v>0</v>
      </c>
      <c r="X323" s="263">
        <f>W323*H323</f>
        <v>0</v>
      </c>
      <c r="Y323" s="39"/>
      <c r="Z323" s="39"/>
      <c r="AA323" s="39"/>
      <c r="AB323" s="39"/>
      <c r="AC323" s="39"/>
      <c r="AD323" s="39"/>
      <c r="AE323" s="39"/>
      <c r="AR323" s="264" t="s">
        <v>239</v>
      </c>
      <c r="AT323" s="264" t="s">
        <v>226</v>
      </c>
      <c r="AU323" s="264" t="s">
        <v>88</v>
      </c>
      <c r="AY323" s="18" t="s">
        <v>223</v>
      </c>
      <c r="BE323" s="265">
        <f>IF(O323="základní",K323,0)</f>
        <v>0</v>
      </c>
      <c r="BF323" s="265">
        <f>IF(O323="snížená",K323,0)</f>
        <v>0</v>
      </c>
      <c r="BG323" s="265">
        <f>IF(O323="zákl. přenesená",K323,0)</f>
        <v>0</v>
      </c>
      <c r="BH323" s="265">
        <f>IF(O323="sníž. přenesená",K323,0)</f>
        <v>0</v>
      </c>
      <c r="BI323" s="265">
        <f>IF(O323="nulová",K323,0)</f>
        <v>0</v>
      </c>
      <c r="BJ323" s="18" t="s">
        <v>86</v>
      </c>
      <c r="BK323" s="265">
        <f>ROUND(P323*H323,2)</f>
        <v>0</v>
      </c>
      <c r="BL323" s="18" t="s">
        <v>239</v>
      </c>
      <c r="BM323" s="264" t="s">
        <v>2461</v>
      </c>
    </row>
    <row r="324" s="15" customFormat="1">
      <c r="A324" s="15"/>
      <c r="B324" s="309"/>
      <c r="C324" s="310"/>
      <c r="D324" s="266" t="s">
        <v>446</v>
      </c>
      <c r="E324" s="311" t="s">
        <v>1</v>
      </c>
      <c r="F324" s="312" t="s">
        <v>2462</v>
      </c>
      <c r="G324" s="310"/>
      <c r="H324" s="311" t="s">
        <v>1</v>
      </c>
      <c r="I324" s="313"/>
      <c r="J324" s="313"/>
      <c r="K324" s="310"/>
      <c r="L324" s="310"/>
      <c r="M324" s="314"/>
      <c r="N324" s="315"/>
      <c r="O324" s="316"/>
      <c r="P324" s="316"/>
      <c r="Q324" s="316"/>
      <c r="R324" s="316"/>
      <c r="S324" s="316"/>
      <c r="T324" s="316"/>
      <c r="U324" s="316"/>
      <c r="V324" s="316"/>
      <c r="W324" s="316"/>
      <c r="X324" s="317"/>
      <c r="Y324" s="15"/>
      <c r="Z324" s="15"/>
      <c r="AA324" s="15"/>
      <c r="AB324" s="15"/>
      <c r="AC324" s="15"/>
      <c r="AD324" s="15"/>
      <c r="AE324" s="15"/>
      <c r="AT324" s="318" t="s">
        <v>446</v>
      </c>
      <c r="AU324" s="318" t="s">
        <v>88</v>
      </c>
      <c r="AV324" s="15" t="s">
        <v>86</v>
      </c>
      <c r="AW324" s="15" t="s">
        <v>5</v>
      </c>
      <c r="AX324" s="15" t="s">
        <v>78</v>
      </c>
      <c r="AY324" s="318" t="s">
        <v>223</v>
      </c>
    </row>
    <row r="325" s="15" customFormat="1">
      <c r="A325" s="15"/>
      <c r="B325" s="309"/>
      <c r="C325" s="310"/>
      <c r="D325" s="266" t="s">
        <v>446</v>
      </c>
      <c r="E325" s="311" t="s">
        <v>1</v>
      </c>
      <c r="F325" s="312" t="s">
        <v>2463</v>
      </c>
      <c r="G325" s="310"/>
      <c r="H325" s="311" t="s">
        <v>1</v>
      </c>
      <c r="I325" s="313"/>
      <c r="J325" s="313"/>
      <c r="K325" s="310"/>
      <c r="L325" s="310"/>
      <c r="M325" s="314"/>
      <c r="N325" s="315"/>
      <c r="O325" s="316"/>
      <c r="P325" s="316"/>
      <c r="Q325" s="316"/>
      <c r="R325" s="316"/>
      <c r="S325" s="316"/>
      <c r="T325" s="316"/>
      <c r="U325" s="316"/>
      <c r="V325" s="316"/>
      <c r="W325" s="316"/>
      <c r="X325" s="317"/>
      <c r="Y325" s="15"/>
      <c r="Z325" s="15"/>
      <c r="AA325" s="15"/>
      <c r="AB325" s="15"/>
      <c r="AC325" s="15"/>
      <c r="AD325" s="15"/>
      <c r="AE325" s="15"/>
      <c r="AT325" s="318" t="s">
        <v>446</v>
      </c>
      <c r="AU325" s="318" t="s">
        <v>88</v>
      </c>
      <c r="AV325" s="15" t="s">
        <v>86</v>
      </c>
      <c r="AW325" s="15" t="s">
        <v>5</v>
      </c>
      <c r="AX325" s="15" t="s">
        <v>78</v>
      </c>
      <c r="AY325" s="318" t="s">
        <v>223</v>
      </c>
    </row>
    <row r="326" s="13" customFormat="1">
      <c r="A326" s="13"/>
      <c r="B326" s="274"/>
      <c r="C326" s="275"/>
      <c r="D326" s="266" t="s">
        <v>446</v>
      </c>
      <c r="E326" s="276" t="s">
        <v>1</v>
      </c>
      <c r="F326" s="277" t="s">
        <v>2464</v>
      </c>
      <c r="G326" s="275"/>
      <c r="H326" s="278">
        <v>9.0600000000000005</v>
      </c>
      <c r="I326" s="279"/>
      <c r="J326" s="279"/>
      <c r="K326" s="275"/>
      <c r="L326" s="275"/>
      <c r="M326" s="280"/>
      <c r="N326" s="281"/>
      <c r="O326" s="282"/>
      <c r="P326" s="282"/>
      <c r="Q326" s="282"/>
      <c r="R326" s="282"/>
      <c r="S326" s="282"/>
      <c r="T326" s="282"/>
      <c r="U326" s="282"/>
      <c r="V326" s="282"/>
      <c r="W326" s="282"/>
      <c r="X326" s="283"/>
      <c r="Y326" s="13"/>
      <c r="Z326" s="13"/>
      <c r="AA326" s="13"/>
      <c r="AB326" s="13"/>
      <c r="AC326" s="13"/>
      <c r="AD326" s="13"/>
      <c r="AE326" s="13"/>
      <c r="AT326" s="284" t="s">
        <v>446</v>
      </c>
      <c r="AU326" s="284" t="s">
        <v>88</v>
      </c>
      <c r="AV326" s="13" t="s">
        <v>88</v>
      </c>
      <c r="AW326" s="13" t="s">
        <v>5</v>
      </c>
      <c r="AX326" s="13" t="s">
        <v>78</v>
      </c>
      <c r="AY326" s="284" t="s">
        <v>223</v>
      </c>
    </row>
    <row r="327" s="14" customFormat="1">
      <c r="A327" s="14"/>
      <c r="B327" s="285"/>
      <c r="C327" s="286"/>
      <c r="D327" s="266" t="s">
        <v>446</v>
      </c>
      <c r="E327" s="287" t="s">
        <v>1</v>
      </c>
      <c r="F327" s="288" t="s">
        <v>463</v>
      </c>
      <c r="G327" s="286"/>
      <c r="H327" s="289">
        <v>9.0600000000000005</v>
      </c>
      <c r="I327" s="290"/>
      <c r="J327" s="290"/>
      <c r="K327" s="286"/>
      <c r="L327" s="286"/>
      <c r="M327" s="291"/>
      <c r="N327" s="292"/>
      <c r="O327" s="293"/>
      <c r="P327" s="293"/>
      <c r="Q327" s="293"/>
      <c r="R327" s="293"/>
      <c r="S327" s="293"/>
      <c r="T327" s="293"/>
      <c r="U327" s="293"/>
      <c r="V327" s="293"/>
      <c r="W327" s="293"/>
      <c r="X327" s="294"/>
      <c r="Y327" s="14"/>
      <c r="Z327" s="14"/>
      <c r="AA327" s="14"/>
      <c r="AB327" s="14"/>
      <c r="AC327" s="14"/>
      <c r="AD327" s="14"/>
      <c r="AE327" s="14"/>
      <c r="AT327" s="295" t="s">
        <v>446</v>
      </c>
      <c r="AU327" s="295" t="s">
        <v>88</v>
      </c>
      <c r="AV327" s="14" t="s">
        <v>239</v>
      </c>
      <c r="AW327" s="14" t="s">
        <v>5</v>
      </c>
      <c r="AX327" s="14" t="s">
        <v>86</v>
      </c>
      <c r="AY327" s="295" t="s">
        <v>223</v>
      </c>
    </row>
    <row r="328" s="2" customFormat="1" ht="21.75" customHeight="1">
      <c r="A328" s="39"/>
      <c r="B328" s="40"/>
      <c r="C328" s="296" t="s">
        <v>650</v>
      </c>
      <c r="D328" s="296" t="s">
        <v>498</v>
      </c>
      <c r="E328" s="297" t="s">
        <v>2465</v>
      </c>
      <c r="F328" s="298" t="s">
        <v>2466</v>
      </c>
      <c r="G328" s="299" t="s">
        <v>481</v>
      </c>
      <c r="H328" s="300">
        <v>9.0600000000000005</v>
      </c>
      <c r="I328" s="301"/>
      <c r="J328" s="302"/>
      <c r="K328" s="303">
        <f>ROUND(P328*H328,2)</f>
        <v>0</v>
      </c>
      <c r="L328" s="298" t="s">
        <v>1</v>
      </c>
      <c r="M328" s="304"/>
      <c r="N328" s="305" t="s">
        <v>1</v>
      </c>
      <c r="O328" s="260" t="s">
        <v>41</v>
      </c>
      <c r="P328" s="261">
        <f>I328+J328</f>
        <v>0</v>
      </c>
      <c r="Q328" s="261">
        <f>ROUND(I328*H328,2)</f>
        <v>0</v>
      </c>
      <c r="R328" s="261">
        <f>ROUND(J328*H328,2)</f>
        <v>0</v>
      </c>
      <c r="S328" s="92"/>
      <c r="T328" s="262">
        <f>S328*H328</f>
        <v>0</v>
      </c>
      <c r="U328" s="262">
        <v>0</v>
      </c>
      <c r="V328" s="262">
        <f>U328*H328</f>
        <v>0</v>
      </c>
      <c r="W328" s="262">
        <v>0</v>
      </c>
      <c r="X328" s="263">
        <f>W328*H328</f>
        <v>0</v>
      </c>
      <c r="Y328" s="39"/>
      <c r="Z328" s="39"/>
      <c r="AA328" s="39"/>
      <c r="AB328" s="39"/>
      <c r="AC328" s="39"/>
      <c r="AD328" s="39"/>
      <c r="AE328" s="39"/>
      <c r="AR328" s="264" t="s">
        <v>430</v>
      </c>
      <c r="AT328" s="264" t="s">
        <v>498</v>
      </c>
      <c r="AU328" s="264" t="s">
        <v>88</v>
      </c>
      <c r="AY328" s="18" t="s">
        <v>223</v>
      </c>
      <c r="BE328" s="265">
        <f>IF(O328="základní",K328,0)</f>
        <v>0</v>
      </c>
      <c r="BF328" s="265">
        <f>IF(O328="snížená",K328,0)</f>
        <v>0</v>
      </c>
      <c r="BG328" s="265">
        <f>IF(O328="zákl. přenesená",K328,0)</f>
        <v>0</v>
      </c>
      <c r="BH328" s="265">
        <f>IF(O328="sníž. přenesená",K328,0)</f>
        <v>0</v>
      </c>
      <c r="BI328" s="265">
        <f>IF(O328="nulová",K328,0)</f>
        <v>0</v>
      </c>
      <c r="BJ328" s="18" t="s">
        <v>86</v>
      </c>
      <c r="BK328" s="265">
        <f>ROUND(P328*H328,2)</f>
        <v>0</v>
      </c>
      <c r="BL328" s="18" t="s">
        <v>239</v>
      </c>
      <c r="BM328" s="264" t="s">
        <v>2467</v>
      </c>
    </row>
    <row r="329" s="15" customFormat="1">
      <c r="A329" s="15"/>
      <c r="B329" s="309"/>
      <c r="C329" s="310"/>
      <c r="D329" s="266" t="s">
        <v>446</v>
      </c>
      <c r="E329" s="311" t="s">
        <v>1</v>
      </c>
      <c r="F329" s="312" t="s">
        <v>2468</v>
      </c>
      <c r="G329" s="310"/>
      <c r="H329" s="311" t="s">
        <v>1</v>
      </c>
      <c r="I329" s="313"/>
      <c r="J329" s="313"/>
      <c r="K329" s="310"/>
      <c r="L329" s="310"/>
      <c r="M329" s="314"/>
      <c r="N329" s="315"/>
      <c r="O329" s="316"/>
      <c r="P329" s="316"/>
      <c r="Q329" s="316"/>
      <c r="R329" s="316"/>
      <c r="S329" s="316"/>
      <c r="T329" s="316"/>
      <c r="U329" s="316"/>
      <c r="V329" s="316"/>
      <c r="W329" s="316"/>
      <c r="X329" s="317"/>
      <c r="Y329" s="15"/>
      <c r="Z329" s="15"/>
      <c r="AA329" s="15"/>
      <c r="AB329" s="15"/>
      <c r="AC329" s="15"/>
      <c r="AD329" s="15"/>
      <c r="AE329" s="15"/>
      <c r="AT329" s="318" t="s">
        <v>446</v>
      </c>
      <c r="AU329" s="318" t="s">
        <v>88</v>
      </c>
      <c r="AV329" s="15" t="s">
        <v>86</v>
      </c>
      <c r="AW329" s="15" t="s">
        <v>5</v>
      </c>
      <c r="AX329" s="15" t="s">
        <v>78</v>
      </c>
      <c r="AY329" s="318" t="s">
        <v>223</v>
      </c>
    </row>
    <row r="330" s="13" customFormat="1">
      <c r="A330" s="13"/>
      <c r="B330" s="274"/>
      <c r="C330" s="275"/>
      <c r="D330" s="266" t="s">
        <v>446</v>
      </c>
      <c r="E330" s="276" t="s">
        <v>1</v>
      </c>
      <c r="F330" s="277" t="s">
        <v>2464</v>
      </c>
      <c r="G330" s="275"/>
      <c r="H330" s="278">
        <v>9.0600000000000005</v>
      </c>
      <c r="I330" s="279"/>
      <c r="J330" s="279"/>
      <c r="K330" s="275"/>
      <c r="L330" s="275"/>
      <c r="M330" s="280"/>
      <c r="N330" s="281"/>
      <c r="O330" s="282"/>
      <c r="P330" s="282"/>
      <c r="Q330" s="282"/>
      <c r="R330" s="282"/>
      <c r="S330" s="282"/>
      <c r="T330" s="282"/>
      <c r="U330" s="282"/>
      <c r="V330" s="282"/>
      <c r="W330" s="282"/>
      <c r="X330" s="283"/>
      <c r="Y330" s="13"/>
      <c r="Z330" s="13"/>
      <c r="AA330" s="13"/>
      <c r="AB330" s="13"/>
      <c r="AC330" s="13"/>
      <c r="AD330" s="13"/>
      <c r="AE330" s="13"/>
      <c r="AT330" s="284" t="s">
        <v>446</v>
      </c>
      <c r="AU330" s="284" t="s">
        <v>88</v>
      </c>
      <c r="AV330" s="13" t="s">
        <v>88</v>
      </c>
      <c r="AW330" s="13" t="s">
        <v>5</v>
      </c>
      <c r="AX330" s="13" t="s">
        <v>86</v>
      </c>
      <c r="AY330" s="284" t="s">
        <v>223</v>
      </c>
    </row>
    <row r="331" s="12" customFormat="1" ht="22.8" customHeight="1">
      <c r="A331" s="12"/>
      <c r="B331" s="235"/>
      <c r="C331" s="236"/>
      <c r="D331" s="237" t="s">
        <v>77</v>
      </c>
      <c r="E331" s="250" t="s">
        <v>239</v>
      </c>
      <c r="F331" s="250" t="s">
        <v>1617</v>
      </c>
      <c r="G331" s="236"/>
      <c r="H331" s="236"/>
      <c r="I331" s="239"/>
      <c r="J331" s="239"/>
      <c r="K331" s="251">
        <f>BK331</f>
        <v>0</v>
      </c>
      <c r="L331" s="236"/>
      <c r="M331" s="241"/>
      <c r="N331" s="242"/>
      <c r="O331" s="243"/>
      <c r="P331" s="243"/>
      <c r="Q331" s="244">
        <f>SUM(Q332:Q384)</f>
        <v>0</v>
      </c>
      <c r="R331" s="244">
        <f>SUM(R332:R384)</f>
        <v>0</v>
      </c>
      <c r="S331" s="243"/>
      <c r="T331" s="245">
        <f>SUM(T332:T384)</f>
        <v>0</v>
      </c>
      <c r="U331" s="243"/>
      <c r="V331" s="245">
        <f>SUM(V332:V384)</f>
        <v>289.17409977000005</v>
      </c>
      <c r="W331" s="243"/>
      <c r="X331" s="246">
        <f>SUM(X332:X384)</f>
        <v>0</v>
      </c>
      <c r="Y331" s="12"/>
      <c r="Z331" s="12"/>
      <c r="AA331" s="12"/>
      <c r="AB331" s="12"/>
      <c r="AC331" s="12"/>
      <c r="AD331" s="12"/>
      <c r="AE331" s="12"/>
      <c r="AR331" s="247" t="s">
        <v>86</v>
      </c>
      <c r="AT331" s="248" t="s">
        <v>77</v>
      </c>
      <c r="AU331" s="248" t="s">
        <v>86</v>
      </c>
      <c r="AY331" s="247" t="s">
        <v>223</v>
      </c>
      <c r="BK331" s="249">
        <f>SUM(BK332:BK384)</f>
        <v>0</v>
      </c>
    </row>
    <row r="332" s="2" customFormat="1" ht="21.75" customHeight="1">
      <c r="A332" s="39"/>
      <c r="B332" s="40"/>
      <c r="C332" s="252" t="s">
        <v>658</v>
      </c>
      <c r="D332" s="252" t="s">
        <v>226</v>
      </c>
      <c r="E332" s="253" t="s">
        <v>2469</v>
      </c>
      <c r="F332" s="254" t="s">
        <v>2470</v>
      </c>
      <c r="G332" s="255" t="s">
        <v>320</v>
      </c>
      <c r="H332" s="256">
        <v>1</v>
      </c>
      <c r="I332" s="257"/>
      <c r="J332" s="257"/>
      <c r="K332" s="258">
        <f>ROUND(P332*H332,2)</f>
        <v>0</v>
      </c>
      <c r="L332" s="254" t="s">
        <v>1</v>
      </c>
      <c r="M332" s="45"/>
      <c r="N332" s="259" t="s">
        <v>1</v>
      </c>
      <c r="O332" s="260" t="s">
        <v>41</v>
      </c>
      <c r="P332" s="261">
        <f>I332+J332</f>
        <v>0</v>
      </c>
      <c r="Q332" s="261">
        <f>ROUND(I332*H332,2)</f>
        <v>0</v>
      </c>
      <c r="R332" s="261">
        <f>ROUND(J332*H332,2)</f>
        <v>0</v>
      </c>
      <c r="S332" s="92"/>
      <c r="T332" s="262">
        <f>S332*H332</f>
        <v>0</v>
      </c>
      <c r="U332" s="262">
        <v>0.057790000000000001</v>
      </c>
      <c r="V332" s="262">
        <f>U332*H332</f>
        <v>0.057790000000000001</v>
      </c>
      <c r="W332" s="262">
        <v>0</v>
      </c>
      <c r="X332" s="263">
        <f>W332*H332</f>
        <v>0</v>
      </c>
      <c r="Y332" s="39"/>
      <c r="Z332" s="39"/>
      <c r="AA332" s="39"/>
      <c r="AB332" s="39"/>
      <c r="AC332" s="39"/>
      <c r="AD332" s="39"/>
      <c r="AE332" s="39"/>
      <c r="AR332" s="264" t="s">
        <v>239</v>
      </c>
      <c r="AT332" s="264" t="s">
        <v>226</v>
      </c>
      <c r="AU332" s="264" t="s">
        <v>88</v>
      </c>
      <c r="AY332" s="18" t="s">
        <v>223</v>
      </c>
      <c r="BE332" s="265">
        <f>IF(O332="základní",K332,0)</f>
        <v>0</v>
      </c>
      <c r="BF332" s="265">
        <f>IF(O332="snížená",K332,0)</f>
        <v>0</v>
      </c>
      <c r="BG332" s="265">
        <f>IF(O332="zákl. přenesená",K332,0)</f>
        <v>0</v>
      </c>
      <c r="BH332" s="265">
        <f>IF(O332="sníž. přenesená",K332,0)</f>
        <v>0</v>
      </c>
      <c r="BI332" s="265">
        <f>IF(O332="nulová",K332,0)</f>
        <v>0</v>
      </c>
      <c r="BJ332" s="18" t="s">
        <v>86</v>
      </c>
      <c r="BK332" s="265">
        <f>ROUND(P332*H332,2)</f>
        <v>0</v>
      </c>
      <c r="BL332" s="18" t="s">
        <v>239</v>
      </c>
      <c r="BM332" s="264" t="s">
        <v>2471</v>
      </c>
    </row>
    <row r="333" s="15" customFormat="1">
      <c r="A333" s="15"/>
      <c r="B333" s="309"/>
      <c r="C333" s="310"/>
      <c r="D333" s="266" t="s">
        <v>446</v>
      </c>
      <c r="E333" s="311" t="s">
        <v>1</v>
      </c>
      <c r="F333" s="312" t="s">
        <v>2472</v>
      </c>
      <c r="G333" s="310"/>
      <c r="H333" s="311" t="s">
        <v>1</v>
      </c>
      <c r="I333" s="313"/>
      <c r="J333" s="313"/>
      <c r="K333" s="310"/>
      <c r="L333" s="310"/>
      <c r="M333" s="314"/>
      <c r="N333" s="315"/>
      <c r="O333" s="316"/>
      <c r="P333" s="316"/>
      <c r="Q333" s="316"/>
      <c r="R333" s="316"/>
      <c r="S333" s="316"/>
      <c r="T333" s="316"/>
      <c r="U333" s="316"/>
      <c r="V333" s="316"/>
      <c r="W333" s="316"/>
      <c r="X333" s="317"/>
      <c r="Y333" s="15"/>
      <c r="Z333" s="15"/>
      <c r="AA333" s="15"/>
      <c r="AB333" s="15"/>
      <c r="AC333" s="15"/>
      <c r="AD333" s="15"/>
      <c r="AE333" s="15"/>
      <c r="AT333" s="318" t="s">
        <v>446</v>
      </c>
      <c r="AU333" s="318" t="s">
        <v>88</v>
      </c>
      <c r="AV333" s="15" t="s">
        <v>86</v>
      </c>
      <c r="AW333" s="15" t="s">
        <v>5</v>
      </c>
      <c r="AX333" s="15" t="s">
        <v>78</v>
      </c>
      <c r="AY333" s="318" t="s">
        <v>223</v>
      </c>
    </row>
    <row r="334" s="15" customFormat="1">
      <c r="A334" s="15"/>
      <c r="B334" s="309"/>
      <c r="C334" s="310"/>
      <c r="D334" s="266" t="s">
        <v>446</v>
      </c>
      <c r="E334" s="311" t="s">
        <v>1</v>
      </c>
      <c r="F334" s="312" t="s">
        <v>2473</v>
      </c>
      <c r="G334" s="310"/>
      <c r="H334" s="311" t="s">
        <v>1</v>
      </c>
      <c r="I334" s="313"/>
      <c r="J334" s="313"/>
      <c r="K334" s="310"/>
      <c r="L334" s="310"/>
      <c r="M334" s="314"/>
      <c r="N334" s="315"/>
      <c r="O334" s="316"/>
      <c r="P334" s="316"/>
      <c r="Q334" s="316"/>
      <c r="R334" s="316"/>
      <c r="S334" s="316"/>
      <c r="T334" s="316"/>
      <c r="U334" s="316"/>
      <c r="V334" s="316"/>
      <c r="W334" s="316"/>
      <c r="X334" s="317"/>
      <c r="Y334" s="15"/>
      <c r="Z334" s="15"/>
      <c r="AA334" s="15"/>
      <c r="AB334" s="15"/>
      <c r="AC334" s="15"/>
      <c r="AD334" s="15"/>
      <c r="AE334" s="15"/>
      <c r="AT334" s="318" t="s">
        <v>446</v>
      </c>
      <c r="AU334" s="318" t="s">
        <v>88</v>
      </c>
      <c r="AV334" s="15" t="s">
        <v>86</v>
      </c>
      <c r="AW334" s="15" t="s">
        <v>5</v>
      </c>
      <c r="AX334" s="15" t="s">
        <v>78</v>
      </c>
      <c r="AY334" s="318" t="s">
        <v>223</v>
      </c>
    </row>
    <row r="335" s="15" customFormat="1">
      <c r="A335" s="15"/>
      <c r="B335" s="309"/>
      <c r="C335" s="310"/>
      <c r="D335" s="266" t="s">
        <v>446</v>
      </c>
      <c r="E335" s="311" t="s">
        <v>1</v>
      </c>
      <c r="F335" s="312" t="s">
        <v>2474</v>
      </c>
      <c r="G335" s="310"/>
      <c r="H335" s="311" t="s">
        <v>1</v>
      </c>
      <c r="I335" s="313"/>
      <c r="J335" s="313"/>
      <c r="K335" s="310"/>
      <c r="L335" s="310"/>
      <c r="M335" s="314"/>
      <c r="N335" s="315"/>
      <c r="O335" s="316"/>
      <c r="P335" s="316"/>
      <c r="Q335" s="316"/>
      <c r="R335" s="316"/>
      <c r="S335" s="316"/>
      <c r="T335" s="316"/>
      <c r="U335" s="316"/>
      <c r="V335" s="316"/>
      <c r="W335" s="316"/>
      <c r="X335" s="317"/>
      <c r="Y335" s="15"/>
      <c r="Z335" s="15"/>
      <c r="AA335" s="15"/>
      <c r="AB335" s="15"/>
      <c r="AC335" s="15"/>
      <c r="AD335" s="15"/>
      <c r="AE335" s="15"/>
      <c r="AT335" s="318" t="s">
        <v>446</v>
      </c>
      <c r="AU335" s="318" t="s">
        <v>88</v>
      </c>
      <c r="AV335" s="15" t="s">
        <v>86</v>
      </c>
      <c r="AW335" s="15" t="s">
        <v>5</v>
      </c>
      <c r="AX335" s="15" t="s">
        <v>78</v>
      </c>
      <c r="AY335" s="318" t="s">
        <v>223</v>
      </c>
    </row>
    <row r="336" s="15" customFormat="1">
      <c r="A336" s="15"/>
      <c r="B336" s="309"/>
      <c r="C336" s="310"/>
      <c r="D336" s="266" t="s">
        <v>446</v>
      </c>
      <c r="E336" s="311" t="s">
        <v>1</v>
      </c>
      <c r="F336" s="312" t="s">
        <v>2475</v>
      </c>
      <c r="G336" s="310"/>
      <c r="H336" s="311" t="s">
        <v>1</v>
      </c>
      <c r="I336" s="313"/>
      <c r="J336" s="313"/>
      <c r="K336" s="310"/>
      <c r="L336" s="310"/>
      <c r="M336" s="314"/>
      <c r="N336" s="315"/>
      <c r="O336" s="316"/>
      <c r="P336" s="316"/>
      <c r="Q336" s="316"/>
      <c r="R336" s="316"/>
      <c r="S336" s="316"/>
      <c r="T336" s="316"/>
      <c r="U336" s="316"/>
      <c r="V336" s="316"/>
      <c r="W336" s="316"/>
      <c r="X336" s="317"/>
      <c r="Y336" s="15"/>
      <c r="Z336" s="15"/>
      <c r="AA336" s="15"/>
      <c r="AB336" s="15"/>
      <c r="AC336" s="15"/>
      <c r="AD336" s="15"/>
      <c r="AE336" s="15"/>
      <c r="AT336" s="318" t="s">
        <v>446</v>
      </c>
      <c r="AU336" s="318" t="s">
        <v>88</v>
      </c>
      <c r="AV336" s="15" t="s">
        <v>86</v>
      </c>
      <c r="AW336" s="15" t="s">
        <v>5</v>
      </c>
      <c r="AX336" s="15" t="s">
        <v>78</v>
      </c>
      <c r="AY336" s="318" t="s">
        <v>223</v>
      </c>
    </row>
    <row r="337" s="15" customFormat="1">
      <c r="A337" s="15"/>
      <c r="B337" s="309"/>
      <c r="C337" s="310"/>
      <c r="D337" s="266" t="s">
        <v>446</v>
      </c>
      <c r="E337" s="311" t="s">
        <v>1</v>
      </c>
      <c r="F337" s="312" t="s">
        <v>2476</v>
      </c>
      <c r="G337" s="310"/>
      <c r="H337" s="311" t="s">
        <v>1</v>
      </c>
      <c r="I337" s="313"/>
      <c r="J337" s="313"/>
      <c r="K337" s="310"/>
      <c r="L337" s="310"/>
      <c r="M337" s="314"/>
      <c r="N337" s="315"/>
      <c r="O337" s="316"/>
      <c r="P337" s="316"/>
      <c r="Q337" s="316"/>
      <c r="R337" s="316"/>
      <c r="S337" s="316"/>
      <c r="T337" s="316"/>
      <c r="U337" s="316"/>
      <c r="V337" s="316"/>
      <c r="W337" s="316"/>
      <c r="X337" s="317"/>
      <c r="Y337" s="15"/>
      <c r="Z337" s="15"/>
      <c r="AA337" s="15"/>
      <c r="AB337" s="15"/>
      <c r="AC337" s="15"/>
      <c r="AD337" s="15"/>
      <c r="AE337" s="15"/>
      <c r="AT337" s="318" t="s">
        <v>446</v>
      </c>
      <c r="AU337" s="318" t="s">
        <v>88</v>
      </c>
      <c r="AV337" s="15" t="s">
        <v>86</v>
      </c>
      <c r="AW337" s="15" t="s">
        <v>5</v>
      </c>
      <c r="AX337" s="15" t="s">
        <v>78</v>
      </c>
      <c r="AY337" s="318" t="s">
        <v>223</v>
      </c>
    </row>
    <row r="338" s="15" customFormat="1">
      <c r="A338" s="15"/>
      <c r="B338" s="309"/>
      <c r="C338" s="310"/>
      <c r="D338" s="266" t="s">
        <v>446</v>
      </c>
      <c r="E338" s="311" t="s">
        <v>1</v>
      </c>
      <c r="F338" s="312" t="s">
        <v>2477</v>
      </c>
      <c r="G338" s="310"/>
      <c r="H338" s="311" t="s">
        <v>1</v>
      </c>
      <c r="I338" s="313"/>
      <c r="J338" s="313"/>
      <c r="K338" s="310"/>
      <c r="L338" s="310"/>
      <c r="M338" s="314"/>
      <c r="N338" s="315"/>
      <c r="O338" s="316"/>
      <c r="P338" s="316"/>
      <c r="Q338" s="316"/>
      <c r="R338" s="316"/>
      <c r="S338" s="316"/>
      <c r="T338" s="316"/>
      <c r="U338" s="316"/>
      <c r="V338" s="316"/>
      <c r="W338" s="316"/>
      <c r="X338" s="317"/>
      <c r="Y338" s="15"/>
      <c r="Z338" s="15"/>
      <c r="AA338" s="15"/>
      <c r="AB338" s="15"/>
      <c r="AC338" s="15"/>
      <c r="AD338" s="15"/>
      <c r="AE338" s="15"/>
      <c r="AT338" s="318" t="s">
        <v>446</v>
      </c>
      <c r="AU338" s="318" t="s">
        <v>88</v>
      </c>
      <c r="AV338" s="15" t="s">
        <v>86</v>
      </c>
      <c r="AW338" s="15" t="s">
        <v>5</v>
      </c>
      <c r="AX338" s="15" t="s">
        <v>78</v>
      </c>
      <c r="AY338" s="318" t="s">
        <v>223</v>
      </c>
    </row>
    <row r="339" s="13" customFormat="1">
      <c r="A339" s="13"/>
      <c r="B339" s="274"/>
      <c r="C339" s="275"/>
      <c r="D339" s="266" t="s">
        <v>446</v>
      </c>
      <c r="E339" s="276" t="s">
        <v>1</v>
      </c>
      <c r="F339" s="277" t="s">
        <v>86</v>
      </c>
      <c r="G339" s="275"/>
      <c r="H339" s="278">
        <v>1</v>
      </c>
      <c r="I339" s="279"/>
      <c r="J339" s="279"/>
      <c r="K339" s="275"/>
      <c r="L339" s="275"/>
      <c r="M339" s="280"/>
      <c r="N339" s="281"/>
      <c r="O339" s="282"/>
      <c r="P339" s="282"/>
      <c r="Q339" s="282"/>
      <c r="R339" s="282"/>
      <c r="S339" s="282"/>
      <c r="T339" s="282"/>
      <c r="U339" s="282"/>
      <c r="V339" s="282"/>
      <c r="W339" s="282"/>
      <c r="X339" s="283"/>
      <c r="Y339" s="13"/>
      <c r="Z339" s="13"/>
      <c r="AA339" s="13"/>
      <c r="AB339" s="13"/>
      <c r="AC339" s="13"/>
      <c r="AD339" s="13"/>
      <c r="AE339" s="13"/>
      <c r="AT339" s="284" t="s">
        <v>446</v>
      </c>
      <c r="AU339" s="284" t="s">
        <v>88</v>
      </c>
      <c r="AV339" s="13" t="s">
        <v>88</v>
      </c>
      <c r="AW339" s="13" t="s">
        <v>5</v>
      </c>
      <c r="AX339" s="13" t="s">
        <v>86</v>
      </c>
      <c r="AY339" s="284" t="s">
        <v>223</v>
      </c>
    </row>
    <row r="340" s="2" customFormat="1" ht="21.75" customHeight="1">
      <c r="A340" s="39"/>
      <c r="B340" s="40"/>
      <c r="C340" s="296" t="s">
        <v>668</v>
      </c>
      <c r="D340" s="296" t="s">
        <v>498</v>
      </c>
      <c r="E340" s="297" t="s">
        <v>2478</v>
      </c>
      <c r="F340" s="298" t="s">
        <v>2479</v>
      </c>
      <c r="G340" s="299" t="s">
        <v>320</v>
      </c>
      <c r="H340" s="300">
        <v>1</v>
      </c>
      <c r="I340" s="301"/>
      <c r="J340" s="302"/>
      <c r="K340" s="303">
        <f>ROUND(P340*H340,2)</f>
        <v>0</v>
      </c>
      <c r="L340" s="298" t="s">
        <v>1</v>
      </c>
      <c r="M340" s="304"/>
      <c r="N340" s="305" t="s">
        <v>1</v>
      </c>
      <c r="O340" s="260" t="s">
        <v>41</v>
      </c>
      <c r="P340" s="261">
        <f>I340+J340</f>
        <v>0</v>
      </c>
      <c r="Q340" s="261">
        <f>ROUND(I340*H340,2)</f>
        <v>0</v>
      </c>
      <c r="R340" s="261">
        <f>ROUND(J340*H340,2)</f>
        <v>0</v>
      </c>
      <c r="S340" s="92"/>
      <c r="T340" s="262">
        <f>S340*H340</f>
        <v>0</v>
      </c>
      <c r="U340" s="262">
        <v>0</v>
      </c>
      <c r="V340" s="262">
        <f>U340*H340</f>
        <v>0</v>
      </c>
      <c r="W340" s="262">
        <v>0</v>
      </c>
      <c r="X340" s="263">
        <f>W340*H340</f>
        <v>0</v>
      </c>
      <c r="Y340" s="39"/>
      <c r="Z340" s="39"/>
      <c r="AA340" s="39"/>
      <c r="AB340" s="39"/>
      <c r="AC340" s="39"/>
      <c r="AD340" s="39"/>
      <c r="AE340" s="39"/>
      <c r="AR340" s="264" t="s">
        <v>430</v>
      </c>
      <c r="AT340" s="264" t="s">
        <v>498</v>
      </c>
      <c r="AU340" s="264" t="s">
        <v>88</v>
      </c>
      <c r="AY340" s="18" t="s">
        <v>223</v>
      </c>
      <c r="BE340" s="265">
        <f>IF(O340="základní",K340,0)</f>
        <v>0</v>
      </c>
      <c r="BF340" s="265">
        <f>IF(O340="snížená",K340,0)</f>
        <v>0</v>
      </c>
      <c r="BG340" s="265">
        <f>IF(O340="zákl. přenesená",K340,0)</f>
        <v>0</v>
      </c>
      <c r="BH340" s="265">
        <f>IF(O340="sníž. přenesená",K340,0)</f>
        <v>0</v>
      </c>
      <c r="BI340" s="265">
        <f>IF(O340="nulová",K340,0)</f>
        <v>0</v>
      </c>
      <c r="BJ340" s="18" t="s">
        <v>86</v>
      </c>
      <c r="BK340" s="265">
        <f>ROUND(P340*H340,2)</f>
        <v>0</v>
      </c>
      <c r="BL340" s="18" t="s">
        <v>239</v>
      </c>
      <c r="BM340" s="264" t="s">
        <v>2480</v>
      </c>
    </row>
    <row r="341" s="2" customFormat="1">
      <c r="A341" s="39"/>
      <c r="B341" s="40"/>
      <c r="C341" s="41"/>
      <c r="D341" s="266" t="s">
        <v>232</v>
      </c>
      <c r="E341" s="41"/>
      <c r="F341" s="267" t="s">
        <v>2481</v>
      </c>
      <c r="G341" s="41"/>
      <c r="H341" s="41"/>
      <c r="I341" s="158"/>
      <c r="J341" s="158"/>
      <c r="K341" s="41"/>
      <c r="L341" s="41"/>
      <c r="M341" s="45"/>
      <c r="N341" s="268"/>
      <c r="O341" s="269"/>
      <c r="P341" s="92"/>
      <c r="Q341" s="92"/>
      <c r="R341" s="92"/>
      <c r="S341" s="92"/>
      <c r="T341" s="92"/>
      <c r="U341" s="92"/>
      <c r="V341" s="92"/>
      <c r="W341" s="92"/>
      <c r="X341" s="93"/>
      <c r="Y341" s="39"/>
      <c r="Z341" s="39"/>
      <c r="AA341" s="39"/>
      <c r="AB341" s="39"/>
      <c r="AC341" s="39"/>
      <c r="AD341" s="39"/>
      <c r="AE341" s="39"/>
      <c r="AT341" s="18" t="s">
        <v>232</v>
      </c>
      <c r="AU341" s="18" t="s">
        <v>88</v>
      </c>
    </row>
    <row r="342" s="15" customFormat="1">
      <c r="A342" s="15"/>
      <c r="B342" s="309"/>
      <c r="C342" s="310"/>
      <c r="D342" s="266" t="s">
        <v>446</v>
      </c>
      <c r="E342" s="311" t="s">
        <v>1</v>
      </c>
      <c r="F342" s="312" t="s">
        <v>2472</v>
      </c>
      <c r="G342" s="310"/>
      <c r="H342" s="311" t="s">
        <v>1</v>
      </c>
      <c r="I342" s="313"/>
      <c r="J342" s="313"/>
      <c r="K342" s="310"/>
      <c r="L342" s="310"/>
      <c r="M342" s="314"/>
      <c r="N342" s="315"/>
      <c r="O342" s="316"/>
      <c r="P342" s="316"/>
      <c r="Q342" s="316"/>
      <c r="R342" s="316"/>
      <c r="S342" s="316"/>
      <c r="T342" s="316"/>
      <c r="U342" s="316"/>
      <c r="V342" s="316"/>
      <c r="W342" s="316"/>
      <c r="X342" s="317"/>
      <c r="Y342" s="15"/>
      <c r="Z342" s="15"/>
      <c r="AA342" s="15"/>
      <c r="AB342" s="15"/>
      <c r="AC342" s="15"/>
      <c r="AD342" s="15"/>
      <c r="AE342" s="15"/>
      <c r="AT342" s="318" t="s">
        <v>446</v>
      </c>
      <c r="AU342" s="318" t="s">
        <v>88</v>
      </c>
      <c r="AV342" s="15" t="s">
        <v>86</v>
      </c>
      <c r="AW342" s="15" t="s">
        <v>5</v>
      </c>
      <c r="AX342" s="15" t="s">
        <v>78</v>
      </c>
      <c r="AY342" s="318" t="s">
        <v>223</v>
      </c>
    </row>
    <row r="343" s="15" customFormat="1">
      <c r="A343" s="15"/>
      <c r="B343" s="309"/>
      <c r="C343" s="310"/>
      <c r="D343" s="266" t="s">
        <v>446</v>
      </c>
      <c r="E343" s="311" t="s">
        <v>1</v>
      </c>
      <c r="F343" s="312" t="s">
        <v>2473</v>
      </c>
      <c r="G343" s="310"/>
      <c r="H343" s="311" t="s">
        <v>1</v>
      </c>
      <c r="I343" s="313"/>
      <c r="J343" s="313"/>
      <c r="K343" s="310"/>
      <c r="L343" s="310"/>
      <c r="M343" s="314"/>
      <c r="N343" s="315"/>
      <c r="O343" s="316"/>
      <c r="P343" s="316"/>
      <c r="Q343" s="316"/>
      <c r="R343" s="316"/>
      <c r="S343" s="316"/>
      <c r="T343" s="316"/>
      <c r="U343" s="316"/>
      <c r="V343" s="316"/>
      <c r="W343" s="316"/>
      <c r="X343" s="317"/>
      <c r="Y343" s="15"/>
      <c r="Z343" s="15"/>
      <c r="AA343" s="15"/>
      <c r="AB343" s="15"/>
      <c r="AC343" s="15"/>
      <c r="AD343" s="15"/>
      <c r="AE343" s="15"/>
      <c r="AT343" s="318" t="s">
        <v>446</v>
      </c>
      <c r="AU343" s="318" t="s">
        <v>88</v>
      </c>
      <c r="AV343" s="15" t="s">
        <v>86</v>
      </c>
      <c r="AW343" s="15" t="s">
        <v>5</v>
      </c>
      <c r="AX343" s="15" t="s">
        <v>78</v>
      </c>
      <c r="AY343" s="318" t="s">
        <v>223</v>
      </c>
    </row>
    <row r="344" s="15" customFormat="1">
      <c r="A344" s="15"/>
      <c r="B344" s="309"/>
      <c r="C344" s="310"/>
      <c r="D344" s="266" t="s">
        <v>446</v>
      </c>
      <c r="E344" s="311" t="s">
        <v>1</v>
      </c>
      <c r="F344" s="312" t="s">
        <v>2482</v>
      </c>
      <c r="G344" s="310"/>
      <c r="H344" s="311" t="s">
        <v>1</v>
      </c>
      <c r="I344" s="313"/>
      <c r="J344" s="313"/>
      <c r="K344" s="310"/>
      <c r="L344" s="310"/>
      <c r="M344" s="314"/>
      <c r="N344" s="315"/>
      <c r="O344" s="316"/>
      <c r="P344" s="316"/>
      <c r="Q344" s="316"/>
      <c r="R344" s="316"/>
      <c r="S344" s="316"/>
      <c r="T344" s="316"/>
      <c r="U344" s="316"/>
      <c r="V344" s="316"/>
      <c r="W344" s="316"/>
      <c r="X344" s="317"/>
      <c r="Y344" s="15"/>
      <c r="Z344" s="15"/>
      <c r="AA344" s="15"/>
      <c r="AB344" s="15"/>
      <c r="AC344" s="15"/>
      <c r="AD344" s="15"/>
      <c r="AE344" s="15"/>
      <c r="AT344" s="318" t="s">
        <v>446</v>
      </c>
      <c r="AU344" s="318" t="s">
        <v>88</v>
      </c>
      <c r="AV344" s="15" t="s">
        <v>86</v>
      </c>
      <c r="AW344" s="15" t="s">
        <v>5</v>
      </c>
      <c r="AX344" s="15" t="s">
        <v>78</v>
      </c>
      <c r="AY344" s="318" t="s">
        <v>223</v>
      </c>
    </row>
    <row r="345" s="15" customFormat="1">
      <c r="A345" s="15"/>
      <c r="B345" s="309"/>
      <c r="C345" s="310"/>
      <c r="D345" s="266" t="s">
        <v>446</v>
      </c>
      <c r="E345" s="311" t="s">
        <v>1</v>
      </c>
      <c r="F345" s="312" t="s">
        <v>2475</v>
      </c>
      <c r="G345" s="310"/>
      <c r="H345" s="311" t="s">
        <v>1</v>
      </c>
      <c r="I345" s="313"/>
      <c r="J345" s="313"/>
      <c r="K345" s="310"/>
      <c r="L345" s="310"/>
      <c r="M345" s="314"/>
      <c r="N345" s="315"/>
      <c r="O345" s="316"/>
      <c r="P345" s="316"/>
      <c r="Q345" s="316"/>
      <c r="R345" s="316"/>
      <c r="S345" s="316"/>
      <c r="T345" s="316"/>
      <c r="U345" s="316"/>
      <c r="V345" s="316"/>
      <c r="W345" s="316"/>
      <c r="X345" s="317"/>
      <c r="Y345" s="15"/>
      <c r="Z345" s="15"/>
      <c r="AA345" s="15"/>
      <c r="AB345" s="15"/>
      <c r="AC345" s="15"/>
      <c r="AD345" s="15"/>
      <c r="AE345" s="15"/>
      <c r="AT345" s="318" t="s">
        <v>446</v>
      </c>
      <c r="AU345" s="318" t="s">
        <v>88</v>
      </c>
      <c r="AV345" s="15" t="s">
        <v>86</v>
      </c>
      <c r="AW345" s="15" t="s">
        <v>5</v>
      </c>
      <c r="AX345" s="15" t="s">
        <v>78</v>
      </c>
      <c r="AY345" s="318" t="s">
        <v>223</v>
      </c>
    </row>
    <row r="346" s="15" customFormat="1">
      <c r="A346" s="15"/>
      <c r="B346" s="309"/>
      <c r="C346" s="310"/>
      <c r="D346" s="266" t="s">
        <v>446</v>
      </c>
      <c r="E346" s="311" t="s">
        <v>1</v>
      </c>
      <c r="F346" s="312" t="s">
        <v>2483</v>
      </c>
      <c r="G346" s="310"/>
      <c r="H346" s="311" t="s">
        <v>1</v>
      </c>
      <c r="I346" s="313"/>
      <c r="J346" s="313"/>
      <c r="K346" s="310"/>
      <c r="L346" s="310"/>
      <c r="M346" s="314"/>
      <c r="N346" s="315"/>
      <c r="O346" s="316"/>
      <c r="P346" s="316"/>
      <c r="Q346" s="316"/>
      <c r="R346" s="316"/>
      <c r="S346" s="316"/>
      <c r="T346" s="316"/>
      <c r="U346" s="316"/>
      <c r="V346" s="316"/>
      <c r="W346" s="316"/>
      <c r="X346" s="317"/>
      <c r="Y346" s="15"/>
      <c r="Z346" s="15"/>
      <c r="AA346" s="15"/>
      <c r="AB346" s="15"/>
      <c r="AC346" s="15"/>
      <c r="AD346" s="15"/>
      <c r="AE346" s="15"/>
      <c r="AT346" s="318" t="s">
        <v>446</v>
      </c>
      <c r="AU346" s="318" t="s">
        <v>88</v>
      </c>
      <c r="AV346" s="15" t="s">
        <v>86</v>
      </c>
      <c r="AW346" s="15" t="s">
        <v>5</v>
      </c>
      <c r="AX346" s="15" t="s">
        <v>78</v>
      </c>
      <c r="AY346" s="318" t="s">
        <v>223</v>
      </c>
    </row>
    <row r="347" s="15" customFormat="1">
      <c r="A347" s="15"/>
      <c r="B347" s="309"/>
      <c r="C347" s="310"/>
      <c r="D347" s="266" t="s">
        <v>446</v>
      </c>
      <c r="E347" s="311" t="s">
        <v>1</v>
      </c>
      <c r="F347" s="312" t="s">
        <v>2484</v>
      </c>
      <c r="G347" s="310"/>
      <c r="H347" s="311" t="s">
        <v>1</v>
      </c>
      <c r="I347" s="313"/>
      <c r="J347" s="313"/>
      <c r="K347" s="310"/>
      <c r="L347" s="310"/>
      <c r="M347" s="314"/>
      <c r="N347" s="315"/>
      <c r="O347" s="316"/>
      <c r="P347" s="316"/>
      <c r="Q347" s="316"/>
      <c r="R347" s="316"/>
      <c r="S347" s="316"/>
      <c r="T347" s="316"/>
      <c r="U347" s="316"/>
      <c r="V347" s="316"/>
      <c r="W347" s="316"/>
      <c r="X347" s="317"/>
      <c r="Y347" s="15"/>
      <c r="Z347" s="15"/>
      <c r="AA347" s="15"/>
      <c r="AB347" s="15"/>
      <c r="AC347" s="15"/>
      <c r="AD347" s="15"/>
      <c r="AE347" s="15"/>
      <c r="AT347" s="318" t="s">
        <v>446</v>
      </c>
      <c r="AU347" s="318" t="s">
        <v>88</v>
      </c>
      <c r="AV347" s="15" t="s">
        <v>86</v>
      </c>
      <c r="AW347" s="15" t="s">
        <v>5</v>
      </c>
      <c r="AX347" s="15" t="s">
        <v>78</v>
      </c>
      <c r="AY347" s="318" t="s">
        <v>223</v>
      </c>
    </row>
    <row r="348" s="15" customFormat="1">
      <c r="A348" s="15"/>
      <c r="B348" s="309"/>
      <c r="C348" s="310"/>
      <c r="D348" s="266" t="s">
        <v>446</v>
      </c>
      <c r="E348" s="311" t="s">
        <v>1</v>
      </c>
      <c r="F348" s="312" t="s">
        <v>2485</v>
      </c>
      <c r="G348" s="310"/>
      <c r="H348" s="311" t="s">
        <v>1</v>
      </c>
      <c r="I348" s="313"/>
      <c r="J348" s="313"/>
      <c r="K348" s="310"/>
      <c r="L348" s="310"/>
      <c r="M348" s="314"/>
      <c r="N348" s="315"/>
      <c r="O348" s="316"/>
      <c r="P348" s="316"/>
      <c r="Q348" s="316"/>
      <c r="R348" s="316"/>
      <c r="S348" s="316"/>
      <c r="T348" s="316"/>
      <c r="U348" s="316"/>
      <c r="V348" s="316"/>
      <c r="W348" s="316"/>
      <c r="X348" s="317"/>
      <c r="Y348" s="15"/>
      <c r="Z348" s="15"/>
      <c r="AA348" s="15"/>
      <c r="AB348" s="15"/>
      <c r="AC348" s="15"/>
      <c r="AD348" s="15"/>
      <c r="AE348" s="15"/>
      <c r="AT348" s="318" t="s">
        <v>446</v>
      </c>
      <c r="AU348" s="318" t="s">
        <v>88</v>
      </c>
      <c r="AV348" s="15" t="s">
        <v>86</v>
      </c>
      <c r="AW348" s="15" t="s">
        <v>5</v>
      </c>
      <c r="AX348" s="15" t="s">
        <v>78</v>
      </c>
      <c r="AY348" s="318" t="s">
        <v>223</v>
      </c>
    </row>
    <row r="349" s="15" customFormat="1">
      <c r="A349" s="15"/>
      <c r="B349" s="309"/>
      <c r="C349" s="310"/>
      <c r="D349" s="266" t="s">
        <v>446</v>
      </c>
      <c r="E349" s="311" t="s">
        <v>1</v>
      </c>
      <c r="F349" s="312" t="s">
        <v>2486</v>
      </c>
      <c r="G349" s="310"/>
      <c r="H349" s="311" t="s">
        <v>1</v>
      </c>
      <c r="I349" s="313"/>
      <c r="J349" s="313"/>
      <c r="K349" s="310"/>
      <c r="L349" s="310"/>
      <c r="M349" s="314"/>
      <c r="N349" s="315"/>
      <c r="O349" s="316"/>
      <c r="P349" s="316"/>
      <c r="Q349" s="316"/>
      <c r="R349" s="316"/>
      <c r="S349" s="316"/>
      <c r="T349" s="316"/>
      <c r="U349" s="316"/>
      <c r="V349" s="316"/>
      <c r="W349" s="316"/>
      <c r="X349" s="317"/>
      <c r="Y349" s="15"/>
      <c r="Z349" s="15"/>
      <c r="AA349" s="15"/>
      <c r="AB349" s="15"/>
      <c r="AC349" s="15"/>
      <c r="AD349" s="15"/>
      <c r="AE349" s="15"/>
      <c r="AT349" s="318" t="s">
        <v>446</v>
      </c>
      <c r="AU349" s="318" t="s">
        <v>88</v>
      </c>
      <c r="AV349" s="15" t="s">
        <v>86</v>
      </c>
      <c r="AW349" s="15" t="s">
        <v>5</v>
      </c>
      <c r="AX349" s="15" t="s">
        <v>78</v>
      </c>
      <c r="AY349" s="318" t="s">
        <v>223</v>
      </c>
    </row>
    <row r="350" s="13" customFormat="1">
      <c r="A350" s="13"/>
      <c r="B350" s="274"/>
      <c r="C350" s="275"/>
      <c r="D350" s="266" t="s">
        <v>446</v>
      </c>
      <c r="E350" s="276" t="s">
        <v>1</v>
      </c>
      <c r="F350" s="277" t="s">
        <v>86</v>
      </c>
      <c r="G350" s="275"/>
      <c r="H350" s="278">
        <v>1</v>
      </c>
      <c r="I350" s="279"/>
      <c r="J350" s="279"/>
      <c r="K350" s="275"/>
      <c r="L350" s="275"/>
      <c r="M350" s="280"/>
      <c r="N350" s="281"/>
      <c r="O350" s="282"/>
      <c r="P350" s="282"/>
      <c r="Q350" s="282"/>
      <c r="R350" s="282"/>
      <c r="S350" s="282"/>
      <c r="T350" s="282"/>
      <c r="U350" s="282"/>
      <c r="V350" s="282"/>
      <c r="W350" s="282"/>
      <c r="X350" s="283"/>
      <c r="Y350" s="13"/>
      <c r="Z350" s="13"/>
      <c r="AA350" s="13"/>
      <c r="AB350" s="13"/>
      <c r="AC350" s="13"/>
      <c r="AD350" s="13"/>
      <c r="AE350" s="13"/>
      <c r="AT350" s="284" t="s">
        <v>446</v>
      </c>
      <c r="AU350" s="284" t="s">
        <v>88</v>
      </c>
      <c r="AV350" s="13" t="s">
        <v>88</v>
      </c>
      <c r="AW350" s="13" t="s">
        <v>5</v>
      </c>
      <c r="AX350" s="13" t="s">
        <v>86</v>
      </c>
      <c r="AY350" s="284" t="s">
        <v>223</v>
      </c>
    </row>
    <row r="351" s="2" customFormat="1" ht="21.75" customHeight="1">
      <c r="A351" s="39"/>
      <c r="B351" s="40"/>
      <c r="C351" s="252" t="s">
        <v>674</v>
      </c>
      <c r="D351" s="252" t="s">
        <v>226</v>
      </c>
      <c r="E351" s="253" t="s">
        <v>2487</v>
      </c>
      <c r="F351" s="254" t="s">
        <v>2488</v>
      </c>
      <c r="G351" s="255" t="s">
        <v>403</v>
      </c>
      <c r="H351" s="256">
        <v>169.43799999999999</v>
      </c>
      <c r="I351" s="257"/>
      <c r="J351" s="257"/>
      <c r="K351" s="258">
        <f>ROUND(P351*H351,2)</f>
        <v>0</v>
      </c>
      <c r="L351" s="254" t="s">
        <v>404</v>
      </c>
      <c r="M351" s="45"/>
      <c r="N351" s="259" t="s">
        <v>1</v>
      </c>
      <c r="O351" s="260" t="s">
        <v>41</v>
      </c>
      <c r="P351" s="261">
        <f>I351+J351</f>
        <v>0</v>
      </c>
      <c r="Q351" s="261">
        <f>ROUND(I351*H351,2)</f>
        <v>0</v>
      </c>
      <c r="R351" s="261">
        <f>ROUND(J351*H351,2)</f>
        <v>0</v>
      </c>
      <c r="S351" s="92"/>
      <c r="T351" s="262">
        <f>S351*H351</f>
        <v>0</v>
      </c>
      <c r="U351" s="262">
        <v>0</v>
      </c>
      <c r="V351" s="262">
        <f>U351*H351</f>
        <v>0</v>
      </c>
      <c r="W351" s="262">
        <v>0</v>
      </c>
      <c r="X351" s="263">
        <f>W351*H351</f>
        <v>0</v>
      </c>
      <c r="Y351" s="39"/>
      <c r="Z351" s="39"/>
      <c r="AA351" s="39"/>
      <c r="AB351" s="39"/>
      <c r="AC351" s="39"/>
      <c r="AD351" s="39"/>
      <c r="AE351" s="39"/>
      <c r="AR351" s="264" t="s">
        <v>239</v>
      </c>
      <c r="AT351" s="264" t="s">
        <v>226</v>
      </c>
      <c r="AU351" s="264" t="s">
        <v>88</v>
      </c>
      <c r="AY351" s="18" t="s">
        <v>223</v>
      </c>
      <c r="BE351" s="265">
        <f>IF(O351="základní",K351,0)</f>
        <v>0</v>
      </c>
      <c r="BF351" s="265">
        <f>IF(O351="snížená",K351,0)</f>
        <v>0</v>
      </c>
      <c r="BG351" s="265">
        <f>IF(O351="zákl. přenesená",K351,0)</f>
        <v>0</v>
      </c>
      <c r="BH351" s="265">
        <f>IF(O351="sníž. přenesená",K351,0)</f>
        <v>0</v>
      </c>
      <c r="BI351" s="265">
        <f>IF(O351="nulová",K351,0)</f>
        <v>0</v>
      </c>
      <c r="BJ351" s="18" t="s">
        <v>86</v>
      </c>
      <c r="BK351" s="265">
        <f>ROUND(P351*H351,2)</f>
        <v>0</v>
      </c>
      <c r="BL351" s="18" t="s">
        <v>239</v>
      </c>
      <c r="BM351" s="264" t="s">
        <v>2489</v>
      </c>
    </row>
    <row r="352" s="15" customFormat="1">
      <c r="A352" s="15"/>
      <c r="B352" s="309"/>
      <c r="C352" s="310"/>
      <c r="D352" s="266" t="s">
        <v>446</v>
      </c>
      <c r="E352" s="311" t="s">
        <v>1</v>
      </c>
      <c r="F352" s="312" t="s">
        <v>2490</v>
      </c>
      <c r="G352" s="310"/>
      <c r="H352" s="311" t="s">
        <v>1</v>
      </c>
      <c r="I352" s="313"/>
      <c r="J352" s="313"/>
      <c r="K352" s="310"/>
      <c r="L352" s="310"/>
      <c r="M352" s="314"/>
      <c r="N352" s="315"/>
      <c r="O352" s="316"/>
      <c r="P352" s="316"/>
      <c r="Q352" s="316"/>
      <c r="R352" s="316"/>
      <c r="S352" s="316"/>
      <c r="T352" s="316"/>
      <c r="U352" s="316"/>
      <c r="V352" s="316"/>
      <c r="W352" s="316"/>
      <c r="X352" s="317"/>
      <c r="Y352" s="15"/>
      <c r="Z352" s="15"/>
      <c r="AA352" s="15"/>
      <c r="AB352" s="15"/>
      <c r="AC352" s="15"/>
      <c r="AD352" s="15"/>
      <c r="AE352" s="15"/>
      <c r="AT352" s="318" t="s">
        <v>446</v>
      </c>
      <c r="AU352" s="318" t="s">
        <v>88</v>
      </c>
      <c r="AV352" s="15" t="s">
        <v>86</v>
      </c>
      <c r="AW352" s="15" t="s">
        <v>5</v>
      </c>
      <c r="AX352" s="15" t="s">
        <v>78</v>
      </c>
      <c r="AY352" s="318" t="s">
        <v>223</v>
      </c>
    </row>
    <row r="353" s="13" customFormat="1">
      <c r="A353" s="13"/>
      <c r="B353" s="274"/>
      <c r="C353" s="275"/>
      <c r="D353" s="266" t="s">
        <v>446</v>
      </c>
      <c r="E353" s="276" t="s">
        <v>1</v>
      </c>
      <c r="F353" s="277" t="s">
        <v>2491</v>
      </c>
      <c r="G353" s="275"/>
      <c r="H353" s="278">
        <v>169.43799999999999</v>
      </c>
      <c r="I353" s="279"/>
      <c r="J353" s="279"/>
      <c r="K353" s="275"/>
      <c r="L353" s="275"/>
      <c r="M353" s="280"/>
      <c r="N353" s="281"/>
      <c r="O353" s="282"/>
      <c r="P353" s="282"/>
      <c r="Q353" s="282"/>
      <c r="R353" s="282"/>
      <c r="S353" s="282"/>
      <c r="T353" s="282"/>
      <c r="U353" s="282"/>
      <c r="V353" s="282"/>
      <c r="W353" s="282"/>
      <c r="X353" s="283"/>
      <c r="Y353" s="13"/>
      <c r="Z353" s="13"/>
      <c r="AA353" s="13"/>
      <c r="AB353" s="13"/>
      <c r="AC353" s="13"/>
      <c r="AD353" s="13"/>
      <c r="AE353" s="13"/>
      <c r="AT353" s="284" t="s">
        <v>446</v>
      </c>
      <c r="AU353" s="284" t="s">
        <v>88</v>
      </c>
      <c r="AV353" s="13" t="s">
        <v>88</v>
      </c>
      <c r="AW353" s="13" t="s">
        <v>5</v>
      </c>
      <c r="AX353" s="13" t="s">
        <v>78</v>
      </c>
      <c r="AY353" s="284" t="s">
        <v>223</v>
      </c>
    </row>
    <row r="354" s="14" customFormat="1">
      <c r="A354" s="14"/>
      <c r="B354" s="285"/>
      <c r="C354" s="286"/>
      <c r="D354" s="266" t="s">
        <v>446</v>
      </c>
      <c r="E354" s="287" t="s">
        <v>1</v>
      </c>
      <c r="F354" s="288" t="s">
        <v>463</v>
      </c>
      <c r="G354" s="286"/>
      <c r="H354" s="289">
        <v>169.43799999999999</v>
      </c>
      <c r="I354" s="290"/>
      <c r="J354" s="290"/>
      <c r="K354" s="286"/>
      <c r="L354" s="286"/>
      <c r="M354" s="291"/>
      <c r="N354" s="292"/>
      <c r="O354" s="293"/>
      <c r="P354" s="293"/>
      <c r="Q354" s="293"/>
      <c r="R354" s="293"/>
      <c r="S354" s="293"/>
      <c r="T354" s="293"/>
      <c r="U354" s="293"/>
      <c r="V354" s="293"/>
      <c r="W354" s="293"/>
      <c r="X354" s="294"/>
      <c r="Y354" s="14"/>
      <c r="Z354" s="14"/>
      <c r="AA354" s="14"/>
      <c r="AB354" s="14"/>
      <c r="AC354" s="14"/>
      <c r="AD354" s="14"/>
      <c r="AE354" s="14"/>
      <c r="AT354" s="295" t="s">
        <v>446</v>
      </c>
      <c r="AU354" s="295" t="s">
        <v>88</v>
      </c>
      <c r="AV354" s="14" t="s">
        <v>239</v>
      </c>
      <c r="AW354" s="14" t="s">
        <v>5</v>
      </c>
      <c r="AX354" s="14" t="s">
        <v>86</v>
      </c>
      <c r="AY354" s="295" t="s">
        <v>223</v>
      </c>
    </row>
    <row r="355" s="2" customFormat="1" ht="21.75" customHeight="1">
      <c r="A355" s="39"/>
      <c r="B355" s="40"/>
      <c r="C355" s="252" t="s">
        <v>683</v>
      </c>
      <c r="D355" s="252" t="s">
        <v>226</v>
      </c>
      <c r="E355" s="253" t="s">
        <v>2492</v>
      </c>
      <c r="F355" s="254" t="s">
        <v>2493</v>
      </c>
      <c r="G355" s="255" t="s">
        <v>403</v>
      </c>
      <c r="H355" s="256">
        <v>7.4290000000000003</v>
      </c>
      <c r="I355" s="257"/>
      <c r="J355" s="257"/>
      <c r="K355" s="258">
        <f>ROUND(P355*H355,2)</f>
        <v>0</v>
      </c>
      <c r="L355" s="254" t="s">
        <v>404</v>
      </c>
      <c r="M355" s="45"/>
      <c r="N355" s="259" t="s">
        <v>1</v>
      </c>
      <c r="O355" s="260" t="s">
        <v>41</v>
      </c>
      <c r="P355" s="261">
        <f>I355+J355</f>
        <v>0</v>
      </c>
      <c r="Q355" s="261">
        <f>ROUND(I355*H355,2)</f>
        <v>0</v>
      </c>
      <c r="R355" s="261">
        <f>ROUND(J355*H355,2)</f>
        <v>0</v>
      </c>
      <c r="S355" s="92"/>
      <c r="T355" s="262">
        <f>S355*H355</f>
        <v>0</v>
      </c>
      <c r="U355" s="262">
        <v>0</v>
      </c>
      <c r="V355" s="262">
        <f>U355*H355</f>
        <v>0</v>
      </c>
      <c r="W355" s="262">
        <v>0</v>
      </c>
      <c r="X355" s="263">
        <f>W355*H355</f>
        <v>0</v>
      </c>
      <c r="Y355" s="39"/>
      <c r="Z355" s="39"/>
      <c r="AA355" s="39"/>
      <c r="AB355" s="39"/>
      <c r="AC355" s="39"/>
      <c r="AD355" s="39"/>
      <c r="AE355" s="39"/>
      <c r="AR355" s="264" t="s">
        <v>239</v>
      </c>
      <c r="AT355" s="264" t="s">
        <v>226</v>
      </c>
      <c r="AU355" s="264" t="s">
        <v>88</v>
      </c>
      <c r="AY355" s="18" t="s">
        <v>223</v>
      </c>
      <c r="BE355" s="265">
        <f>IF(O355="základní",K355,0)</f>
        <v>0</v>
      </c>
      <c r="BF355" s="265">
        <f>IF(O355="snížená",K355,0)</f>
        <v>0</v>
      </c>
      <c r="BG355" s="265">
        <f>IF(O355="zákl. přenesená",K355,0)</f>
        <v>0</v>
      </c>
      <c r="BH355" s="265">
        <f>IF(O355="sníž. přenesená",K355,0)</f>
        <v>0</v>
      </c>
      <c r="BI355" s="265">
        <f>IF(O355="nulová",K355,0)</f>
        <v>0</v>
      </c>
      <c r="BJ355" s="18" t="s">
        <v>86</v>
      </c>
      <c r="BK355" s="265">
        <f>ROUND(P355*H355,2)</f>
        <v>0</v>
      </c>
      <c r="BL355" s="18" t="s">
        <v>239</v>
      </c>
      <c r="BM355" s="264" t="s">
        <v>2494</v>
      </c>
    </row>
    <row r="356" s="15" customFormat="1">
      <c r="A356" s="15"/>
      <c r="B356" s="309"/>
      <c r="C356" s="310"/>
      <c r="D356" s="266" t="s">
        <v>446</v>
      </c>
      <c r="E356" s="311" t="s">
        <v>1</v>
      </c>
      <c r="F356" s="312" t="s">
        <v>2495</v>
      </c>
      <c r="G356" s="310"/>
      <c r="H356" s="311" t="s">
        <v>1</v>
      </c>
      <c r="I356" s="313"/>
      <c r="J356" s="313"/>
      <c r="K356" s="310"/>
      <c r="L356" s="310"/>
      <c r="M356" s="314"/>
      <c r="N356" s="315"/>
      <c r="O356" s="316"/>
      <c r="P356" s="316"/>
      <c r="Q356" s="316"/>
      <c r="R356" s="316"/>
      <c r="S356" s="316"/>
      <c r="T356" s="316"/>
      <c r="U356" s="316"/>
      <c r="V356" s="316"/>
      <c r="W356" s="316"/>
      <c r="X356" s="317"/>
      <c r="Y356" s="15"/>
      <c r="Z356" s="15"/>
      <c r="AA356" s="15"/>
      <c r="AB356" s="15"/>
      <c r="AC356" s="15"/>
      <c r="AD356" s="15"/>
      <c r="AE356" s="15"/>
      <c r="AT356" s="318" t="s">
        <v>446</v>
      </c>
      <c r="AU356" s="318" t="s">
        <v>88</v>
      </c>
      <c r="AV356" s="15" t="s">
        <v>86</v>
      </c>
      <c r="AW356" s="15" t="s">
        <v>5</v>
      </c>
      <c r="AX356" s="15" t="s">
        <v>78</v>
      </c>
      <c r="AY356" s="318" t="s">
        <v>223</v>
      </c>
    </row>
    <row r="357" s="13" customFormat="1">
      <c r="A357" s="13"/>
      <c r="B357" s="274"/>
      <c r="C357" s="275"/>
      <c r="D357" s="266" t="s">
        <v>446</v>
      </c>
      <c r="E357" s="276" t="s">
        <v>1</v>
      </c>
      <c r="F357" s="277" t="s">
        <v>2496</v>
      </c>
      <c r="G357" s="275"/>
      <c r="H357" s="278">
        <v>7.4290000000000003</v>
      </c>
      <c r="I357" s="279"/>
      <c r="J357" s="279"/>
      <c r="K357" s="275"/>
      <c r="L357" s="275"/>
      <c r="M357" s="280"/>
      <c r="N357" s="281"/>
      <c r="O357" s="282"/>
      <c r="P357" s="282"/>
      <c r="Q357" s="282"/>
      <c r="R357" s="282"/>
      <c r="S357" s="282"/>
      <c r="T357" s="282"/>
      <c r="U357" s="282"/>
      <c r="V357" s="282"/>
      <c r="W357" s="282"/>
      <c r="X357" s="283"/>
      <c r="Y357" s="13"/>
      <c r="Z357" s="13"/>
      <c r="AA357" s="13"/>
      <c r="AB357" s="13"/>
      <c r="AC357" s="13"/>
      <c r="AD357" s="13"/>
      <c r="AE357" s="13"/>
      <c r="AT357" s="284" t="s">
        <v>446</v>
      </c>
      <c r="AU357" s="284" t="s">
        <v>88</v>
      </c>
      <c r="AV357" s="13" t="s">
        <v>88</v>
      </c>
      <c r="AW357" s="13" t="s">
        <v>5</v>
      </c>
      <c r="AX357" s="13" t="s">
        <v>78</v>
      </c>
      <c r="AY357" s="284" t="s">
        <v>223</v>
      </c>
    </row>
    <row r="358" s="14" customFormat="1">
      <c r="A358" s="14"/>
      <c r="B358" s="285"/>
      <c r="C358" s="286"/>
      <c r="D358" s="266" t="s">
        <v>446</v>
      </c>
      <c r="E358" s="287" t="s">
        <v>1</v>
      </c>
      <c r="F358" s="288" t="s">
        <v>463</v>
      </c>
      <c r="G358" s="286"/>
      <c r="H358" s="289">
        <v>7.4290000000000003</v>
      </c>
      <c r="I358" s="290"/>
      <c r="J358" s="290"/>
      <c r="K358" s="286"/>
      <c r="L358" s="286"/>
      <c r="M358" s="291"/>
      <c r="N358" s="292"/>
      <c r="O358" s="293"/>
      <c r="P358" s="293"/>
      <c r="Q358" s="293"/>
      <c r="R358" s="293"/>
      <c r="S358" s="293"/>
      <c r="T358" s="293"/>
      <c r="U358" s="293"/>
      <c r="V358" s="293"/>
      <c r="W358" s="293"/>
      <c r="X358" s="294"/>
      <c r="Y358" s="14"/>
      <c r="Z358" s="14"/>
      <c r="AA358" s="14"/>
      <c r="AB358" s="14"/>
      <c r="AC358" s="14"/>
      <c r="AD358" s="14"/>
      <c r="AE358" s="14"/>
      <c r="AT358" s="295" t="s">
        <v>446</v>
      </c>
      <c r="AU358" s="295" t="s">
        <v>88</v>
      </c>
      <c r="AV358" s="14" t="s">
        <v>239</v>
      </c>
      <c r="AW358" s="14" t="s">
        <v>5</v>
      </c>
      <c r="AX358" s="14" t="s">
        <v>86</v>
      </c>
      <c r="AY358" s="295" t="s">
        <v>223</v>
      </c>
    </row>
    <row r="359" s="2" customFormat="1" ht="21.75" customHeight="1">
      <c r="A359" s="39"/>
      <c r="B359" s="40"/>
      <c r="C359" s="252" t="s">
        <v>688</v>
      </c>
      <c r="D359" s="252" t="s">
        <v>226</v>
      </c>
      <c r="E359" s="253" t="s">
        <v>2497</v>
      </c>
      <c r="F359" s="254" t="s">
        <v>2498</v>
      </c>
      <c r="G359" s="255" t="s">
        <v>403</v>
      </c>
      <c r="H359" s="256">
        <v>702.75199999999995</v>
      </c>
      <c r="I359" s="257"/>
      <c r="J359" s="257"/>
      <c r="K359" s="258">
        <f>ROUND(P359*H359,2)</f>
        <v>0</v>
      </c>
      <c r="L359" s="254" t="s">
        <v>404</v>
      </c>
      <c r="M359" s="45"/>
      <c r="N359" s="259" t="s">
        <v>1</v>
      </c>
      <c r="O359" s="260" t="s">
        <v>41</v>
      </c>
      <c r="P359" s="261">
        <f>I359+J359</f>
        <v>0</v>
      </c>
      <c r="Q359" s="261">
        <f>ROUND(I359*H359,2)</f>
        <v>0</v>
      </c>
      <c r="R359" s="261">
        <f>ROUND(J359*H359,2)</f>
        <v>0</v>
      </c>
      <c r="S359" s="92"/>
      <c r="T359" s="262">
        <f>S359*H359</f>
        <v>0</v>
      </c>
      <c r="U359" s="262">
        <v>0</v>
      </c>
      <c r="V359" s="262">
        <f>U359*H359</f>
        <v>0</v>
      </c>
      <c r="W359" s="262">
        <v>0</v>
      </c>
      <c r="X359" s="263">
        <f>W359*H359</f>
        <v>0</v>
      </c>
      <c r="Y359" s="39"/>
      <c r="Z359" s="39"/>
      <c r="AA359" s="39"/>
      <c r="AB359" s="39"/>
      <c r="AC359" s="39"/>
      <c r="AD359" s="39"/>
      <c r="AE359" s="39"/>
      <c r="AR359" s="264" t="s">
        <v>239</v>
      </c>
      <c r="AT359" s="264" t="s">
        <v>226</v>
      </c>
      <c r="AU359" s="264" t="s">
        <v>88</v>
      </c>
      <c r="AY359" s="18" t="s">
        <v>223</v>
      </c>
      <c r="BE359" s="265">
        <f>IF(O359="základní",K359,0)</f>
        <v>0</v>
      </c>
      <c r="BF359" s="265">
        <f>IF(O359="snížená",K359,0)</f>
        <v>0</v>
      </c>
      <c r="BG359" s="265">
        <f>IF(O359="zákl. přenesená",K359,0)</f>
        <v>0</v>
      </c>
      <c r="BH359" s="265">
        <f>IF(O359="sníž. přenesená",K359,0)</f>
        <v>0</v>
      </c>
      <c r="BI359" s="265">
        <f>IF(O359="nulová",K359,0)</f>
        <v>0</v>
      </c>
      <c r="BJ359" s="18" t="s">
        <v>86</v>
      </c>
      <c r="BK359" s="265">
        <f>ROUND(P359*H359,2)</f>
        <v>0</v>
      </c>
      <c r="BL359" s="18" t="s">
        <v>239</v>
      </c>
      <c r="BM359" s="264" t="s">
        <v>2499</v>
      </c>
    </row>
    <row r="360" s="15" customFormat="1">
      <c r="A360" s="15"/>
      <c r="B360" s="309"/>
      <c r="C360" s="310"/>
      <c r="D360" s="266" t="s">
        <v>446</v>
      </c>
      <c r="E360" s="311" t="s">
        <v>1</v>
      </c>
      <c r="F360" s="312" t="s">
        <v>2500</v>
      </c>
      <c r="G360" s="310"/>
      <c r="H360" s="311" t="s">
        <v>1</v>
      </c>
      <c r="I360" s="313"/>
      <c r="J360" s="313"/>
      <c r="K360" s="310"/>
      <c r="L360" s="310"/>
      <c r="M360" s="314"/>
      <c r="N360" s="315"/>
      <c r="O360" s="316"/>
      <c r="P360" s="316"/>
      <c r="Q360" s="316"/>
      <c r="R360" s="316"/>
      <c r="S360" s="316"/>
      <c r="T360" s="316"/>
      <c r="U360" s="316"/>
      <c r="V360" s="316"/>
      <c r="W360" s="316"/>
      <c r="X360" s="317"/>
      <c r="Y360" s="15"/>
      <c r="Z360" s="15"/>
      <c r="AA360" s="15"/>
      <c r="AB360" s="15"/>
      <c r="AC360" s="15"/>
      <c r="AD360" s="15"/>
      <c r="AE360" s="15"/>
      <c r="AT360" s="318" t="s">
        <v>446</v>
      </c>
      <c r="AU360" s="318" t="s">
        <v>88</v>
      </c>
      <c r="AV360" s="15" t="s">
        <v>86</v>
      </c>
      <c r="AW360" s="15" t="s">
        <v>5</v>
      </c>
      <c r="AX360" s="15" t="s">
        <v>78</v>
      </c>
      <c r="AY360" s="318" t="s">
        <v>223</v>
      </c>
    </row>
    <row r="361" s="13" customFormat="1">
      <c r="A361" s="13"/>
      <c r="B361" s="274"/>
      <c r="C361" s="275"/>
      <c r="D361" s="266" t="s">
        <v>446</v>
      </c>
      <c r="E361" s="276" t="s">
        <v>1</v>
      </c>
      <c r="F361" s="277" t="s">
        <v>2501</v>
      </c>
      <c r="G361" s="275"/>
      <c r="H361" s="278">
        <v>702.5</v>
      </c>
      <c r="I361" s="279"/>
      <c r="J361" s="279"/>
      <c r="K361" s="275"/>
      <c r="L361" s="275"/>
      <c r="M361" s="280"/>
      <c r="N361" s="281"/>
      <c r="O361" s="282"/>
      <c r="P361" s="282"/>
      <c r="Q361" s="282"/>
      <c r="R361" s="282"/>
      <c r="S361" s="282"/>
      <c r="T361" s="282"/>
      <c r="U361" s="282"/>
      <c r="V361" s="282"/>
      <c r="W361" s="282"/>
      <c r="X361" s="283"/>
      <c r="Y361" s="13"/>
      <c r="Z361" s="13"/>
      <c r="AA361" s="13"/>
      <c r="AB361" s="13"/>
      <c r="AC361" s="13"/>
      <c r="AD361" s="13"/>
      <c r="AE361" s="13"/>
      <c r="AT361" s="284" t="s">
        <v>446</v>
      </c>
      <c r="AU361" s="284" t="s">
        <v>88</v>
      </c>
      <c r="AV361" s="13" t="s">
        <v>88</v>
      </c>
      <c r="AW361" s="13" t="s">
        <v>5</v>
      </c>
      <c r="AX361" s="13" t="s">
        <v>78</v>
      </c>
      <c r="AY361" s="284" t="s">
        <v>223</v>
      </c>
    </row>
    <row r="362" s="15" customFormat="1">
      <c r="A362" s="15"/>
      <c r="B362" s="309"/>
      <c r="C362" s="310"/>
      <c r="D362" s="266" t="s">
        <v>446</v>
      </c>
      <c r="E362" s="311" t="s">
        <v>1</v>
      </c>
      <c r="F362" s="312" t="s">
        <v>2502</v>
      </c>
      <c r="G362" s="310"/>
      <c r="H362" s="311" t="s">
        <v>1</v>
      </c>
      <c r="I362" s="313"/>
      <c r="J362" s="313"/>
      <c r="K362" s="310"/>
      <c r="L362" s="310"/>
      <c r="M362" s="314"/>
      <c r="N362" s="315"/>
      <c r="O362" s="316"/>
      <c r="P362" s="316"/>
      <c r="Q362" s="316"/>
      <c r="R362" s="316"/>
      <c r="S362" s="316"/>
      <c r="T362" s="316"/>
      <c r="U362" s="316"/>
      <c r="V362" s="316"/>
      <c r="W362" s="316"/>
      <c r="X362" s="317"/>
      <c r="Y362" s="15"/>
      <c r="Z362" s="15"/>
      <c r="AA362" s="15"/>
      <c r="AB362" s="15"/>
      <c r="AC362" s="15"/>
      <c r="AD362" s="15"/>
      <c r="AE362" s="15"/>
      <c r="AT362" s="318" t="s">
        <v>446</v>
      </c>
      <c r="AU362" s="318" t="s">
        <v>88</v>
      </c>
      <c r="AV362" s="15" t="s">
        <v>86</v>
      </c>
      <c r="AW362" s="15" t="s">
        <v>5</v>
      </c>
      <c r="AX362" s="15" t="s">
        <v>78</v>
      </c>
      <c r="AY362" s="318" t="s">
        <v>223</v>
      </c>
    </row>
    <row r="363" s="13" customFormat="1">
      <c r="A363" s="13"/>
      <c r="B363" s="274"/>
      <c r="C363" s="275"/>
      <c r="D363" s="266" t="s">
        <v>446</v>
      </c>
      <c r="E363" s="276" t="s">
        <v>1</v>
      </c>
      <c r="F363" s="277" t="s">
        <v>2503</v>
      </c>
      <c r="G363" s="275"/>
      <c r="H363" s="278">
        <v>0.252</v>
      </c>
      <c r="I363" s="279"/>
      <c r="J363" s="279"/>
      <c r="K363" s="275"/>
      <c r="L363" s="275"/>
      <c r="M363" s="280"/>
      <c r="N363" s="281"/>
      <c r="O363" s="282"/>
      <c r="P363" s="282"/>
      <c r="Q363" s="282"/>
      <c r="R363" s="282"/>
      <c r="S363" s="282"/>
      <c r="T363" s="282"/>
      <c r="U363" s="282"/>
      <c r="V363" s="282"/>
      <c r="W363" s="282"/>
      <c r="X363" s="283"/>
      <c r="Y363" s="13"/>
      <c r="Z363" s="13"/>
      <c r="AA363" s="13"/>
      <c r="AB363" s="13"/>
      <c r="AC363" s="13"/>
      <c r="AD363" s="13"/>
      <c r="AE363" s="13"/>
      <c r="AT363" s="284" t="s">
        <v>446</v>
      </c>
      <c r="AU363" s="284" t="s">
        <v>88</v>
      </c>
      <c r="AV363" s="13" t="s">
        <v>88</v>
      </c>
      <c r="AW363" s="13" t="s">
        <v>5</v>
      </c>
      <c r="AX363" s="13" t="s">
        <v>78</v>
      </c>
      <c r="AY363" s="284" t="s">
        <v>223</v>
      </c>
    </row>
    <row r="364" s="14" customFormat="1">
      <c r="A364" s="14"/>
      <c r="B364" s="285"/>
      <c r="C364" s="286"/>
      <c r="D364" s="266" t="s">
        <v>446</v>
      </c>
      <c r="E364" s="287" t="s">
        <v>1</v>
      </c>
      <c r="F364" s="288" t="s">
        <v>463</v>
      </c>
      <c r="G364" s="286"/>
      <c r="H364" s="289">
        <v>702.75199999999995</v>
      </c>
      <c r="I364" s="290"/>
      <c r="J364" s="290"/>
      <c r="K364" s="286"/>
      <c r="L364" s="286"/>
      <c r="M364" s="291"/>
      <c r="N364" s="292"/>
      <c r="O364" s="293"/>
      <c r="P364" s="293"/>
      <c r="Q364" s="293"/>
      <c r="R364" s="293"/>
      <c r="S364" s="293"/>
      <c r="T364" s="293"/>
      <c r="U364" s="293"/>
      <c r="V364" s="293"/>
      <c r="W364" s="293"/>
      <c r="X364" s="294"/>
      <c r="Y364" s="14"/>
      <c r="Z364" s="14"/>
      <c r="AA364" s="14"/>
      <c r="AB364" s="14"/>
      <c r="AC364" s="14"/>
      <c r="AD364" s="14"/>
      <c r="AE364" s="14"/>
      <c r="AT364" s="295" t="s">
        <v>446</v>
      </c>
      <c r="AU364" s="295" t="s">
        <v>88</v>
      </c>
      <c r="AV364" s="14" t="s">
        <v>239</v>
      </c>
      <c r="AW364" s="14" t="s">
        <v>5</v>
      </c>
      <c r="AX364" s="14" t="s">
        <v>86</v>
      </c>
      <c r="AY364" s="295" t="s">
        <v>223</v>
      </c>
    </row>
    <row r="365" s="2" customFormat="1" ht="21.75" customHeight="1">
      <c r="A365" s="39"/>
      <c r="B365" s="40"/>
      <c r="C365" s="252" t="s">
        <v>693</v>
      </c>
      <c r="D365" s="252" t="s">
        <v>226</v>
      </c>
      <c r="E365" s="253" t="s">
        <v>2504</v>
      </c>
      <c r="F365" s="254" t="s">
        <v>2505</v>
      </c>
      <c r="G365" s="255" t="s">
        <v>403</v>
      </c>
      <c r="H365" s="256">
        <v>169.43799999999999</v>
      </c>
      <c r="I365" s="257"/>
      <c r="J365" s="257"/>
      <c r="K365" s="258">
        <f>ROUND(P365*H365,2)</f>
        <v>0</v>
      </c>
      <c r="L365" s="254" t="s">
        <v>404</v>
      </c>
      <c r="M365" s="45"/>
      <c r="N365" s="259" t="s">
        <v>1</v>
      </c>
      <c r="O365" s="260" t="s">
        <v>41</v>
      </c>
      <c r="P365" s="261">
        <f>I365+J365</f>
        <v>0</v>
      </c>
      <c r="Q365" s="261">
        <f>ROUND(I365*H365,2)</f>
        <v>0</v>
      </c>
      <c r="R365" s="261">
        <f>ROUND(J365*H365,2)</f>
        <v>0</v>
      </c>
      <c r="S365" s="92"/>
      <c r="T365" s="262">
        <f>S365*H365</f>
        <v>0</v>
      </c>
      <c r="U365" s="262">
        <v>0.20266000000000001</v>
      </c>
      <c r="V365" s="262">
        <f>U365*H365</f>
        <v>34.338305079999998</v>
      </c>
      <c r="W365" s="262">
        <v>0</v>
      </c>
      <c r="X365" s="263">
        <f>W365*H365</f>
        <v>0</v>
      </c>
      <c r="Y365" s="39"/>
      <c r="Z365" s="39"/>
      <c r="AA365" s="39"/>
      <c r="AB365" s="39"/>
      <c r="AC365" s="39"/>
      <c r="AD365" s="39"/>
      <c r="AE365" s="39"/>
      <c r="AR365" s="264" t="s">
        <v>239</v>
      </c>
      <c r="AT365" s="264" t="s">
        <v>226</v>
      </c>
      <c r="AU365" s="264" t="s">
        <v>88</v>
      </c>
      <c r="AY365" s="18" t="s">
        <v>223</v>
      </c>
      <c r="BE365" s="265">
        <f>IF(O365="základní",K365,0)</f>
        <v>0</v>
      </c>
      <c r="BF365" s="265">
        <f>IF(O365="snížená",K365,0)</f>
        <v>0</v>
      </c>
      <c r="BG365" s="265">
        <f>IF(O365="zákl. přenesená",K365,0)</f>
        <v>0</v>
      </c>
      <c r="BH365" s="265">
        <f>IF(O365="sníž. přenesená",K365,0)</f>
        <v>0</v>
      </c>
      <c r="BI365" s="265">
        <f>IF(O365="nulová",K365,0)</f>
        <v>0</v>
      </c>
      <c r="BJ365" s="18" t="s">
        <v>86</v>
      </c>
      <c r="BK365" s="265">
        <f>ROUND(P365*H365,2)</f>
        <v>0</v>
      </c>
      <c r="BL365" s="18" t="s">
        <v>239</v>
      </c>
      <c r="BM365" s="264" t="s">
        <v>2506</v>
      </c>
    </row>
    <row r="366" s="15" customFormat="1">
      <c r="A366" s="15"/>
      <c r="B366" s="309"/>
      <c r="C366" s="310"/>
      <c r="D366" s="266" t="s">
        <v>446</v>
      </c>
      <c r="E366" s="311" t="s">
        <v>1</v>
      </c>
      <c r="F366" s="312" t="s">
        <v>2507</v>
      </c>
      <c r="G366" s="310"/>
      <c r="H366" s="311" t="s">
        <v>1</v>
      </c>
      <c r="I366" s="313"/>
      <c r="J366" s="313"/>
      <c r="K366" s="310"/>
      <c r="L366" s="310"/>
      <c r="M366" s="314"/>
      <c r="N366" s="315"/>
      <c r="O366" s="316"/>
      <c r="P366" s="316"/>
      <c r="Q366" s="316"/>
      <c r="R366" s="316"/>
      <c r="S366" s="316"/>
      <c r="T366" s="316"/>
      <c r="U366" s="316"/>
      <c r="V366" s="316"/>
      <c r="W366" s="316"/>
      <c r="X366" s="317"/>
      <c r="Y366" s="15"/>
      <c r="Z366" s="15"/>
      <c r="AA366" s="15"/>
      <c r="AB366" s="15"/>
      <c r="AC366" s="15"/>
      <c r="AD366" s="15"/>
      <c r="AE366" s="15"/>
      <c r="AT366" s="318" t="s">
        <v>446</v>
      </c>
      <c r="AU366" s="318" t="s">
        <v>88</v>
      </c>
      <c r="AV366" s="15" t="s">
        <v>86</v>
      </c>
      <c r="AW366" s="15" t="s">
        <v>5</v>
      </c>
      <c r="AX366" s="15" t="s">
        <v>78</v>
      </c>
      <c r="AY366" s="318" t="s">
        <v>223</v>
      </c>
    </row>
    <row r="367" s="13" customFormat="1">
      <c r="A367" s="13"/>
      <c r="B367" s="274"/>
      <c r="C367" s="275"/>
      <c r="D367" s="266" t="s">
        <v>446</v>
      </c>
      <c r="E367" s="276" t="s">
        <v>1</v>
      </c>
      <c r="F367" s="277" t="s">
        <v>2491</v>
      </c>
      <c r="G367" s="275"/>
      <c r="H367" s="278">
        <v>169.43799999999999</v>
      </c>
      <c r="I367" s="279"/>
      <c r="J367" s="279"/>
      <c r="K367" s="275"/>
      <c r="L367" s="275"/>
      <c r="M367" s="280"/>
      <c r="N367" s="281"/>
      <c r="O367" s="282"/>
      <c r="P367" s="282"/>
      <c r="Q367" s="282"/>
      <c r="R367" s="282"/>
      <c r="S367" s="282"/>
      <c r="T367" s="282"/>
      <c r="U367" s="282"/>
      <c r="V367" s="282"/>
      <c r="W367" s="282"/>
      <c r="X367" s="283"/>
      <c r="Y367" s="13"/>
      <c r="Z367" s="13"/>
      <c r="AA367" s="13"/>
      <c r="AB367" s="13"/>
      <c r="AC367" s="13"/>
      <c r="AD367" s="13"/>
      <c r="AE367" s="13"/>
      <c r="AT367" s="284" t="s">
        <v>446</v>
      </c>
      <c r="AU367" s="284" t="s">
        <v>88</v>
      </c>
      <c r="AV367" s="13" t="s">
        <v>88</v>
      </c>
      <c r="AW367" s="13" t="s">
        <v>5</v>
      </c>
      <c r="AX367" s="13" t="s">
        <v>78</v>
      </c>
      <c r="AY367" s="284" t="s">
        <v>223</v>
      </c>
    </row>
    <row r="368" s="14" customFormat="1">
      <c r="A368" s="14"/>
      <c r="B368" s="285"/>
      <c r="C368" s="286"/>
      <c r="D368" s="266" t="s">
        <v>446</v>
      </c>
      <c r="E368" s="287" t="s">
        <v>1</v>
      </c>
      <c r="F368" s="288" t="s">
        <v>463</v>
      </c>
      <c r="G368" s="286"/>
      <c r="H368" s="289">
        <v>169.43799999999999</v>
      </c>
      <c r="I368" s="290"/>
      <c r="J368" s="290"/>
      <c r="K368" s="286"/>
      <c r="L368" s="286"/>
      <c r="M368" s="291"/>
      <c r="N368" s="292"/>
      <c r="O368" s="293"/>
      <c r="P368" s="293"/>
      <c r="Q368" s="293"/>
      <c r="R368" s="293"/>
      <c r="S368" s="293"/>
      <c r="T368" s="293"/>
      <c r="U368" s="293"/>
      <c r="V368" s="293"/>
      <c r="W368" s="293"/>
      <c r="X368" s="294"/>
      <c r="Y368" s="14"/>
      <c r="Z368" s="14"/>
      <c r="AA368" s="14"/>
      <c r="AB368" s="14"/>
      <c r="AC368" s="14"/>
      <c r="AD368" s="14"/>
      <c r="AE368" s="14"/>
      <c r="AT368" s="295" t="s">
        <v>446</v>
      </c>
      <c r="AU368" s="295" t="s">
        <v>88</v>
      </c>
      <c r="AV368" s="14" t="s">
        <v>239</v>
      </c>
      <c r="AW368" s="14" t="s">
        <v>5</v>
      </c>
      <c r="AX368" s="14" t="s">
        <v>86</v>
      </c>
      <c r="AY368" s="295" t="s">
        <v>223</v>
      </c>
    </row>
    <row r="369" s="2" customFormat="1" ht="21.75" customHeight="1">
      <c r="A369" s="39"/>
      <c r="B369" s="40"/>
      <c r="C369" s="252" t="s">
        <v>698</v>
      </c>
      <c r="D369" s="252" t="s">
        <v>226</v>
      </c>
      <c r="E369" s="253" t="s">
        <v>2508</v>
      </c>
      <c r="F369" s="254" t="s">
        <v>2509</v>
      </c>
      <c r="G369" s="255" t="s">
        <v>409</v>
      </c>
      <c r="H369" s="256">
        <v>2.1000000000000001</v>
      </c>
      <c r="I369" s="257"/>
      <c r="J369" s="257"/>
      <c r="K369" s="258">
        <f>ROUND(P369*H369,2)</f>
        <v>0</v>
      </c>
      <c r="L369" s="254" t="s">
        <v>404</v>
      </c>
      <c r="M369" s="45"/>
      <c r="N369" s="259" t="s">
        <v>1</v>
      </c>
      <c r="O369" s="260" t="s">
        <v>41</v>
      </c>
      <c r="P369" s="261">
        <f>I369+J369</f>
        <v>0</v>
      </c>
      <c r="Q369" s="261">
        <f>ROUND(I369*H369,2)</f>
        <v>0</v>
      </c>
      <c r="R369" s="261">
        <f>ROUND(J369*H369,2)</f>
        <v>0</v>
      </c>
      <c r="S369" s="92"/>
      <c r="T369" s="262">
        <f>S369*H369</f>
        <v>0</v>
      </c>
      <c r="U369" s="262">
        <v>0</v>
      </c>
      <c r="V369" s="262">
        <f>U369*H369</f>
        <v>0</v>
      </c>
      <c r="W369" s="262">
        <v>0</v>
      </c>
      <c r="X369" s="263">
        <f>W369*H369</f>
        <v>0</v>
      </c>
      <c r="Y369" s="39"/>
      <c r="Z369" s="39"/>
      <c r="AA369" s="39"/>
      <c r="AB369" s="39"/>
      <c r="AC369" s="39"/>
      <c r="AD369" s="39"/>
      <c r="AE369" s="39"/>
      <c r="AR369" s="264" t="s">
        <v>239</v>
      </c>
      <c r="AT369" s="264" t="s">
        <v>226</v>
      </c>
      <c r="AU369" s="264" t="s">
        <v>88</v>
      </c>
      <c r="AY369" s="18" t="s">
        <v>223</v>
      </c>
      <c r="BE369" s="265">
        <f>IF(O369="základní",K369,0)</f>
        <v>0</v>
      </c>
      <c r="BF369" s="265">
        <f>IF(O369="snížená",K369,0)</f>
        <v>0</v>
      </c>
      <c r="BG369" s="265">
        <f>IF(O369="zákl. přenesená",K369,0)</f>
        <v>0</v>
      </c>
      <c r="BH369" s="265">
        <f>IF(O369="sníž. přenesená",K369,0)</f>
        <v>0</v>
      </c>
      <c r="BI369" s="265">
        <f>IF(O369="nulová",K369,0)</f>
        <v>0</v>
      </c>
      <c r="BJ369" s="18" t="s">
        <v>86</v>
      </c>
      <c r="BK369" s="265">
        <f>ROUND(P369*H369,2)</f>
        <v>0</v>
      </c>
      <c r="BL369" s="18" t="s">
        <v>239</v>
      </c>
      <c r="BM369" s="264" t="s">
        <v>2510</v>
      </c>
    </row>
    <row r="370" s="15" customFormat="1">
      <c r="A370" s="15"/>
      <c r="B370" s="309"/>
      <c r="C370" s="310"/>
      <c r="D370" s="266" t="s">
        <v>446</v>
      </c>
      <c r="E370" s="311" t="s">
        <v>1</v>
      </c>
      <c r="F370" s="312" t="s">
        <v>2511</v>
      </c>
      <c r="G370" s="310"/>
      <c r="H370" s="311" t="s">
        <v>1</v>
      </c>
      <c r="I370" s="313"/>
      <c r="J370" s="313"/>
      <c r="K370" s="310"/>
      <c r="L370" s="310"/>
      <c r="M370" s="314"/>
      <c r="N370" s="315"/>
      <c r="O370" s="316"/>
      <c r="P370" s="316"/>
      <c r="Q370" s="316"/>
      <c r="R370" s="316"/>
      <c r="S370" s="316"/>
      <c r="T370" s="316"/>
      <c r="U370" s="316"/>
      <c r="V370" s="316"/>
      <c r="W370" s="316"/>
      <c r="X370" s="317"/>
      <c r="Y370" s="15"/>
      <c r="Z370" s="15"/>
      <c r="AA370" s="15"/>
      <c r="AB370" s="15"/>
      <c r="AC370" s="15"/>
      <c r="AD370" s="15"/>
      <c r="AE370" s="15"/>
      <c r="AT370" s="318" t="s">
        <v>446</v>
      </c>
      <c r="AU370" s="318" t="s">
        <v>88</v>
      </c>
      <c r="AV370" s="15" t="s">
        <v>86</v>
      </c>
      <c r="AW370" s="15" t="s">
        <v>5</v>
      </c>
      <c r="AX370" s="15" t="s">
        <v>78</v>
      </c>
      <c r="AY370" s="318" t="s">
        <v>223</v>
      </c>
    </row>
    <row r="371" s="13" customFormat="1">
      <c r="A371" s="13"/>
      <c r="B371" s="274"/>
      <c r="C371" s="275"/>
      <c r="D371" s="266" t="s">
        <v>446</v>
      </c>
      <c r="E371" s="276" t="s">
        <v>1</v>
      </c>
      <c r="F371" s="277" t="s">
        <v>2512</v>
      </c>
      <c r="G371" s="275"/>
      <c r="H371" s="278">
        <v>2.1000000000000001</v>
      </c>
      <c r="I371" s="279"/>
      <c r="J371" s="279"/>
      <c r="K371" s="275"/>
      <c r="L371" s="275"/>
      <c r="M371" s="280"/>
      <c r="N371" s="281"/>
      <c r="O371" s="282"/>
      <c r="P371" s="282"/>
      <c r="Q371" s="282"/>
      <c r="R371" s="282"/>
      <c r="S371" s="282"/>
      <c r="T371" s="282"/>
      <c r="U371" s="282"/>
      <c r="V371" s="282"/>
      <c r="W371" s="282"/>
      <c r="X371" s="283"/>
      <c r="Y371" s="13"/>
      <c r="Z371" s="13"/>
      <c r="AA371" s="13"/>
      <c r="AB371" s="13"/>
      <c r="AC371" s="13"/>
      <c r="AD371" s="13"/>
      <c r="AE371" s="13"/>
      <c r="AT371" s="284" t="s">
        <v>446</v>
      </c>
      <c r="AU371" s="284" t="s">
        <v>88</v>
      </c>
      <c r="AV371" s="13" t="s">
        <v>88</v>
      </c>
      <c r="AW371" s="13" t="s">
        <v>5</v>
      </c>
      <c r="AX371" s="13" t="s">
        <v>78</v>
      </c>
      <c r="AY371" s="284" t="s">
        <v>223</v>
      </c>
    </row>
    <row r="372" s="14" customFormat="1">
      <c r="A372" s="14"/>
      <c r="B372" s="285"/>
      <c r="C372" s="286"/>
      <c r="D372" s="266" t="s">
        <v>446</v>
      </c>
      <c r="E372" s="287" t="s">
        <v>1</v>
      </c>
      <c r="F372" s="288" t="s">
        <v>463</v>
      </c>
      <c r="G372" s="286"/>
      <c r="H372" s="289">
        <v>2.1000000000000001</v>
      </c>
      <c r="I372" s="290"/>
      <c r="J372" s="290"/>
      <c r="K372" s="286"/>
      <c r="L372" s="286"/>
      <c r="M372" s="291"/>
      <c r="N372" s="292"/>
      <c r="O372" s="293"/>
      <c r="P372" s="293"/>
      <c r="Q372" s="293"/>
      <c r="R372" s="293"/>
      <c r="S372" s="293"/>
      <c r="T372" s="293"/>
      <c r="U372" s="293"/>
      <c r="V372" s="293"/>
      <c r="W372" s="293"/>
      <c r="X372" s="294"/>
      <c r="Y372" s="14"/>
      <c r="Z372" s="14"/>
      <c r="AA372" s="14"/>
      <c r="AB372" s="14"/>
      <c r="AC372" s="14"/>
      <c r="AD372" s="14"/>
      <c r="AE372" s="14"/>
      <c r="AT372" s="295" t="s">
        <v>446</v>
      </c>
      <c r="AU372" s="295" t="s">
        <v>88</v>
      </c>
      <c r="AV372" s="14" t="s">
        <v>239</v>
      </c>
      <c r="AW372" s="14" t="s">
        <v>5</v>
      </c>
      <c r="AX372" s="14" t="s">
        <v>86</v>
      </c>
      <c r="AY372" s="295" t="s">
        <v>223</v>
      </c>
    </row>
    <row r="373" s="2" customFormat="1" ht="21.75" customHeight="1">
      <c r="A373" s="39"/>
      <c r="B373" s="40"/>
      <c r="C373" s="252" t="s">
        <v>713</v>
      </c>
      <c r="D373" s="252" t="s">
        <v>226</v>
      </c>
      <c r="E373" s="253" t="s">
        <v>2513</v>
      </c>
      <c r="F373" s="254" t="s">
        <v>2514</v>
      </c>
      <c r="G373" s="255" t="s">
        <v>403</v>
      </c>
      <c r="H373" s="256">
        <v>10.5</v>
      </c>
      <c r="I373" s="257"/>
      <c r="J373" s="257"/>
      <c r="K373" s="258">
        <f>ROUND(P373*H373,2)</f>
        <v>0</v>
      </c>
      <c r="L373" s="254" t="s">
        <v>404</v>
      </c>
      <c r="M373" s="45"/>
      <c r="N373" s="259" t="s">
        <v>1</v>
      </c>
      <c r="O373" s="260" t="s">
        <v>41</v>
      </c>
      <c r="P373" s="261">
        <f>I373+J373</f>
        <v>0</v>
      </c>
      <c r="Q373" s="261">
        <f>ROUND(I373*H373,2)</f>
        <v>0</v>
      </c>
      <c r="R373" s="261">
        <f>ROUND(J373*H373,2)</f>
        <v>0</v>
      </c>
      <c r="S373" s="92"/>
      <c r="T373" s="262">
        <f>S373*H373</f>
        <v>0</v>
      </c>
      <c r="U373" s="262">
        <v>0.0063200000000000001</v>
      </c>
      <c r="V373" s="262">
        <f>U373*H373</f>
        <v>0.066360000000000002</v>
      </c>
      <c r="W373" s="262">
        <v>0</v>
      </c>
      <c r="X373" s="263">
        <f>W373*H373</f>
        <v>0</v>
      </c>
      <c r="Y373" s="39"/>
      <c r="Z373" s="39"/>
      <c r="AA373" s="39"/>
      <c r="AB373" s="39"/>
      <c r="AC373" s="39"/>
      <c r="AD373" s="39"/>
      <c r="AE373" s="39"/>
      <c r="AR373" s="264" t="s">
        <v>239</v>
      </c>
      <c r="AT373" s="264" t="s">
        <v>226</v>
      </c>
      <c r="AU373" s="264" t="s">
        <v>88</v>
      </c>
      <c r="AY373" s="18" t="s">
        <v>223</v>
      </c>
      <c r="BE373" s="265">
        <f>IF(O373="základní",K373,0)</f>
        <v>0</v>
      </c>
      <c r="BF373" s="265">
        <f>IF(O373="snížená",K373,0)</f>
        <v>0</v>
      </c>
      <c r="BG373" s="265">
        <f>IF(O373="zákl. přenesená",K373,0)</f>
        <v>0</v>
      </c>
      <c r="BH373" s="265">
        <f>IF(O373="sníž. přenesená",K373,0)</f>
        <v>0</v>
      </c>
      <c r="BI373" s="265">
        <f>IF(O373="nulová",K373,0)</f>
        <v>0</v>
      </c>
      <c r="BJ373" s="18" t="s">
        <v>86</v>
      </c>
      <c r="BK373" s="265">
        <f>ROUND(P373*H373,2)</f>
        <v>0</v>
      </c>
      <c r="BL373" s="18" t="s">
        <v>239</v>
      </c>
      <c r="BM373" s="264" t="s">
        <v>2515</v>
      </c>
    </row>
    <row r="374" s="15" customFormat="1">
      <c r="A374" s="15"/>
      <c r="B374" s="309"/>
      <c r="C374" s="310"/>
      <c r="D374" s="266" t="s">
        <v>446</v>
      </c>
      <c r="E374" s="311" t="s">
        <v>1</v>
      </c>
      <c r="F374" s="312" t="s">
        <v>2516</v>
      </c>
      <c r="G374" s="310"/>
      <c r="H374" s="311" t="s">
        <v>1</v>
      </c>
      <c r="I374" s="313"/>
      <c r="J374" s="313"/>
      <c r="K374" s="310"/>
      <c r="L374" s="310"/>
      <c r="M374" s="314"/>
      <c r="N374" s="315"/>
      <c r="O374" s="316"/>
      <c r="P374" s="316"/>
      <c r="Q374" s="316"/>
      <c r="R374" s="316"/>
      <c r="S374" s="316"/>
      <c r="T374" s="316"/>
      <c r="U374" s="316"/>
      <c r="V374" s="316"/>
      <c r="W374" s="316"/>
      <c r="X374" s="317"/>
      <c r="Y374" s="15"/>
      <c r="Z374" s="15"/>
      <c r="AA374" s="15"/>
      <c r="AB374" s="15"/>
      <c r="AC374" s="15"/>
      <c r="AD374" s="15"/>
      <c r="AE374" s="15"/>
      <c r="AT374" s="318" t="s">
        <v>446</v>
      </c>
      <c r="AU374" s="318" t="s">
        <v>88</v>
      </c>
      <c r="AV374" s="15" t="s">
        <v>86</v>
      </c>
      <c r="AW374" s="15" t="s">
        <v>5</v>
      </c>
      <c r="AX374" s="15" t="s">
        <v>78</v>
      </c>
      <c r="AY374" s="318" t="s">
        <v>223</v>
      </c>
    </row>
    <row r="375" s="13" customFormat="1">
      <c r="A375" s="13"/>
      <c r="B375" s="274"/>
      <c r="C375" s="275"/>
      <c r="D375" s="266" t="s">
        <v>446</v>
      </c>
      <c r="E375" s="276" t="s">
        <v>1</v>
      </c>
      <c r="F375" s="277" t="s">
        <v>2517</v>
      </c>
      <c r="G375" s="275"/>
      <c r="H375" s="278">
        <v>10.5</v>
      </c>
      <c r="I375" s="279"/>
      <c r="J375" s="279"/>
      <c r="K375" s="275"/>
      <c r="L375" s="275"/>
      <c r="M375" s="280"/>
      <c r="N375" s="281"/>
      <c r="O375" s="282"/>
      <c r="P375" s="282"/>
      <c r="Q375" s="282"/>
      <c r="R375" s="282"/>
      <c r="S375" s="282"/>
      <c r="T375" s="282"/>
      <c r="U375" s="282"/>
      <c r="V375" s="282"/>
      <c r="W375" s="282"/>
      <c r="X375" s="283"/>
      <c r="Y375" s="13"/>
      <c r="Z375" s="13"/>
      <c r="AA375" s="13"/>
      <c r="AB375" s="13"/>
      <c r="AC375" s="13"/>
      <c r="AD375" s="13"/>
      <c r="AE375" s="13"/>
      <c r="AT375" s="284" t="s">
        <v>446</v>
      </c>
      <c r="AU375" s="284" t="s">
        <v>88</v>
      </c>
      <c r="AV375" s="13" t="s">
        <v>88</v>
      </c>
      <c r="AW375" s="13" t="s">
        <v>5</v>
      </c>
      <c r="AX375" s="13" t="s">
        <v>86</v>
      </c>
      <c r="AY375" s="284" t="s">
        <v>223</v>
      </c>
    </row>
    <row r="376" s="2" customFormat="1" ht="21.75" customHeight="1">
      <c r="A376" s="39"/>
      <c r="B376" s="40"/>
      <c r="C376" s="252" t="s">
        <v>718</v>
      </c>
      <c r="D376" s="252" t="s">
        <v>226</v>
      </c>
      <c r="E376" s="253" t="s">
        <v>2518</v>
      </c>
      <c r="F376" s="254" t="s">
        <v>2519</v>
      </c>
      <c r="G376" s="255" t="s">
        <v>409</v>
      </c>
      <c r="H376" s="256">
        <v>52.917999999999999</v>
      </c>
      <c r="I376" s="257"/>
      <c r="J376" s="257"/>
      <c r="K376" s="258">
        <f>ROUND(P376*H376,2)</f>
        <v>0</v>
      </c>
      <c r="L376" s="254" t="s">
        <v>404</v>
      </c>
      <c r="M376" s="45"/>
      <c r="N376" s="259" t="s">
        <v>1</v>
      </c>
      <c r="O376" s="260" t="s">
        <v>41</v>
      </c>
      <c r="P376" s="261">
        <f>I376+J376</f>
        <v>0</v>
      </c>
      <c r="Q376" s="261">
        <f>ROUND(I376*H376,2)</f>
        <v>0</v>
      </c>
      <c r="R376" s="261">
        <f>ROUND(J376*H376,2)</f>
        <v>0</v>
      </c>
      <c r="S376" s="92"/>
      <c r="T376" s="262">
        <f>S376*H376</f>
        <v>0</v>
      </c>
      <c r="U376" s="262">
        <v>2.21</v>
      </c>
      <c r="V376" s="262">
        <f>U376*H376</f>
        <v>116.94878</v>
      </c>
      <c r="W376" s="262">
        <v>0</v>
      </c>
      <c r="X376" s="263">
        <f>W376*H376</f>
        <v>0</v>
      </c>
      <c r="Y376" s="39"/>
      <c r="Z376" s="39"/>
      <c r="AA376" s="39"/>
      <c r="AB376" s="39"/>
      <c r="AC376" s="39"/>
      <c r="AD376" s="39"/>
      <c r="AE376" s="39"/>
      <c r="AR376" s="264" t="s">
        <v>239</v>
      </c>
      <c r="AT376" s="264" t="s">
        <v>226</v>
      </c>
      <c r="AU376" s="264" t="s">
        <v>88</v>
      </c>
      <c r="AY376" s="18" t="s">
        <v>223</v>
      </c>
      <c r="BE376" s="265">
        <f>IF(O376="základní",K376,0)</f>
        <v>0</v>
      </c>
      <c r="BF376" s="265">
        <f>IF(O376="snížená",K376,0)</f>
        <v>0</v>
      </c>
      <c r="BG376" s="265">
        <f>IF(O376="zákl. přenesená",K376,0)</f>
        <v>0</v>
      </c>
      <c r="BH376" s="265">
        <f>IF(O376="sníž. přenesená",K376,0)</f>
        <v>0</v>
      </c>
      <c r="BI376" s="265">
        <f>IF(O376="nulová",K376,0)</f>
        <v>0</v>
      </c>
      <c r="BJ376" s="18" t="s">
        <v>86</v>
      </c>
      <c r="BK376" s="265">
        <f>ROUND(P376*H376,2)</f>
        <v>0</v>
      </c>
      <c r="BL376" s="18" t="s">
        <v>239</v>
      </c>
      <c r="BM376" s="264" t="s">
        <v>2520</v>
      </c>
    </row>
    <row r="377" s="15" customFormat="1">
      <c r="A377" s="15"/>
      <c r="B377" s="309"/>
      <c r="C377" s="310"/>
      <c r="D377" s="266" t="s">
        <v>446</v>
      </c>
      <c r="E377" s="311" t="s">
        <v>1</v>
      </c>
      <c r="F377" s="312" t="s">
        <v>2521</v>
      </c>
      <c r="G377" s="310"/>
      <c r="H377" s="311" t="s">
        <v>1</v>
      </c>
      <c r="I377" s="313"/>
      <c r="J377" s="313"/>
      <c r="K377" s="310"/>
      <c r="L377" s="310"/>
      <c r="M377" s="314"/>
      <c r="N377" s="315"/>
      <c r="O377" s="316"/>
      <c r="P377" s="316"/>
      <c r="Q377" s="316"/>
      <c r="R377" s="316"/>
      <c r="S377" s="316"/>
      <c r="T377" s="316"/>
      <c r="U377" s="316"/>
      <c r="V377" s="316"/>
      <c r="W377" s="316"/>
      <c r="X377" s="317"/>
      <c r="Y377" s="15"/>
      <c r="Z377" s="15"/>
      <c r="AA377" s="15"/>
      <c r="AB377" s="15"/>
      <c r="AC377" s="15"/>
      <c r="AD377" s="15"/>
      <c r="AE377" s="15"/>
      <c r="AT377" s="318" t="s">
        <v>446</v>
      </c>
      <c r="AU377" s="318" t="s">
        <v>88</v>
      </c>
      <c r="AV377" s="15" t="s">
        <v>86</v>
      </c>
      <c r="AW377" s="15" t="s">
        <v>5</v>
      </c>
      <c r="AX377" s="15" t="s">
        <v>78</v>
      </c>
      <c r="AY377" s="318" t="s">
        <v>223</v>
      </c>
    </row>
    <row r="378" s="13" customFormat="1">
      <c r="A378" s="13"/>
      <c r="B378" s="274"/>
      <c r="C378" s="275"/>
      <c r="D378" s="266" t="s">
        <v>446</v>
      </c>
      <c r="E378" s="276" t="s">
        <v>1</v>
      </c>
      <c r="F378" s="277" t="s">
        <v>2522</v>
      </c>
      <c r="G378" s="275"/>
      <c r="H378" s="278">
        <v>52.917999999999999</v>
      </c>
      <c r="I378" s="279"/>
      <c r="J378" s="279"/>
      <c r="K378" s="275"/>
      <c r="L378" s="275"/>
      <c r="M378" s="280"/>
      <c r="N378" s="281"/>
      <c r="O378" s="282"/>
      <c r="P378" s="282"/>
      <c r="Q378" s="282"/>
      <c r="R378" s="282"/>
      <c r="S378" s="282"/>
      <c r="T378" s="282"/>
      <c r="U378" s="282"/>
      <c r="V378" s="282"/>
      <c r="W378" s="282"/>
      <c r="X378" s="283"/>
      <c r="Y378" s="13"/>
      <c r="Z378" s="13"/>
      <c r="AA378" s="13"/>
      <c r="AB378" s="13"/>
      <c r="AC378" s="13"/>
      <c r="AD378" s="13"/>
      <c r="AE378" s="13"/>
      <c r="AT378" s="284" t="s">
        <v>446</v>
      </c>
      <c r="AU378" s="284" t="s">
        <v>88</v>
      </c>
      <c r="AV378" s="13" t="s">
        <v>88</v>
      </c>
      <c r="AW378" s="13" t="s">
        <v>5</v>
      </c>
      <c r="AX378" s="13" t="s">
        <v>86</v>
      </c>
      <c r="AY378" s="284" t="s">
        <v>223</v>
      </c>
    </row>
    <row r="379" s="2" customFormat="1" ht="21.75" customHeight="1">
      <c r="A379" s="39"/>
      <c r="B379" s="40"/>
      <c r="C379" s="252" t="s">
        <v>705</v>
      </c>
      <c r="D379" s="252" t="s">
        <v>226</v>
      </c>
      <c r="E379" s="253" t="s">
        <v>2523</v>
      </c>
      <c r="F379" s="254" t="s">
        <v>2524</v>
      </c>
      <c r="G379" s="255" t="s">
        <v>403</v>
      </c>
      <c r="H379" s="256">
        <v>185.34700000000001</v>
      </c>
      <c r="I379" s="257"/>
      <c r="J379" s="257"/>
      <c r="K379" s="258">
        <f>ROUND(P379*H379,2)</f>
        <v>0</v>
      </c>
      <c r="L379" s="254" t="s">
        <v>404</v>
      </c>
      <c r="M379" s="45"/>
      <c r="N379" s="259" t="s">
        <v>1</v>
      </c>
      <c r="O379" s="260" t="s">
        <v>41</v>
      </c>
      <c r="P379" s="261">
        <f>I379+J379</f>
        <v>0</v>
      </c>
      <c r="Q379" s="261">
        <f>ROUND(I379*H379,2)</f>
        <v>0</v>
      </c>
      <c r="R379" s="261">
        <f>ROUND(J379*H379,2)</f>
        <v>0</v>
      </c>
      <c r="S379" s="92"/>
      <c r="T379" s="262">
        <f>S379*H379</f>
        <v>0</v>
      </c>
      <c r="U379" s="262">
        <v>0.74326999999999999</v>
      </c>
      <c r="V379" s="262">
        <f>U379*H379</f>
        <v>137.76286469000002</v>
      </c>
      <c r="W379" s="262">
        <v>0</v>
      </c>
      <c r="X379" s="263">
        <f>W379*H379</f>
        <v>0</v>
      </c>
      <c r="Y379" s="39"/>
      <c r="Z379" s="39"/>
      <c r="AA379" s="39"/>
      <c r="AB379" s="39"/>
      <c r="AC379" s="39"/>
      <c r="AD379" s="39"/>
      <c r="AE379" s="39"/>
      <c r="AR379" s="264" t="s">
        <v>239</v>
      </c>
      <c r="AT379" s="264" t="s">
        <v>226</v>
      </c>
      <c r="AU379" s="264" t="s">
        <v>88</v>
      </c>
      <c r="AY379" s="18" t="s">
        <v>223</v>
      </c>
      <c r="BE379" s="265">
        <f>IF(O379="základní",K379,0)</f>
        <v>0</v>
      </c>
      <c r="BF379" s="265">
        <f>IF(O379="snížená",K379,0)</f>
        <v>0</v>
      </c>
      <c r="BG379" s="265">
        <f>IF(O379="zákl. přenesená",K379,0)</f>
        <v>0</v>
      </c>
      <c r="BH379" s="265">
        <f>IF(O379="sníž. přenesená",K379,0)</f>
        <v>0</v>
      </c>
      <c r="BI379" s="265">
        <f>IF(O379="nulová",K379,0)</f>
        <v>0</v>
      </c>
      <c r="BJ379" s="18" t="s">
        <v>86</v>
      </c>
      <c r="BK379" s="265">
        <f>ROUND(P379*H379,2)</f>
        <v>0</v>
      </c>
      <c r="BL379" s="18" t="s">
        <v>239</v>
      </c>
      <c r="BM379" s="264" t="s">
        <v>2525</v>
      </c>
    </row>
    <row r="380" s="2" customFormat="1">
      <c r="A380" s="39"/>
      <c r="B380" s="40"/>
      <c r="C380" s="41"/>
      <c r="D380" s="266" t="s">
        <v>232</v>
      </c>
      <c r="E380" s="41"/>
      <c r="F380" s="267" t="s">
        <v>2526</v>
      </c>
      <c r="G380" s="41"/>
      <c r="H380" s="41"/>
      <c r="I380" s="158"/>
      <c r="J380" s="158"/>
      <c r="K380" s="41"/>
      <c r="L380" s="41"/>
      <c r="M380" s="45"/>
      <c r="N380" s="268"/>
      <c r="O380" s="269"/>
      <c r="P380" s="92"/>
      <c r="Q380" s="92"/>
      <c r="R380" s="92"/>
      <c r="S380" s="92"/>
      <c r="T380" s="92"/>
      <c r="U380" s="92"/>
      <c r="V380" s="92"/>
      <c r="W380" s="92"/>
      <c r="X380" s="93"/>
      <c r="Y380" s="39"/>
      <c r="Z380" s="39"/>
      <c r="AA380" s="39"/>
      <c r="AB380" s="39"/>
      <c r="AC380" s="39"/>
      <c r="AD380" s="39"/>
      <c r="AE380" s="39"/>
      <c r="AT380" s="18" t="s">
        <v>232</v>
      </c>
      <c r="AU380" s="18" t="s">
        <v>88</v>
      </c>
    </row>
    <row r="381" s="15" customFormat="1">
      <c r="A381" s="15"/>
      <c r="B381" s="309"/>
      <c r="C381" s="310"/>
      <c r="D381" s="266" t="s">
        <v>446</v>
      </c>
      <c r="E381" s="311" t="s">
        <v>1</v>
      </c>
      <c r="F381" s="312" t="s">
        <v>2527</v>
      </c>
      <c r="G381" s="310"/>
      <c r="H381" s="311" t="s">
        <v>1</v>
      </c>
      <c r="I381" s="313"/>
      <c r="J381" s="313"/>
      <c r="K381" s="310"/>
      <c r="L381" s="310"/>
      <c r="M381" s="314"/>
      <c r="N381" s="315"/>
      <c r="O381" s="316"/>
      <c r="P381" s="316"/>
      <c r="Q381" s="316"/>
      <c r="R381" s="316"/>
      <c r="S381" s="316"/>
      <c r="T381" s="316"/>
      <c r="U381" s="316"/>
      <c r="V381" s="316"/>
      <c r="W381" s="316"/>
      <c r="X381" s="317"/>
      <c r="Y381" s="15"/>
      <c r="Z381" s="15"/>
      <c r="AA381" s="15"/>
      <c r="AB381" s="15"/>
      <c r="AC381" s="15"/>
      <c r="AD381" s="15"/>
      <c r="AE381" s="15"/>
      <c r="AT381" s="318" t="s">
        <v>446</v>
      </c>
      <c r="AU381" s="318" t="s">
        <v>88</v>
      </c>
      <c r="AV381" s="15" t="s">
        <v>86</v>
      </c>
      <c r="AW381" s="15" t="s">
        <v>5</v>
      </c>
      <c r="AX381" s="15" t="s">
        <v>78</v>
      </c>
      <c r="AY381" s="318" t="s">
        <v>223</v>
      </c>
    </row>
    <row r="382" s="15" customFormat="1">
      <c r="A382" s="15"/>
      <c r="B382" s="309"/>
      <c r="C382" s="310"/>
      <c r="D382" s="266" t="s">
        <v>446</v>
      </c>
      <c r="E382" s="311" t="s">
        <v>1</v>
      </c>
      <c r="F382" s="312" t="s">
        <v>2528</v>
      </c>
      <c r="G382" s="310"/>
      <c r="H382" s="311" t="s">
        <v>1</v>
      </c>
      <c r="I382" s="313"/>
      <c r="J382" s="313"/>
      <c r="K382" s="310"/>
      <c r="L382" s="310"/>
      <c r="M382" s="314"/>
      <c r="N382" s="315"/>
      <c r="O382" s="316"/>
      <c r="P382" s="316"/>
      <c r="Q382" s="316"/>
      <c r="R382" s="316"/>
      <c r="S382" s="316"/>
      <c r="T382" s="316"/>
      <c r="U382" s="316"/>
      <c r="V382" s="316"/>
      <c r="W382" s="316"/>
      <c r="X382" s="317"/>
      <c r="Y382" s="15"/>
      <c r="Z382" s="15"/>
      <c r="AA382" s="15"/>
      <c r="AB382" s="15"/>
      <c r="AC382" s="15"/>
      <c r="AD382" s="15"/>
      <c r="AE382" s="15"/>
      <c r="AT382" s="318" t="s">
        <v>446</v>
      </c>
      <c r="AU382" s="318" t="s">
        <v>88</v>
      </c>
      <c r="AV382" s="15" t="s">
        <v>86</v>
      </c>
      <c r="AW382" s="15" t="s">
        <v>5</v>
      </c>
      <c r="AX382" s="15" t="s">
        <v>78</v>
      </c>
      <c r="AY382" s="318" t="s">
        <v>223</v>
      </c>
    </row>
    <row r="383" s="13" customFormat="1">
      <c r="A383" s="13"/>
      <c r="B383" s="274"/>
      <c r="C383" s="275"/>
      <c r="D383" s="266" t="s">
        <v>446</v>
      </c>
      <c r="E383" s="276" t="s">
        <v>1</v>
      </c>
      <c r="F383" s="277" t="s">
        <v>2529</v>
      </c>
      <c r="G383" s="275"/>
      <c r="H383" s="278">
        <v>185.34700000000001</v>
      </c>
      <c r="I383" s="279"/>
      <c r="J383" s="279"/>
      <c r="K383" s="275"/>
      <c r="L383" s="275"/>
      <c r="M383" s="280"/>
      <c r="N383" s="281"/>
      <c r="O383" s="282"/>
      <c r="P383" s="282"/>
      <c r="Q383" s="282"/>
      <c r="R383" s="282"/>
      <c r="S383" s="282"/>
      <c r="T383" s="282"/>
      <c r="U383" s="282"/>
      <c r="V383" s="282"/>
      <c r="W383" s="282"/>
      <c r="X383" s="283"/>
      <c r="Y383" s="13"/>
      <c r="Z383" s="13"/>
      <c r="AA383" s="13"/>
      <c r="AB383" s="13"/>
      <c r="AC383" s="13"/>
      <c r="AD383" s="13"/>
      <c r="AE383" s="13"/>
      <c r="AT383" s="284" t="s">
        <v>446</v>
      </c>
      <c r="AU383" s="284" t="s">
        <v>88</v>
      </c>
      <c r="AV383" s="13" t="s">
        <v>88</v>
      </c>
      <c r="AW383" s="13" t="s">
        <v>5</v>
      </c>
      <c r="AX383" s="13" t="s">
        <v>78</v>
      </c>
      <c r="AY383" s="284" t="s">
        <v>223</v>
      </c>
    </row>
    <row r="384" s="14" customFormat="1">
      <c r="A384" s="14"/>
      <c r="B384" s="285"/>
      <c r="C384" s="286"/>
      <c r="D384" s="266" t="s">
        <v>446</v>
      </c>
      <c r="E384" s="287" t="s">
        <v>1</v>
      </c>
      <c r="F384" s="288" t="s">
        <v>463</v>
      </c>
      <c r="G384" s="286"/>
      <c r="H384" s="289">
        <v>185.34700000000001</v>
      </c>
      <c r="I384" s="290"/>
      <c r="J384" s="290"/>
      <c r="K384" s="286"/>
      <c r="L384" s="286"/>
      <c r="M384" s="291"/>
      <c r="N384" s="292"/>
      <c r="O384" s="293"/>
      <c r="P384" s="293"/>
      <c r="Q384" s="293"/>
      <c r="R384" s="293"/>
      <c r="S384" s="293"/>
      <c r="T384" s="293"/>
      <c r="U384" s="293"/>
      <c r="V384" s="293"/>
      <c r="W384" s="293"/>
      <c r="X384" s="294"/>
      <c r="Y384" s="14"/>
      <c r="Z384" s="14"/>
      <c r="AA384" s="14"/>
      <c r="AB384" s="14"/>
      <c r="AC384" s="14"/>
      <c r="AD384" s="14"/>
      <c r="AE384" s="14"/>
      <c r="AT384" s="295" t="s">
        <v>446</v>
      </c>
      <c r="AU384" s="295" t="s">
        <v>88</v>
      </c>
      <c r="AV384" s="14" t="s">
        <v>239</v>
      </c>
      <c r="AW384" s="14" t="s">
        <v>5</v>
      </c>
      <c r="AX384" s="14" t="s">
        <v>86</v>
      </c>
      <c r="AY384" s="295" t="s">
        <v>223</v>
      </c>
    </row>
    <row r="385" s="12" customFormat="1" ht="22.8" customHeight="1">
      <c r="A385" s="12"/>
      <c r="B385" s="235"/>
      <c r="C385" s="236"/>
      <c r="D385" s="237" t="s">
        <v>77</v>
      </c>
      <c r="E385" s="250" t="s">
        <v>222</v>
      </c>
      <c r="F385" s="250" t="s">
        <v>1051</v>
      </c>
      <c r="G385" s="236"/>
      <c r="H385" s="236"/>
      <c r="I385" s="239"/>
      <c r="J385" s="239"/>
      <c r="K385" s="251">
        <f>BK385</f>
        <v>0</v>
      </c>
      <c r="L385" s="236"/>
      <c r="M385" s="241"/>
      <c r="N385" s="242"/>
      <c r="O385" s="243"/>
      <c r="P385" s="243"/>
      <c r="Q385" s="244">
        <f>SUM(Q386:Q393)</f>
        <v>0</v>
      </c>
      <c r="R385" s="244">
        <f>SUM(R386:R393)</f>
        <v>0</v>
      </c>
      <c r="S385" s="243"/>
      <c r="T385" s="245">
        <f>SUM(T386:T393)</f>
        <v>0</v>
      </c>
      <c r="U385" s="243"/>
      <c r="V385" s="245">
        <f>SUM(V386:V393)</f>
        <v>0</v>
      </c>
      <c r="W385" s="243"/>
      <c r="X385" s="246">
        <f>SUM(X386:X393)</f>
        <v>0</v>
      </c>
      <c r="Y385" s="12"/>
      <c r="Z385" s="12"/>
      <c r="AA385" s="12"/>
      <c r="AB385" s="12"/>
      <c r="AC385" s="12"/>
      <c r="AD385" s="12"/>
      <c r="AE385" s="12"/>
      <c r="AR385" s="247" t="s">
        <v>86</v>
      </c>
      <c r="AT385" s="248" t="s">
        <v>77</v>
      </c>
      <c r="AU385" s="248" t="s">
        <v>86</v>
      </c>
      <c r="AY385" s="247" t="s">
        <v>223</v>
      </c>
      <c r="BK385" s="249">
        <f>SUM(BK386:BK393)</f>
        <v>0</v>
      </c>
    </row>
    <row r="386" s="2" customFormat="1" ht="21.75" customHeight="1">
      <c r="A386" s="39"/>
      <c r="B386" s="40"/>
      <c r="C386" s="252" t="s">
        <v>464</v>
      </c>
      <c r="D386" s="252" t="s">
        <v>226</v>
      </c>
      <c r="E386" s="253" t="s">
        <v>1052</v>
      </c>
      <c r="F386" s="254" t="s">
        <v>1053</v>
      </c>
      <c r="G386" s="255" t="s">
        <v>403</v>
      </c>
      <c r="H386" s="256">
        <v>474.60000000000002</v>
      </c>
      <c r="I386" s="257"/>
      <c r="J386" s="257"/>
      <c r="K386" s="258">
        <f>ROUND(P386*H386,2)</f>
        <v>0</v>
      </c>
      <c r="L386" s="254" t="s">
        <v>404</v>
      </c>
      <c r="M386" s="45"/>
      <c r="N386" s="259" t="s">
        <v>1</v>
      </c>
      <c r="O386" s="260" t="s">
        <v>41</v>
      </c>
      <c r="P386" s="261">
        <f>I386+J386</f>
        <v>0</v>
      </c>
      <c r="Q386" s="261">
        <f>ROUND(I386*H386,2)</f>
        <v>0</v>
      </c>
      <c r="R386" s="261">
        <f>ROUND(J386*H386,2)</f>
        <v>0</v>
      </c>
      <c r="S386" s="92"/>
      <c r="T386" s="262">
        <f>S386*H386</f>
        <v>0</v>
      </c>
      <c r="U386" s="262">
        <v>0</v>
      </c>
      <c r="V386" s="262">
        <f>U386*H386</f>
        <v>0</v>
      </c>
      <c r="W386" s="262">
        <v>0</v>
      </c>
      <c r="X386" s="263">
        <f>W386*H386</f>
        <v>0</v>
      </c>
      <c r="Y386" s="39"/>
      <c r="Z386" s="39"/>
      <c r="AA386" s="39"/>
      <c r="AB386" s="39"/>
      <c r="AC386" s="39"/>
      <c r="AD386" s="39"/>
      <c r="AE386" s="39"/>
      <c r="AR386" s="264" t="s">
        <v>239</v>
      </c>
      <c r="AT386" s="264" t="s">
        <v>226</v>
      </c>
      <c r="AU386" s="264" t="s">
        <v>88</v>
      </c>
      <c r="AY386" s="18" t="s">
        <v>223</v>
      </c>
      <c r="BE386" s="265">
        <f>IF(O386="základní",K386,0)</f>
        <v>0</v>
      </c>
      <c r="BF386" s="265">
        <f>IF(O386="snížená",K386,0)</f>
        <v>0</v>
      </c>
      <c r="BG386" s="265">
        <f>IF(O386="zákl. přenesená",K386,0)</f>
        <v>0</v>
      </c>
      <c r="BH386" s="265">
        <f>IF(O386="sníž. přenesená",K386,0)</f>
        <v>0</v>
      </c>
      <c r="BI386" s="265">
        <f>IF(O386="nulová",K386,0)</f>
        <v>0</v>
      </c>
      <c r="BJ386" s="18" t="s">
        <v>86</v>
      </c>
      <c r="BK386" s="265">
        <f>ROUND(P386*H386,2)</f>
        <v>0</v>
      </c>
      <c r="BL386" s="18" t="s">
        <v>239</v>
      </c>
      <c r="BM386" s="264" t="s">
        <v>2530</v>
      </c>
    </row>
    <row r="387" s="15" customFormat="1">
      <c r="A387" s="15"/>
      <c r="B387" s="309"/>
      <c r="C387" s="310"/>
      <c r="D387" s="266" t="s">
        <v>446</v>
      </c>
      <c r="E387" s="311" t="s">
        <v>1</v>
      </c>
      <c r="F387" s="312" t="s">
        <v>2531</v>
      </c>
      <c r="G387" s="310"/>
      <c r="H387" s="311" t="s">
        <v>1</v>
      </c>
      <c r="I387" s="313"/>
      <c r="J387" s="313"/>
      <c r="K387" s="310"/>
      <c r="L387" s="310"/>
      <c r="M387" s="314"/>
      <c r="N387" s="315"/>
      <c r="O387" s="316"/>
      <c r="P387" s="316"/>
      <c r="Q387" s="316"/>
      <c r="R387" s="316"/>
      <c r="S387" s="316"/>
      <c r="T387" s="316"/>
      <c r="U387" s="316"/>
      <c r="V387" s="316"/>
      <c r="W387" s="316"/>
      <c r="X387" s="317"/>
      <c r="Y387" s="15"/>
      <c r="Z387" s="15"/>
      <c r="AA387" s="15"/>
      <c r="AB387" s="15"/>
      <c r="AC387" s="15"/>
      <c r="AD387" s="15"/>
      <c r="AE387" s="15"/>
      <c r="AT387" s="318" t="s">
        <v>446</v>
      </c>
      <c r="AU387" s="318" t="s">
        <v>88</v>
      </c>
      <c r="AV387" s="15" t="s">
        <v>86</v>
      </c>
      <c r="AW387" s="15" t="s">
        <v>5</v>
      </c>
      <c r="AX387" s="15" t="s">
        <v>78</v>
      </c>
      <c r="AY387" s="318" t="s">
        <v>223</v>
      </c>
    </row>
    <row r="388" s="13" customFormat="1">
      <c r="A388" s="13"/>
      <c r="B388" s="274"/>
      <c r="C388" s="275"/>
      <c r="D388" s="266" t="s">
        <v>446</v>
      </c>
      <c r="E388" s="276" t="s">
        <v>1</v>
      </c>
      <c r="F388" s="277" t="s">
        <v>2532</v>
      </c>
      <c r="G388" s="275"/>
      <c r="H388" s="278">
        <v>474.60000000000002</v>
      </c>
      <c r="I388" s="279"/>
      <c r="J388" s="279"/>
      <c r="K388" s="275"/>
      <c r="L388" s="275"/>
      <c r="M388" s="280"/>
      <c r="N388" s="281"/>
      <c r="O388" s="282"/>
      <c r="P388" s="282"/>
      <c r="Q388" s="282"/>
      <c r="R388" s="282"/>
      <c r="S388" s="282"/>
      <c r="T388" s="282"/>
      <c r="U388" s="282"/>
      <c r="V388" s="282"/>
      <c r="W388" s="282"/>
      <c r="X388" s="283"/>
      <c r="Y388" s="13"/>
      <c r="Z388" s="13"/>
      <c r="AA388" s="13"/>
      <c r="AB388" s="13"/>
      <c r="AC388" s="13"/>
      <c r="AD388" s="13"/>
      <c r="AE388" s="13"/>
      <c r="AT388" s="284" t="s">
        <v>446</v>
      </c>
      <c r="AU388" s="284" t="s">
        <v>88</v>
      </c>
      <c r="AV388" s="13" t="s">
        <v>88</v>
      </c>
      <c r="AW388" s="13" t="s">
        <v>5</v>
      </c>
      <c r="AX388" s="13" t="s">
        <v>78</v>
      </c>
      <c r="AY388" s="284" t="s">
        <v>223</v>
      </c>
    </row>
    <row r="389" s="14" customFormat="1">
      <c r="A389" s="14"/>
      <c r="B389" s="285"/>
      <c r="C389" s="286"/>
      <c r="D389" s="266" t="s">
        <v>446</v>
      </c>
      <c r="E389" s="287" t="s">
        <v>1</v>
      </c>
      <c r="F389" s="288" t="s">
        <v>463</v>
      </c>
      <c r="G389" s="286"/>
      <c r="H389" s="289">
        <v>474.60000000000002</v>
      </c>
      <c r="I389" s="290"/>
      <c r="J389" s="290"/>
      <c r="K389" s="286"/>
      <c r="L389" s="286"/>
      <c r="M389" s="291"/>
      <c r="N389" s="292"/>
      <c r="O389" s="293"/>
      <c r="P389" s="293"/>
      <c r="Q389" s="293"/>
      <c r="R389" s="293"/>
      <c r="S389" s="293"/>
      <c r="T389" s="293"/>
      <c r="U389" s="293"/>
      <c r="V389" s="293"/>
      <c r="W389" s="293"/>
      <c r="X389" s="294"/>
      <c r="Y389" s="14"/>
      <c r="Z389" s="14"/>
      <c r="AA389" s="14"/>
      <c r="AB389" s="14"/>
      <c r="AC389" s="14"/>
      <c r="AD389" s="14"/>
      <c r="AE389" s="14"/>
      <c r="AT389" s="295" t="s">
        <v>446</v>
      </c>
      <c r="AU389" s="295" t="s">
        <v>88</v>
      </c>
      <c r="AV389" s="14" t="s">
        <v>239</v>
      </c>
      <c r="AW389" s="14" t="s">
        <v>5</v>
      </c>
      <c r="AX389" s="14" t="s">
        <v>86</v>
      </c>
      <c r="AY389" s="295" t="s">
        <v>223</v>
      </c>
    </row>
    <row r="390" s="2" customFormat="1" ht="21.75" customHeight="1">
      <c r="A390" s="39"/>
      <c r="B390" s="40"/>
      <c r="C390" s="252" t="s">
        <v>963</v>
      </c>
      <c r="D390" s="252" t="s">
        <v>226</v>
      </c>
      <c r="E390" s="253" t="s">
        <v>2533</v>
      </c>
      <c r="F390" s="254" t="s">
        <v>2534</v>
      </c>
      <c r="G390" s="255" t="s">
        <v>403</v>
      </c>
      <c r="H390" s="256">
        <v>237.30000000000001</v>
      </c>
      <c r="I390" s="257"/>
      <c r="J390" s="257"/>
      <c r="K390" s="258">
        <f>ROUND(P390*H390,2)</f>
        <v>0</v>
      </c>
      <c r="L390" s="254" t="s">
        <v>404</v>
      </c>
      <c r="M390" s="45"/>
      <c r="N390" s="259" t="s">
        <v>1</v>
      </c>
      <c r="O390" s="260" t="s">
        <v>41</v>
      </c>
      <c r="P390" s="261">
        <f>I390+J390</f>
        <v>0</v>
      </c>
      <c r="Q390" s="261">
        <f>ROUND(I390*H390,2)</f>
        <v>0</v>
      </c>
      <c r="R390" s="261">
        <f>ROUND(J390*H390,2)</f>
        <v>0</v>
      </c>
      <c r="S390" s="92"/>
      <c r="T390" s="262">
        <f>S390*H390</f>
        <v>0</v>
      </c>
      <c r="U390" s="262">
        <v>0</v>
      </c>
      <c r="V390" s="262">
        <f>U390*H390</f>
        <v>0</v>
      </c>
      <c r="W390" s="262">
        <v>0</v>
      </c>
      <c r="X390" s="263">
        <f>W390*H390</f>
        <v>0</v>
      </c>
      <c r="Y390" s="39"/>
      <c r="Z390" s="39"/>
      <c r="AA390" s="39"/>
      <c r="AB390" s="39"/>
      <c r="AC390" s="39"/>
      <c r="AD390" s="39"/>
      <c r="AE390" s="39"/>
      <c r="AR390" s="264" t="s">
        <v>239</v>
      </c>
      <c r="AT390" s="264" t="s">
        <v>226</v>
      </c>
      <c r="AU390" s="264" t="s">
        <v>88</v>
      </c>
      <c r="AY390" s="18" t="s">
        <v>223</v>
      </c>
      <c r="BE390" s="265">
        <f>IF(O390="základní",K390,0)</f>
        <v>0</v>
      </c>
      <c r="BF390" s="265">
        <f>IF(O390="snížená",K390,0)</f>
        <v>0</v>
      </c>
      <c r="BG390" s="265">
        <f>IF(O390="zákl. přenesená",K390,0)</f>
        <v>0</v>
      </c>
      <c r="BH390" s="265">
        <f>IF(O390="sníž. přenesená",K390,0)</f>
        <v>0</v>
      </c>
      <c r="BI390" s="265">
        <f>IF(O390="nulová",K390,0)</f>
        <v>0</v>
      </c>
      <c r="BJ390" s="18" t="s">
        <v>86</v>
      </c>
      <c r="BK390" s="265">
        <f>ROUND(P390*H390,2)</f>
        <v>0</v>
      </c>
      <c r="BL390" s="18" t="s">
        <v>239</v>
      </c>
      <c r="BM390" s="264" t="s">
        <v>2535</v>
      </c>
    </row>
    <row r="391" s="15" customFormat="1">
      <c r="A391" s="15"/>
      <c r="B391" s="309"/>
      <c r="C391" s="310"/>
      <c r="D391" s="266" t="s">
        <v>446</v>
      </c>
      <c r="E391" s="311" t="s">
        <v>1</v>
      </c>
      <c r="F391" s="312" t="s">
        <v>2536</v>
      </c>
      <c r="G391" s="310"/>
      <c r="H391" s="311" t="s">
        <v>1</v>
      </c>
      <c r="I391" s="313"/>
      <c r="J391" s="313"/>
      <c r="K391" s="310"/>
      <c r="L391" s="310"/>
      <c r="M391" s="314"/>
      <c r="N391" s="315"/>
      <c r="O391" s="316"/>
      <c r="P391" s="316"/>
      <c r="Q391" s="316"/>
      <c r="R391" s="316"/>
      <c r="S391" s="316"/>
      <c r="T391" s="316"/>
      <c r="U391" s="316"/>
      <c r="V391" s="316"/>
      <c r="W391" s="316"/>
      <c r="X391" s="317"/>
      <c r="Y391" s="15"/>
      <c r="Z391" s="15"/>
      <c r="AA391" s="15"/>
      <c r="AB391" s="15"/>
      <c r="AC391" s="15"/>
      <c r="AD391" s="15"/>
      <c r="AE391" s="15"/>
      <c r="AT391" s="318" t="s">
        <v>446</v>
      </c>
      <c r="AU391" s="318" t="s">
        <v>88</v>
      </c>
      <c r="AV391" s="15" t="s">
        <v>86</v>
      </c>
      <c r="AW391" s="15" t="s">
        <v>5</v>
      </c>
      <c r="AX391" s="15" t="s">
        <v>78</v>
      </c>
      <c r="AY391" s="318" t="s">
        <v>223</v>
      </c>
    </row>
    <row r="392" s="13" customFormat="1">
      <c r="A392" s="13"/>
      <c r="B392" s="274"/>
      <c r="C392" s="275"/>
      <c r="D392" s="266" t="s">
        <v>446</v>
      </c>
      <c r="E392" s="276" t="s">
        <v>1</v>
      </c>
      <c r="F392" s="277" t="s">
        <v>2537</v>
      </c>
      <c r="G392" s="275"/>
      <c r="H392" s="278">
        <v>237.30000000000001</v>
      </c>
      <c r="I392" s="279"/>
      <c r="J392" s="279"/>
      <c r="K392" s="275"/>
      <c r="L392" s="275"/>
      <c r="M392" s="280"/>
      <c r="N392" s="281"/>
      <c r="O392" s="282"/>
      <c r="P392" s="282"/>
      <c r="Q392" s="282"/>
      <c r="R392" s="282"/>
      <c r="S392" s="282"/>
      <c r="T392" s="282"/>
      <c r="U392" s="282"/>
      <c r="V392" s="282"/>
      <c r="W392" s="282"/>
      <c r="X392" s="283"/>
      <c r="Y392" s="13"/>
      <c r="Z392" s="13"/>
      <c r="AA392" s="13"/>
      <c r="AB392" s="13"/>
      <c r="AC392" s="13"/>
      <c r="AD392" s="13"/>
      <c r="AE392" s="13"/>
      <c r="AT392" s="284" t="s">
        <v>446</v>
      </c>
      <c r="AU392" s="284" t="s">
        <v>88</v>
      </c>
      <c r="AV392" s="13" t="s">
        <v>88</v>
      </c>
      <c r="AW392" s="13" t="s">
        <v>5</v>
      </c>
      <c r="AX392" s="13" t="s">
        <v>78</v>
      </c>
      <c r="AY392" s="284" t="s">
        <v>223</v>
      </c>
    </row>
    <row r="393" s="14" customFormat="1">
      <c r="A393" s="14"/>
      <c r="B393" s="285"/>
      <c r="C393" s="286"/>
      <c r="D393" s="266" t="s">
        <v>446</v>
      </c>
      <c r="E393" s="287" t="s">
        <v>1</v>
      </c>
      <c r="F393" s="288" t="s">
        <v>463</v>
      </c>
      <c r="G393" s="286"/>
      <c r="H393" s="289">
        <v>237.30000000000001</v>
      </c>
      <c r="I393" s="290"/>
      <c r="J393" s="290"/>
      <c r="K393" s="286"/>
      <c r="L393" s="286"/>
      <c r="M393" s="291"/>
      <c r="N393" s="292"/>
      <c r="O393" s="293"/>
      <c r="P393" s="293"/>
      <c r="Q393" s="293"/>
      <c r="R393" s="293"/>
      <c r="S393" s="293"/>
      <c r="T393" s="293"/>
      <c r="U393" s="293"/>
      <c r="V393" s="293"/>
      <c r="W393" s="293"/>
      <c r="X393" s="294"/>
      <c r="Y393" s="14"/>
      <c r="Z393" s="14"/>
      <c r="AA393" s="14"/>
      <c r="AB393" s="14"/>
      <c r="AC393" s="14"/>
      <c r="AD393" s="14"/>
      <c r="AE393" s="14"/>
      <c r="AT393" s="295" t="s">
        <v>446</v>
      </c>
      <c r="AU393" s="295" t="s">
        <v>88</v>
      </c>
      <c r="AV393" s="14" t="s">
        <v>239</v>
      </c>
      <c r="AW393" s="14" t="s">
        <v>5</v>
      </c>
      <c r="AX393" s="14" t="s">
        <v>86</v>
      </c>
      <c r="AY393" s="295" t="s">
        <v>223</v>
      </c>
    </row>
    <row r="394" s="12" customFormat="1" ht="22.8" customHeight="1">
      <c r="A394" s="12"/>
      <c r="B394" s="235"/>
      <c r="C394" s="236"/>
      <c r="D394" s="237" t="s">
        <v>77</v>
      </c>
      <c r="E394" s="250" t="s">
        <v>258</v>
      </c>
      <c r="F394" s="250" t="s">
        <v>589</v>
      </c>
      <c r="G394" s="236"/>
      <c r="H394" s="236"/>
      <c r="I394" s="239"/>
      <c r="J394" s="239"/>
      <c r="K394" s="251">
        <f>BK394</f>
        <v>0</v>
      </c>
      <c r="L394" s="236"/>
      <c r="M394" s="241"/>
      <c r="N394" s="242"/>
      <c r="O394" s="243"/>
      <c r="P394" s="243"/>
      <c r="Q394" s="244">
        <f>SUM(Q395:Q422)</f>
        <v>0</v>
      </c>
      <c r="R394" s="244">
        <f>SUM(R395:R422)</f>
        <v>0</v>
      </c>
      <c r="S394" s="243"/>
      <c r="T394" s="245">
        <f>SUM(T395:T422)</f>
        <v>0</v>
      </c>
      <c r="U394" s="243"/>
      <c r="V394" s="245">
        <f>SUM(V395:V422)</f>
        <v>59.545319899999988</v>
      </c>
      <c r="W394" s="243"/>
      <c r="X394" s="246">
        <f>SUM(X395:X422)</f>
        <v>0</v>
      </c>
      <c r="Y394" s="12"/>
      <c r="Z394" s="12"/>
      <c r="AA394" s="12"/>
      <c r="AB394" s="12"/>
      <c r="AC394" s="12"/>
      <c r="AD394" s="12"/>
      <c r="AE394" s="12"/>
      <c r="AR394" s="247" t="s">
        <v>86</v>
      </c>
      <c r="AT394" s="248" t="s">
        <v>77</v>
      </c>
      <c r="AU394" s="248" t="s">
        <v>86</v>
      </c>
      <c r="AY394" s="247" t="s">
        <v>223</v>
      </c>
      <c r="BK394" s="249">
        <f>SUM(BK395:BK422)</f>
        <v>0</v>
      </c>
    </row>
    <row r="395" s="2" customFormat="1" ht="21.75" customHeight="1">
      <c r="A395" s="39"/>
      <c r="B395" s="40"/>
      <c r="C395" s="252" t="s">
        <v>1578</v>
      </c>
      <c r="D395" s="252" t="s">
        <v>226</v>
      </c>
      <c r="E395" s="253" t="s">
        <v>2538</v>
      </c>
      <c r="F395" s="254" t="s">
        <v>2539</v>
      </c>
      <c r="G395" s="255" t="s">
        <v>481</v>
      </c>
      <c r="H395" s="256">
        <v>95.099999999999994</v>
      </c>
      <c r="I395" s="257"/>
      <c r="J395" s="257"/>
      <c r="K395" s="258">
        <f>ROUND(P395*H395,2)</f>
        <v>0</v>
      </c>
      <c r="L395" s="254" t="s">
        <v>1</v>
      </c>
      <c r="M395" s="45"/>
      <c r="N395" s="259" t="s">
        <v>1</v>
      </c>
      <c r="O395" s="260" t="s">
        <v>41</v>
      </c>
      <c r="P395" s="261">
        <f>I395+J395</f>
        <v>0</v>
      </c>
      <c r="Q395" s="261">
        <f>ROUND(I395*H395,2)</f>
        <v>0</v>
      </c>
      <c r="R395" s="261">
        <f>ROUND(J395*H395,2)</f>
        <v>0</v>
      </c>
      <c r="S395" s="92"/>
      <c r="T395" s="262">
        <f>S395*H395</f>
        <v>0</v>
      </c>
      <c r="U395" s="262">
        <v>0.61346999999999996</v>
      </c>
      <c r="V395" s="262">
        <f>U395*H395</f>
        <v>58.340996999999994</v>
      </c>
      <c r="W395" s="262">
        <v>0</v>
      </c>
      <c r="X395" s="263">
        <f>W395*H395</f>
        <v>0</v>
      </c>
      <c r="Y395" s="39"/>
      <c r="Z395" s="39"/>
      <c r="AA395" s="39"/>
      <c r="AB395" s="39"/>
      <c r="AC395" s="39"/>
      <c r="AD395" s="39"/>
      <c r="AE395" s="39"/>
      <c r="AR395" s="264" t="s">
        <v>239</v>
      </c>
      <c r="AT395" s="264" t="s">
        <v>226</v>
      </c>
      <c r="AU395" s="264" t="s">
        <v>88</v>
      </c>
      <c r="AY395" s="18" t="s">
        <v>223</v>
      </c>
      <c r="BE395" s="265">
        <f>IF(O395="základní",K395,0)</f>
        <v>0</v>
      </c>
      <c r="BF395" s="265">
        <f>IF(O395="snížená",K395,0)</f>
        <v>0</v>
      </c>
      <c r="BG395" s="265">
        <f>IF(O395="zákl. přenesená",K395,0)</f>
        <v>0</v>
      </c>
      <c r="BH395" s="265">
        <f>IF(O395="sníž. přenesená",K395,0)</f>
        <v>0</v>
      </c>
      <c r="BI395" s="265">
        <f>IF(O395="nulová",K395,0)</f>
        <v>0</v>
      </c>
      <c r="BJ395" s="18" t="s">
        <v>86</v>
      </c>
      <c r="BK395" s="265">
        <f>ROUND(P395*H395,2)</f>
        <v>0</v>
      </c>
      <c r="BL395" s="18" t="s">
        <v>239</v>
      </c>
      <c r="BM395" s="264" t="s">
        <v>2540</v>
      </c>
    </row>
    <row r="396" s="15" customFormat="1">
      <c r="A396" s="15"/>
      <c r="B396" s="309"/>
      <c r="C396" s="310"/>
      <c r="D396" s="266" t="s">
        <v>446</v>
      </c>
      <c r="E396" s="311" t="s">
        <v>1</v>
      </c>
      <c r="F396" s="312" t="s">
        <v>2541</v>
      </c>
      <c r="G396" s="310"/>
      <c r="H396" s="311" t="s">
        <v>1</v>
      </c>
      <c r="I396" s="313"/>
      <c r="J396" s="313"/>
      <c r="K396" s="310"/>
      <c r="L396" s="310"/>
      <c r="M396" s="314"/>
      <c r="N396" s="315"/>
      <c r="O396" s="316"/>
      <c r="P396" s="316"/>
      <c r="Q396" s="316"/>
      <c r="R396" s="316"/>
      <c r="S396" s="316"/>
      <c r="T396" s="316"/>
      <c r="U396" s="316"/>
      <c r="V396" s="316"/>
      <c r="W396" s="316"/>
      <c r="X396" s="317"/>
      <c r="Y396" s="15"/>
      <c r="Z396" s="15"/>
      <c r="AA396" s="15"/>
      <c r="AB396" s="15"/>
      <c r="AC396" s="15"/>
      <c r="AD396" s="15"/>
      <c r="AE396" s="15"/>
      <c r="AT396" s="318" t="s">
        <v>446</v>
      </c>
      <c r="AU396" s="318" t="s">
        <v>88</v>
      </c>
      <c r="AV396" s="15" t="s">
        <v>86</v>
      </c>
      <c r="AW396" s="15" t="s">
        <v>5</v>
      </c>
      <c r="AX396" s="15" t="s">
        <v>78</v>
      </c>
      <c r="AY396" s="318" t="s">
        <v>223</v>
      </c>
    </row>
    <row r="397" s="13" customFormat="1">
      <c r="A397" s="13"/>
      <c r="B397" s="274"/>
      <c r="C397" s="275"/>
      <c r="D397" s="266" t="s">
        <v>446</v>
      </c>
      <c r="E397" s="276" t="s">
        <v>1</v>
      </c>
      <c r="F397" s="277" t="s">
        <v>2542</v>
      </c>
      <c r="G397" s="275"/>
      <c r="H397" s="278">
        <v>95.099999999999994</v>
      </c>
      <c r="I397" s="279"/>
      <c r="J397" s="279"/>
      <c r="K397" s="275"/>
      <c r="L397" s="275"/>
      <c r="M397" s="280"/>
      <c r="N397" s="281"/>
      <c r="O397" s="282"/>
      <c r="P397" s="282"/>
      <c r="Q397" s="282"/>
      <c r="R397" s="282"/>
      <c r="S397" s="282"/>
      <c r="T397" s="282"/>
      <c r="U397" s="282"/>
      <c r="V397" s="282"/>
      <c r="W397" s="282"/>
      <c r="X397" s="283"/>
      <c r="Y397" s="13"/>
      <c r="Z397" s="13"/>
      <c r="AA397" s="13"/>
      <c r="AB397" s="13"/>
      <c r="AC397" s="13"/>
      <c r="AD397" s="13"/>
      <c r="AE397" s="13"/>
      <c r="AT397" s="284" t="s">
        <v>446</v>
      </c>
      <c r="AU397" s="284" t="s">
        <v>88</v>
      </c>
      <c r="AV397" s="13" t="s">
        <v>88</v>
      </c>
      <c r="AW397" s="13" t="s">
        <v>5</v>
      </c>
      <c r="AX397" s="13" t="s">
        <v>78</v>
      </c>
      <c r="AY397" s="284" t="s">
        <v>223</v>
      </c>
    </row>
    <row r="398" s="14" customFormat="1">
      <c r="A398" s="14"/>
      <c r="B398" s="285"/>
      <c r="C398" s="286"/>
      <c r="D398" s="266" t="s">
        <v>446</v>
      </c>
      <c r="E398" s="287" t="s">
        <v>1</v>
      </c>
      <c r="F398" s="288" t="s">
        <v>463</v>
      </c>
      <c r="G398" s="286"/>
      <c r="H398" s="289">
        <v>95.099999999999994</v>
      </c>
      <c r="I398" s="290"/>
      <c r="J398" s="290"/>
      <c r="K398" s="286"/>
      <c r="L398" s="286"/>
      <c r="M398" s="291"/>
      <c r="N398" s="292"/>
      <c r="O398" s="293"/>
      <c r="P398" s="293"/>
      <c r="Q398" s="293"/>
      <c r="R398" s="293"/>
      <c r="S398" s="293"/>
      <c r="T398" s="293"/>
      <c r="U398" s="293"/>
      <c r="V398" s="293"/>
      <c r="W398" s="293"/>
      <c r="X398" s="294"/>
      <c r="Y398" s="14"/>
      <c r="Z398" s="14"/>
      <c r="AA398" s="14"/>
      <c r="AB398" s="14"/>
      <c r="AC398" s="14"/>
      <c r="AD398" s="14"/>
      <c r="AE398" s="14"/>
      <c r="AT398" s="295" t="s">
        <v>446</v>
      </c>
      <c r="AU398" s="295" t="s">
        <v>88</v>
      </c>
      <c r="AV398" s="14" t="s">
        <v>239</v>
      </c>
      <c r="AW398" s="14" t="s">
        <v>5</v>
      </c>
      <c r="AX398" s="14" t="s">
        <v>86</v>
      </c>
      <c r="AY398" s="295" t="s">
        <v>223</v>
      </c>
    </row>
    <row r="399" s="2" customFormat="1" ht="21.75" customHeight="1">
      <c r="A399" s="39"/>
      <c r="B399" s="40"/>
      <c r="C399" s="252" t="s">
        <v>1584</v>
      </c>
      <c r="D399" s="252" t="s">
        <v>226</v>
      </c>
      <c r="E399" s="253" t="s">
        <v>2543</v>
      </c>
      <c r="F399" s="254" t="s">
        <v>2544</v>
      </c>
      <c r="G399" s="255" t="s">
        <v>320</v>
      </c>
      <c r="H399" s="256">
        <v>4</v>
      </c>
      <c r="I399" s="257"/>
      <c r="J399" s="257"/>
      <c r="K399" s="258">
        <f>ROUND(P399*H399,2)</f>
        <v>0</v>
      </c>
      <c r="L399" s="254" t="s">
        <v>404</v>
      </c>
      <c r="M399" s="45"/>
      <c r="N399" s="259" t="s">
        <v>1</v>
      </c>
      <c r="O399" s="260" t="s">
        <v>41</v>
      </c>
      <c r="P399" s="261">
        <f>I399+J399</f>
        <v>0</v>
      </c>
      <c r="Q399" s="261">
        <f>ROUND(I399*H399,2)</f>
        <v>0</v>
      </c>
      <c r="R399" s="261">
        <f>ROUND(J399*H399,2)</f>
        <v>0</v>
      </c>
      <c r="S399" s="92"/>
      <c r="T399" s="262">
        <f>S399*H399</f>
        <v>0</v>
      </c>
      <c r="U399" s="262">
        <v>0.085419999999999996</v>
      </c>
      <c r="V399" s="262">
        <f>U399*H399</f>
        <v>0.34167999999999998</v>
      </c>
      <c r="W399" s="262">
        <v>0</v>
      </c>
      <c r="X399" s="263">
        <f>W399*H399</f>
        <v>0</v>
      </c>
      <c r="Y399" s="39"/>
      <c r="Z399" s="39"/>
      <c r="AA399" s="39"/>
      <c r="AB399" s="39"/>
      <c r="AC399" s="39"/>
      <c r="AD399" s="39"/>
      <c r="AE399" s="39"/>
      <c r="AR399" s="264" t="s">
        <v>239</v>
      </c>
      <c r="AT399" s="264" t="s">
        <v>226</v>
      </c>
      <c r="AU399" s="264" t="s">
        <v>88</v>
      </c>
      <c r="AY399" s="18" t="s">
        <v>223</v>
      </c>
      <c r="BE399" s="265">
        <f>IF(O399="základní",K399,0)</f>
        <v>0</v>
      </c>
      <c r="BF399" s="265">
        <f>IF(O399="snížená",K399,0)</f>
        <v>0</v>
      </c>
      <c r="BG399" s="265">
        <f>IF(O399="zákl. přenesená",K399,0)</f>
        <v>0</v>
      </c>
      <c r="BH399" s="265">
        <f>IF(O399="sníž. přenesená",K399,0)</f>
        <v>0</v>
      </c>
      <c r="BI399" s="265">
        <f>IF(O399="nulová",K399,0)</f>
        <v>0</v>
      </c>
      <c r="BJ399" s="18" t="s">
        <v>86</v>
      </c>
      <c r="BK399" s="265">
        <f>ROUND(P399*H399,2)</f>
        <v>0</v>
      </c>
      <c r="BL399" s="18" t="s">
        <v>239</v>
      </c>
      <c r="BM399" s="264" t="s">
        <v>2545</v>
      </c>
    </row>
    <row r="400" s="15" customFormat="1">
      <c r="A400" s="15"/>
      <c r="B400" s="309"/>
      <c r="C400" s="310"/>
      <c r="D400" s="266" t="s">
        <v>446</v>
      </c>
      <c r="E400" s="311" t="s">
        <v>1</v>
      </c>
      <c r="F400" s="312" t="s">
        <v>2546</v>
      </c>
      <c r="G400" s="310"/>
      <c r="H400" s="311" t="s">
        <v>1</v>
      </c>
      <c r="I400" s="313"/>
      <c r="J400" s="313"/>
      <c r="K400" s="310"/>
      <c r="L400" s="310"/>
      <c r="M400" s="314"/>
      <c r="N400" s="315"/>
      <c r="O400" s="316"/>
      <c r="P400" s="316"/>
      <c r="Q400" s="316"/>
      <c r="R400" s="316"/>
      <c r="S400" s="316"/>
      <c r="T400" s="316"/>
      <c r="U400" s="316"/>
      <c r="V400" s="316"/>
      <c r="W400" s="316"/>
      <c r="X400" s="317"/>
      <c r="Y400" s="15"/>
      <c r="Z400" s="15"/>
      <c r="AA400" s="15"/>
      <c r="AB400" s="15"/>
      <c r="AC400" s="15"/>
      <c r="AD400" s="15"/>
      <c r="AE400" s="15"/>
      <c r="AT400" s="318" t="s">
        <v>446</v>
      </c>
      <c r="AU400" s="318" t="s">
        <v>88</v>
      </c>
      <c r="AV400" s="15" t="s">
        <v>86</v>
      </c>
      <c r="AW400" s="15" t="s">
        <v>5</v>
      </c>
      <c r="AX400" s="15" t="s">
        <v>78</v>
      </c>
      <c r="AY400" s="318" t="s">
        <v>223</v>
      </c>
    </row>
    <row r="401" s="13" customFormat="1">
      <c r="A401" s="13"/>
      <c r="B401" s="274"/>
      <c r="C401" s="275"/>
      <c r="D401" s="266" t="s">
        <v>446</v>
      </c>
      <c r="E401" s="276" t="s">
        <v>1</v>
      </c>
      <c r="F401" s="277" t="s">
        <v>2547</v>
      </c>
      <c r="G401" s="275"/>
      <c r="H401" s="278">
        <v>4</v>
      </c>
      <c r="I401" s="279"/>
      <c r="J401" s="279"/>
      <c r="K401" s="275"/>
      <c r="L401" s="275"/>
      <c r="M401" s="280"/>
      <c r="N401" s="281"/>
      <c r="O401" s="282"/>
      <c r="P401" s="282"/>
      <c r="Q401" s="282"/>
      <c r="R401" s="282"/>
      <c r="S401" s="282"/>
      <c r="T401" s="282"/>
      <c r="U401" s="282"/>
      <c r="V401" s="282"/>
      <c r="W401" s="282"/>
      <c r="X401" s="283"/>
      <c r="Y401" s="13"/>
      <c r="Z401" s="13"/>
      <c r="AA401" s="13"/>
      <c r="AB401" s="13"/>
      <c r="AC401" s="13"/>
      <c r="AD401" s="13"/>
      <c r="AE401" s="13"/>
      <c r="AT401" s="284" t="s">
        <v>446</v>
      </c>
      <c r="AU401" s="284" t="s">
        <v>88</v>
      </c>
      <c r="AV401" s="13" t="s">
        <v>88</v>
      </c>
      <c r="AW401" s="13" t="s">
        <v>5</v>
      </c>
      <c r="AX401" s="13" t="s">
        <v>78</v>
      </c>
      <c r="AY401" s="284" t="s">
        <v>223</v>
      </c>
    </row>
    <row r="402" s="14" customFormat="1">
      <c r="A402" s="14"/>
      <c r="B402" s="285"/>
      <c r="C402" s="286"/>
      <c r="D402" s="266" t="s">
        <v>446</v>
      </c>
      <c r="E402" s="287" t="s">
        <v>1</v>
      </c>
      <c r="F402" s="288" t="s">
        <v>463</v>
      </c>
      <c r="G402" s="286"/>
      <c r="H402" s="289">
        <v>4</v>
      </c>
      <c r="I402" s="290"/>
      <c r="J402" s="290"/>
      <c r="K402" s="286"/>
      <c r="L402" s="286"/>
      <c r="M402" s="291"/>
      <c r="N402" s="292"/>
      <c r="O402" s="293"/>
      <c r="P402" s="293"/>
      <c r="Q402" s="293"/>
      <c r="R402" s="293"/>
      <c r="S402" s="293"/>
      <c r="T402" s="293"/>
      <c r="U402" s="293"/>
      <c r="V402" s="293"/>
      <c r="W402" s="293"/>
      <c r="X402" s="294"/>
      <c r="Y402" s="14"/>
      <c r="Z402" s="14"/>
      <c r="AA402" s="14"/>
      <c r="AB402" s="14"/>
      <c r="AC402" s="14"/>
      <c r="AD402" s="14"/>
      <c r="AE402" s="14"/>
      <c r="AT402" s="295" t="s">
        <v>446</v>
      </c>
      <c r="AU402" s="295" t="s">
        <v>88</v>
      </c>
      <c r="AV402" s="14" t="s">
        <v>239</v>
      </c>
      <c r="AW402" s="14" t="s">
        <v>5</v>
      </c>
      <c r="AX402" s="14" t="s">
        <v>86</v>
      </c>
      <c r="AY402" s="295" t="s">
        <v>223</v>
      </c>
    </row>
    <row r="403" s="2" customFormat="1" ht="21.75" customHeight="1">
      <c r="A403" s="39"/>
      <c r="B403" s="40"/>
      <c r="C403" s="252" t="s">
        <v>1590</v>
      </c>
      <c r="D403" s="252" t="s">
        <v>226</v>
      </c>
      <c r="E403" s="253" t="s">
        <v>824</v>
      </c>
      <c r="F403" s="254" t="s">
        <v>825</v>
      </c>
      <c r="G403" s="255" t="s">
        <v>320</v>
      </c>
      <c r="H403" s="256">
        <v>4</v>
      </c>
      <c r="I403" s="257"/>
      <c r="J403" s="257"/>
      <c r="K403" s="258">
        <f>ROUND(P403*H403,2)</f>
        <v>0</v>
      </c>
      <c r="L403" s="254" t="s">
        <v>1</v>
      </c>
      <c r="M403" s="45"/>
      <c r="N403" s="259" t="s">
        <v>1</v>
      </c>
      <c r="O403" s="260" t="s">
        <v>41</v>
      </c>
      <c r="P403" s="261">
        <f>I403+J403</f>
        <v>0</v>
      </c>
      <c r="Q403" s="261">
        <f>ROUND(I403*H403,2)</f>
        <v>0</v>
      </c>
      <c r="R403" s="261">
        <f>ROUND(J403*H403,2)</f>
        <v>0</v>
      </c>
      <c r="S403" s="92"/>
      <c r="T403" s="262">
        <f>S403*H403</f>
        <v>0</v>
      </c>
      <c r="U403" s="262">
        <v>0</v>
      </c>
      <c r="V403" s="262">
        <f>U403*H403</f>
        <v>0</v>
      </c>
      <c r="W403" s="262">
        <v>0</v>
      </c>
      <c r="X403" s="263">
        <f>W403*H403</f>
        <v>0</v>
      </c>
      <c r="Y403" s="39"/>
      <c r="Z403" s="39"/>
      <c r="AA403" s="39"/>
      <c r="AB403" s="39"/>
      <c r="AC403" s="39"/>
      <c r="AD403" s="39"/>
      <c r="AE403" s="39"/>
      <c r="AR403" s="264" t="s">
        <v>239</v>
      </c>
      <c r="AT403" s="264" t="s">
        <v>226</v>
      </c>
      <c r="AU403" s="264" t="s">
        <v>88</v>
      </c>
      <c r="AY403" s="18" t="s">
        <v>223</v>
      </c>
      <c r="BE403" s="265">
        <f>IF(O403="základní",K403,0)</f>
        <v>0</v>
      </c>
      <c r="BF403" s="265">
        <f>IF(O403="snížená",K403,0)</f>
        <v>0</v>
      </c>
      <c r="BG403" s="265">
        <f>IF(O403="zákl. přenesená",K403,0)</f>
        <v>0</v>
      </c>
      <c r="BH403" s="265">
        <f>IF(O403="sníž. přenesená",K403,0)</f>
        <v>0</v>
      </c>
      <c r="BI403" s="265">
        <f>IF(O403="nulová",K403,0)</f>
        <v>0</v>
      </c>
      <c r="BJ403" s="18" t="s">
        <v>86</v>
      </c>
      <c r="BK403" s="265">
        <f>ROUND(P403*H403,2)</f>
        <v>0</v>
      </c>
      <c r="BL403" s="18" t="s">
        <v>239</v>
      </c>
      <c r="BM403" s="264" t="s">
        <v>826</v>
      </c>
    </row>
    <row r="404" s="15" customFormat="1">
      <c r="A404" s="15"/>
      <c r="B404" s="309"/>
      <c r="C404" s="310"/>
      <c r="D404" s="266" t="s">
        <v>446</v>
      </c>
      <c r="E404" s="311" t="s">
        <v>1</v>
      </c>
      <c r="F404" s="312" t="s">
        <v>2548</v>
      </c>
      <c r="G404" s="310"/>
      <c r="H404" s="311" t="s">
        <v>1</v>
      </c>
      <c r="I404" s="313"/>
      <c r="J404" s="313"/>
      <c r="K404" s="310"/>
      <c r="L404" s="310"/>
      <c r="M404" s="314"/>
      <c r="N404" s="315"/>
      <c r="O404" s="316"/>
      <c r="P404" s="316"/>
      <c r="Q404" s="316"/>
      <c r="R404" s="316"/>
      <c r="S404" s="316"/>
      <c r="T404" s="316"/>
      <c r="U404" s="316"/>
      <c r="V404" s="316"/>
      <c r="W404" s="316"/>
      <c r="X404" s="317"/>
      <c r="Y404" s="15"/>
      <c r="Z404" s="15"/>
      <c r="AA404" s="15"/>
      <c r="AB404" s="15"/>
      <c r="AC404" s="15"/>
      <c r="AD404" s="15"/>
      <c r="AE404" s="15"/>
      <c r="AT404" s="318" t="s">
        <v>446</v>
      </c>
      <c r="AU404" s="318" t="s">
        <v>88</v>
      </c>
      <c r="AV404" s="15" t="s">
        <v>86</v>
      </c>
      <c r="AW404" s="15" t="s">
        <v>5</v>
      </c>
      <c r="AX404" s="15" t="s">
        <v>78</v>
      </c>
      <c r="AY404" s="318" t="s">
        <v>223</v>
      </c>
    </row>
    <row r="405" s="15" customFormat="1">
      <c r="A405" s="15"/>
      <c r="B405" s="309"/>
      <c r="C405" s="310"/>
      <c r="D405" s="266" t="s">
        <v>446</v>
      </c>
      <c r="E405" s="311" t="s">
        <v>1</v>
      </c>
      <c r="F405" s="312" t="s">
        <v>828</v>
      </c>
      <c r="G405" s="310"/>
      <c r="H405" s="311" t="s">
        <v>1</v>
      </c>
      <c r="I405" s="313"/>
      <c r="J405" s="313"/>
      <c r="K405" s="310"/>
      <c r="L405" s="310"/>
      <c r="M405" s="314"/>
      <c r="N405" s="315"/>
      <c r="O405" s="316"/>
      <c r="P405" s="316"/>
      <c r="Q405" s="316"/>
      <c r="R405" s="316"/>
      <c r="S405" s="316"/>
      <c r="T405" s="316"/>
      <c r="U405" s="316"/>
      <c r="V405" s="316"/>
      <c r="W405" s="316"/>
      <c r="X405" s="317"/>
      <c r="Y405" s="15"/>
      <c r="Z405" s="15"/>
      <c r="AA405" s="15"/>
      <c r="AB405" s="15"/>
      <c r="AC405" s="15"/>
      <c r="AD405" s="15"/>
      <c r="AE405" s="15"/>
      <c r="AT405" s="318" t="s">
        <v>446</v>
      </c>
      <c r="AU405" s="318" t="s">
        <v>88</v>
      </c>
      <c r="AV405" s="15" t="s">
        <v>86</v>
      </c>
      <c r="AW405" s="15" t="s">
        <v>5</v>
      </c>
      <c r="AX405" s="15" t="s">
        <v>78</v>
      </c>
      <c r="AY405" s="318" t="s">
        <v>223</v>
      </c>
    </row>
    <row r="406" s="13" customFormat="1">
      <c r="A406" s="13"/>
      <c r="B406" s="274"/>
      <c r="C406" s="275"/>
      <c r="D406" s="266" t="s">
        <v>446</v>
      </c>
      <c r="E406" s="276" t="s">
        <v>1</v>
      </c>
      <c r="F406" s="277" t="s">
        <v>239</v>
      </c>
      <c r="G406" s="275"/>
      <c r="H406" s="278">
        <v>4</v>
      </c>
      <c r="I406" s="279"/>
      <c r="J406" s="279"/>
      <c r="K406" s="275"/>
      <c r="L406" s="275"/>
      <c r="M406" s="280"/>
      <c r="N406" s="281"/>
      <c r="O406" s="282"/>
      <c r="P406" s="282"/>
      <c r="Q406" s="282"/>
      <c r="R406" s="282"/>
      <c r="S406" s="282"/>
      <c r="T406" s="282"/>
      <c r="U406" s="282"/>
      <c r="V406" s="282"/>
      <c r="W406" s="282"/>
      <c r="X406" s="283"/>
      <c r="Y406" s="13"/>
      <c r="Z406" s="13"/>
      <c r="AA406" s="13"/>
      <c r="AB406" s="13"/>
      <c r="AC406" s="13"/>
      <c r="AD406" s="13"/>
      <c r="AE406" s="13"/>
      <c r="AT406" s="284" t="s">
        <v>446</v>
      </c>
      <c r="AU406" s="284" t="s">
        <v>88</v>
      </c>
      <c r="AV406" s="13" t="s">
        <v>88</v>
      </c>
      <c r="AW406" s="13" t="s">
        <v>5</v>
      </c>
      <c r="AX406" s="13" t="s">
        <v>86</v>
      </c>
      <c r="AY406" s="284" t="s">
        <v>223</v>
      </c>
    </row>
    <row r="407" s="2" customFormat="1" ht="21.75" customHeight="1">
      <c r="A407" s="39"/>
      <c r="B407" s="40"/>
      <c r="C407" s="252" t="s">
        <v>1596</v>
      </c>
      <c r="D407" s="252" t="s">
        <v>226</v>
      </c>
      <c r="E407" s="253" t="s">
        <v>829</v>
      </c>
      <c r="F407" s="254" t="s">
        <v>830</v>
      </c>
      <c r="G407" s="255" t="s">
        <v>403</v>
      </c>
      <c r="H407" s="256">
        <v>768.89499999999998</v>
      </c>
      <c r="I407" s="257"/>
      <c r="J407" s="257"/>
      <c r="K407" s="258">
        <f>ROUND(P407*H407,2)</f>
        <v>0</v>
      </c>
      <c r="L407" s="254" t="s">
        <v>404</v>
      </c>
      <c r="M407" s="45"/>
      <c r="N407" s="259" t="s">
        <v>1</v>
      </c>
      <c r="O407" s="260" t="s">
        <v>41</v>
      </c>
      <c r="P407" s="261">
        <f>I407+J407</f>
        <v>0</v>
      </c>
      <c r="Q407" s="261">
        <f>ROUND(I407*H407,2)</f>
        <v>0</v>
      </c>
      <c r="R407" s="261">
        <f>ROUND(J407*H407,2)</f>
        <v>0</v>
      </c>
      <c r="S407" s="92"/>
      <c r="T407" s="262">
        <f>S407*H407</f>
        <v>0</v>
      </c>
      <c r="U407" s="262">
        <v>0.0010200000000000001</v>
      </c>
      <c r="V407" s="262">
        <f>U407*H407</f>
        <v>0.78427290000000005</v>
      </c>
      <c r="W407" s="262">
        <v>0</v>
      </c>
      <c r="X407" s="263">
        <f>W407*H407</f>
        <v>0</v>
      </c>
      <c r="Y407" s="39"/>
      <c r="Z407" s="39"/>
      <c r="AA407" s="39"/>
      <c r="AB407" s="39"/>
      <c r="AC407" s="39"/>
      <c r="AD407" s="39"/>
      <c r="AE407" s="39"/>
      <c r="AR407" s="264" t="s">
        <v>239</v>
      </c>
      <c r="AT407" s="264" t="s">
        <v>226</v>
      </c>
      <c r="AU407" s="264" t="s">
        <v>88</v>
      </c>
      <c r="AY407" s="18" t="s">
        <v>223</v>
      </c>
      <c r="BE407" s="265">
        <f>IF(O407="základní",K407,0)</f>
        <v>0</v>
      </c>
      <c r="BF407" s="265">
        <f>IF(O407="snížená",K407,0)</f>
        <v>0</v>
      </c>
      <c r="BG407" s="265">
        <f>IF(O407="zákl. přenesená",K407,0)</f>
        <v>0</v>
      </c>
      <c r="BH407" s="265">
        <f>IF(O407="sníž. přenesená",K407,0)</f>
        <v>0</v>
      </c>
      <c r="BI407" s="265">
        <f>IF(O407="nulová",K407,0)</f>
        <v>0</v>
      </c>
      <c r="BJ407" s="18" t="s">
        <v>86</v>
      </c>
      <c r="BK407" s="265">
        <f>ROUND(P407*H407,2)</f>
        <v>0</v>
      </c>
      <c r="BL407" s="18" t="s">
        <v>239</v>
      </c>
      <c r="BM407" s="264" t="s">
        <v>831</v>
      </c>
    </row>
    <row r="408" s="15" customFormat="1">
      <c r="A408" s="15"/>
      <c r="B408" s="309"/>
      <c r="C408" s="310"/>
      <c r="D408" s="266" t="s">
        <v>446</v>
      </c>
      <c r="E408" s="311" t="s">
        <v>1</v>
      </c>
      <c r="F408" s="312" t="s">
        <v>2549</v>
      </c>
      <c r="G408" s="310"/>
      <c r="H408" s="311" t="s">
        <v>1</v>
      </c>
      <c r="I408" s="313"/>
      <c r="J408" s="313"/>
      <c r="K408" s="310"/>
      <c r="L408" s="310"/>
      <c r="M408" s="314"/>
      <c r="N408" s="315"/>
      <c r="O408" s="316"/>
      <c r="P408" s="316"/>
      <c r="Q408" s="316"/>
      <c r="R408" s="316"/>
      <c r="S408" s="316"/>
      <c r="T408" s="316"/>
      <c r="U408" s="316"/>
      <c r="V408" s="316"/>
      <c r="W408" s="316"/>
      <c r="X408" s="317"/>
      <c r="Y408" s="15"/>
      <c r="Z408" s="15"/>
      <c r="AA408" s="15"/>
      <c r="AB408" s="15"/>
      <c r="AC408" s="15"/>
      <c r="AD408" s="15"/>
      <c r="AE408" s="15"/>
      <c r="AT408" s="318" t="s">
        <v>446</v>
      </c>
      <c r="AU408" s="318" t="s">
        <v>88</v>
      </c>
      <c r="AV408" s="15" t="s">
        <v>86</v>
      </c>
      <c r="AW408" s="15" t="s">
        <v>5</v>
      </c>
      <c r="AX408" s="15" t="s">
        <v>78</v>
      </c>
      <c r="AY408" s="318" t="s">
        <v>223</v>
      </c>
    </row>
    <row r="409" s="13" customFormat="1">
      <c r="A409" s="13"/>
      <c r="B409" s="274"/>
      <c r="C409" s="275"/>
      <c r="D409" s="266" t="s">
        <v>446</v>
      </c>
      <c r="E409" s="276" t="s">
        <v>1</v>
      </c>
      <c r="F409" s="277" t="s">
        <v>2550</v>
      </c>
      <c r="G409" s="275"/>
      <c r="H409" s="278">
        <v>768.89499999999998</v>
      </c>
      <c r="I409" s="279"/>
      <c r="J409" s="279"/>
      <c r="K409" s="275"/>
      <c r="L409" s="275"/>
      <c r="M409" s="280"/>
      <c r="N409" s="281"/>
      <c r="O409" s="282"/>
      <c r="P409" s="282"/>
      <c r="Q409" s="282"/>
      <c r="R409" s="282"/>
      <c r="S409" s="282"/>
      <c r="T409" s="282"/>
      <c r="U409" s="282"/>
      <c r="V409" s="282"/>
      <c r="W409" s="282"/>
      <c r="X409" s="283"/>
      <c r="Y409" s="13"/>
      <c r="Z409" s="13"/>
      <c r="AA409" s="13"/>
      <c r="AB409" s="13"/>
      <c r="AC409" s="13"/>
      <c r="AD409" s="13"/>
      <c r="AE409" s="13"/>
      <c r="AT409" s="284" t="s">
        <v>446</v>
      </c>
      <c r="AU409" s="284" t="s">
        <v>88</v>
      </c>
      <c r="AV409" s="13" t="s">
        <v>88</v>
      </c>
      <c r="AW409" s="13" t="s">
        <v>5</v>
      </c>
      <c r="AX409" s="13" t="s">
        <v>78</v>
      </c>
      <c r="AY409" s="284" t="s">
        <v>223</v>
      </c>
    </row>
    <row r="410" s="14" customFormat="1">
      <c r="A410" s="14"/>
      <c r="B410" s="285"/>
      <c r="C410" s="286"/>
      <c r="D410" s="266" t="s">
        <v>446</v>
      </c>
      <c r="E410" s="287" t="s">
        <v>1</v>
      </c>
      <c r="F410" s="288" t="s">
        <v>463</v>
      </c>
      <c r="G410" s="286"/>
      <c r="H410" s="289">
        <v>768.89499999999998</v>
      </c>
      <c r="I410" s="290"/>
      <c r="J410" s="290"/>
      <c r="K410" s="286"/>
      <c r="L410" s="286"/>
      <c r="M410" s="291"/>
      <c r="N410" s="292"/>
      <c r="O410" s="293"/>
      <c r="P410" s="293"/>
      <c r="Q410" s="293"/>
      <c r="R410" s="293"/>
      <c r="S410" s="293"/>
      <c r="T410" s="293"/>
      <c r="U410" s="293"/>
      <c r="V410" s="293"/>
      <c r="W410" s="293"/>
      <c r="X410" s="294"/>
      <c r="Y410" s="14"/>
      <c r="Z410" s="14"/>
      <c r="AA410" s="14"/>
      <c r="AB410" s="14"/>
      <c r="AC410" s="14"/>
      <c r="AD410" s="14"/>
      <c r="AE410" s="14"/>
      <c r="AT410" s="295" t="s">
        <v>446</v>
      </c>
      <c r="AU410" s="295" t="s">
        <v>88</v>
      </c>
      <c r="AV410" s="14" t="s">
        <v>239</v>
      </c>
      <c r="AW410" s="14" t="s">
        <v>5</v>
      </c>
      <c r="AX410" s="14" t="s">
        <v>86</v>
      </c>
      <c r="AY410" s="295" t="s">
        <v>223</v>
      </c>
    </row>
    <row r="411" s="2" customFormat="1" ht="21.75" customHeight="1">
      <c r="A411" s="39"/>
      <c r="B411" s="40"/>
      <c r="C411" s="252" t="s">
        <v>1602</v>
      </c>
      <c r="D411" s="252" t="s">
        <v>226</v>
      </c>
      <c r="E411" s="253" t="s">
        <v>2551</v>
      </c>
      <c r="F411" s="254" t="s">
        <v>2552</v>
      </c>
      <c r="G411" s="255" t="s">
        <v>320</v>
      </c>
      <c r="H411" s="256">
        <v>1</v>
      </c>
      <c r="I411" s="257"/>
      <c r="J411" s="257"/>
      <c r="K411" s="258">
        <f>ROUND(P411*H411,2)</f>
        <v>0</v>
      </c>
      <c r="L411" s="254" t="s">
        <v>404</v>
      </c>
      <c r="M411" s="45"/>
      <c r="N411" s="259" t="s">
        <v>1</v>
      </c>
      <c r="O411" s="260" t="s">
        <v>41</v>
      </c>
      <c r="P411" s="261">
        <f>I411+J411</f>
        <v>0</v>
      </c>
      <c r="Q411" s="261">
        <f>ROUND(I411*H411,2)</f>
        <v>0</v>
      </c>
      <c r="R411" s="261">
        <f>ROUND(J411*H411,2)</f>
        <v>0</v>
      </c>
      <c r="S411" s="92"/>
      <c r="T411" s="262">
        <f>S411*H411</f>
        <v>0</v>
      </c>
      <c r="U411" s="262">
        <v>0.0064900000000000001</v>
      </c>
      <c r="V411" s="262">
        <f>U411*H411</f>
        <v>0.0064900000000000001</v>
      </c>
      <c r="W411" s="262">
        <v>0</v>
      </c>
      <c r="X411" s="263">
        <f>W411*H411</f>
        <v>0</v>
      </c>
      <c r="Y411" s="39"/>
      <c r="Z411" s="39"/>
      <c r="AA411" s="39"/>
      <c r="AB411" s="39"/>
      <c r="AC411" s="39"/>
      <c r="AD411" s="39"/>
      <c r="AE411" s="39"/>
      <c r="AR411" s="264" t="s">
        <v>239</v>
      </c>
      <c r="AT411" s="264" t="s">
        <v>226</v>
      </c>
      <c r="AU411" s="264" t="s">
        <v>88</v>
      </c>
      <c r="AY411" s="18" t="s">
        <v>223</v>
      </c>
      <c r="BE411" s="265">
        <f>IF(O411="základní",K411,0)</f>
        <v>0</v>
      </c>
      <c r="BF411" s="265">
        <f>IF(O411="snížená",K411,0)</f>
        <v>0</v>
      </c>
      <c r="BG411" s="265">
        <f>IF(O411="zákl. přenesená",K411,0)</f>
        <v>0</v>
      </c>
      <c r="BH411" s="265">
        <f>IF(O411="sníž. přenesená",K411,0)</f>
        <v>0</v>
      </c>
      <c r="BI411" s="265">
        <f>IF(O411="nulová",K411,0)</f>
        <v>0</v>
      </c>
      <c r="BJ411" s="18" t="s">
        <v>86</v>
      </c>
      <c r="BK411" s="265">
        <f>ROUND(P411*H411,2)</f>
        <v>0</v>
      </c>
      <c r="BL411" s="18" t="s">
        <v>239</v>
      </c>
      <c r="BM411" s="264" t="s">
        <v>2553</v>
      </c>
    </row>
    <row r="412" s="13" customFormat="1">
      <c r="A412" s="13"/>
      <c r="B412" s="274"/>
      <c r="C412" s="275"/>
      <c r="D412" s="266" t="s">
        <v>446</v>
      </c>
      <c r="E412" s="276" t="s">
        <v>1</v>
      </c>
      <c r="F412" s="277" t="s">
        <v>2554</v>
      </c>
      <c r="G412" s="275"/>
      <c r="H412" s="278">
        <v>1</v>
      </c>
      <c r="I412" s="279"/>
      <c r="J412" s="279"/>
      <c r="K412" s="275"/>
      <c r="L412" s="275"/>
      <c r="M412" s="280"/>
      <c r="N412" s="281"/>
      <c r="O412" s="282"/>
      <c r="P412" s="282"/>
      <c r="Q412" s="282"/>
      <c r="R412" s="282"/>
      <c r="S412" s="282"/>
      <c r="T412" s="282"/>
      <c r="U412" s="282"/>
      <c r="V412" s="282"/>
      <c r="W412" s="282"/>
      <c r="X412" s="283"/>
      <c r="Y412" s="13"/>
      <c r="Z412" s="13"/>
      <c r="AA412" s="13"/>
      <c r="AB412" s="13"/>
      <c r="AC412" s="13"/>
      <c r="AD412" s="13"/>
      <c r="AE412" s="13"/>
      <c r="AT412" s="284" t="s">
        <v>446</v>
      </c>
      <c r="AU412" s="284" t="s">
        <v>88</v>
      </c>
      <c r="AV412" s="13" t="s">
        <v>88</v>
      </c>
      <c r="AW412" s="13" t="s">
        <v>5</v>
      </c>
      <c r="AX412" s="13" t="s">
        <v>78</v>
      </c>
      <c r="AY412" s="284" t="s">
        <v>223</v>
      </c>
    </row>
    <row r="413" s="14" customFormat="1">
      <c r="A413" s="14"/>
      <c r="B413" s="285"/>
      <c r="C413" s="286"/>
      <c r="D413" s="266" t="s">
        <v>446</v>
      </c>
      <c r="E413" s="287" t="s">
        <v>1</v>
      </c>
      <c r="F413" s="288" t="s">
        <v>463</v>
      </c>
      <c r="G413" s="286"/>
      <c r="H413" s="289">
        <v>1</v>
      </c>
      <c r="I413" s="290"/>
      <c r="J413" s="290"/>
      <c r="K413" s="286"/>
      <c r="L413" s="286"/>
      <c r="M413" s="291"/>
      <c r="N413" s="292"/>
      <c r="O413" s="293"/>
      <c r="P413" s="293"/>
      <c r="Q413" s="293"/>
      <c r="R413" s="293"/>
      <c r="S413" s="293"/>
      <c r="T413" s="293"/>
      <c r="U413" s="293"/>
      <c r="V413" s="293"/>
      <c r="W413" s="293"/>
      <c r="X413" s="294"/>
      <c r="Y413" s="14"/>
      <c r="Z413" s="14"/>
      <c r="AA413" s="14"/>
      <c r="AB413" s="14"/>
      <c r="AC413" s="14"/>
      <c r="AD413" s="14"/>
      <c r="AE413" s="14"/>
      <c r="AT413" s="295" t="s">
        <v>446</v>
      </c>
      <c r="AU413" s="295" t="s">
        <v>88</v>
      </c>
      <c r="AV413" s="14" t="s">
        <v>239</v>
      </c>
      <c r="AW413" s="14" t="s">
        <v>5</v>
      </c>
      <c r="AX413" s="14" t="s">
        <v>86</v>
      </c>
      <c r="AY413" s="295" t="s">
        <v>223</v>
      </c>
    </row>
    <row r="414" s="2" customFormat="1" ht="21.75" customHeight="1">
      <c r="A414" s="39"/>
      <c r="B414" s="40"/>
      <c r="C414" s="252" t="s">
        <v>1607</v>
      </c>
      <c r="D414" s="252" t="s">
        <v>226</v>
      </c>
      <c r="E414" s="253" t="s">
        <v>2555</v>
      </c>
      <c r="F414" s="254" t="s">
        <v>2556</v>
      </c>
      <c r="G414" s="255" t="s">
        <v>320</v>
      </c>
      <c r="H414" s="256">
        <v>1</v>
      </c>
      <c r="I414" s="257"/>
      <c r="J414" s="257"/>
      <c r="K414" s="258">
        <f>ROUND(P414*H414,2)</f>
        <v>0</v>
      </c>
      <c r="L414" s="254" t="s">
        <v>404</v>
      </c>
      <c r="M414" s="45"/>
      <c r="N414" s="259" t="s">
        <v>1</v>
      </c>
      <c r="O414" s="260" t="s">
        <v>41</v>
      </c>
      <c r="P414" s="261">
        <f>I414+J414</f>
        <v>0</v>
      </c>
      <c r="Q414" s="261">
        <f>ROUND(I414*H414,2)</f>
        <v>0</v>
      </c>
      <c r="R414" s="261">
        <f>ROUND(J414*H414,2)</f>
        <v>0</v>
      </c>
      <c r="S414" s="92"/>
      <c r="T414" s="262">
        <f>S414*H414</f>
        <v>0</v>
      </c>
      <c r="U414" s="262">
        <v>0.0068799999999999998</v>
      </c>
      <c r="V414" s="262">
        <f>U414*H414</f>
        <v>0.0068799999999999998</v>
      </c>
      <c r="W414" s="262">
        <v>0</v>
      </c>
      <c r="X414" s="263">
        <f>W414*H414</f>
        <v>0</v>
      </c>
      <c r="Y414" s="39"/>
      <c r="Z414" s="39"/>
      <c r="AA414" s="39"/>
      <c r="AB414" s="39"/>
      <c r="AC414" s="39"/>
      <c r="AD414" s="39"/>
      <c r="AE414" s="39"/>
      <c r="AR414" s="264" t="s">
        <v>239</v>
      </c>
      <c r="AT414" s="264" t="s">
        <v>226</v>
      </c>
      <c r="AU414" s="264" t="s">
        <v>88</v>
      </c>
      <c r="AY414" s="18" t="s">
        <v>223</v>
      </c>
      <c r="BE414" s="265">
        <f>IF(O414="základní",K414,0)</f>
        <v>0</v>
      </c>
      <c r="BF414" s="265">
        <f>IF(O414="snížená",K414,0)</f>
        <v>0</v>
      </c>
      <c r="BG414" s="265">
        <f>IF(O414="zákl. přenesená",K414,0)</f>
        <v>0</v>
      </c>
      <c r="BH414" s="265">
        <f>IF(O414="sníž. přenesená",K414,0)</f>
        <v>0</v>
      </c>
      <c r="BI414" s="265">
        <f>IF(O414="nulová",K414,0)</f>
        <v>0</v>
      </c>
      <c r="BJ414" s="18" t="s">
        <v>86</v>
      </c>
      <c r="BK414" s="265">
        <f>ROUND(P414*H414,2)</f>
        <v>0</v>
      </c>
      <c r="BL414" s="18" t="s">
        <v>239</v>
      </c>
      <c r="BM414" s="264" t="s">
        <v>2557</v>
      </c>
    </row>
    <row r="415" s="13" customFormat="1">
      <c r="A415" s="13"/>
      <c r="B415" s="274"/>
      <c r="C415" s="275"/>
      <c r="D415" s="266" t="s">
        <v>446</v>
      </c>
      <c r="E415" s="276" t="s">
        <v>1</v>
      </c>
      <c r="F415" s="277" t="s">
        <v>2558</v>
      </c>
      <c r="G415" s="275"/>
      <c r="H415" s="278">
        <v>1</v>
      </c>
      <c r="I415" s="279"/>
      <c r="J415" s="279"/>
      <c r="K415" s="275"/>
      <c r="L415" s="275"/>
      <c r="M415" s="280"/>
      <c r="N415" s="281"/>
      <c r="O415" s="282"/>
      <c r="P415" s="282"/>
      <c r="Q415" s="282"/>
      <c r="R415" s="282"/>
      <c r="S415" s="282"/>
      <c r="T415" s="282"/>
      <c r="U415" s="282"/>
      <c r="V415" s="282"/>
      <c r="W415" s="282"/>
      <c r="X415" s="283"/>
      <c r="Y415" s="13"/>
      <c r="Z415" s="13"/>
      <c r="AA415" s="13"/>
      <c r="AB415" s="13"/>
      <c r="AC415" s="13"/>
      <c r="AD415" s="13"/>
      <c r="AE415" s="13"/>
      <c r="AT415" s="284" t="s">
        <v>446</v>
      </c>
      <c r="AU415" s="284" t="s">
        <v>88</v>
      </c>
      <c r="AV415" s="13" t="s">
        <v>88</v>
      </c>
      <c r="AW415" s="13" t="s">
        <v>5</v>
      </c>
      <c r="AX415" s="13" t="s">
        <v>78</v>
      </c>
      <c r="AY415" s="284" t="s">
        <v>223</v>
      </c>
    </row>
    <row r="416" s="14" customFormat="1">
      <c r="A416" s="14"/>
      <c r="B416" s="285"/>
      <c r="C416" s="286"/>
      <c r="D416" s="266" t="s">
        <v>446</v>
      </c>
      <c r="E416" s="287" t="s">
        <v>1</v>
      </c>
      <c r="F416" s="288" t="s">
        <v>463</v>
      </c>
      <c r="G416" s="286"/>
      <c r="H416" s="289">
        <v>1</v>
      </c>
      <c r="I416" s="290"/>
      <c r="J416" s="290"/>
      <c r="K416" s="286"/>
      <c r="L416" s="286"/>
      <c r="M416" s="291"/>
      <c r="N416" s="292"/>
      <c r="O416" s="293"/>
      <c r="P416" s="293"/>
      <c r="Q416" s="293"/>
      <c r="R416" s="293"/>
      <c r="S416" s="293"/>
      <c r="T416" s="293"/>
      <c r="U416" s="293"/>
      <c r="V416" s="293"/>
      <c r="W416" s="293"/>
      <c r="X416" s="294"/>
      <c r="Y416" s="14"/>
      <c r="Z416" s="14"/>
      <c r="AA416" s="14"/>
      <c r="AB416" s="14"/>
      <c r="AC416" s="14"/>
      <c r="AD416" s="14"/>
      <c r="AE416" s="14"/>
      <c r="AT416" s="295" t="s">
        <v>446</v>
      </c>
      <c r="AU416" s="295" t="s">
        <v>88</v>
      </c>
      <c r="AV416" s="14" t="s">
        <v>239</v>
      </c>
      <c r="AW416" s="14" t="s">
        <v>5</v>
      </c>
      <c r="AX416" s="14" t="s">
        <v>86</v>
      </c>
      <c r="AY416" s="295" t="s">
        <v>223</v>
      </c>
    </row>
    <row r="417" s="2" customFormat="1" ht="21.75" customHeight="1">
      <c r="A417" s="39"/>
      <c r="B417" s="40"/>
      <c r="C417" s="296" t="s">
        <v>1612</v>
      </c>
      <c r="D417" s="296" t="s">
        <v>498</v>
      </c>
      <c r="E417" s="297" t="s">
        <v>2559</v>
      </c>
      <c r="F417" s="298" t="s">
        <v>2560</v>
      </c>
      <c r="G417" s="299" t="s">
        <v>320</v>
      </c>
      <c r="H417" s="300">
        <v>1</v>
      </c>
      <c r="I417" s="301"/>
      <c r="J417" s="302"/>
      <c r="K417" s="303">
        <f>ROUND(P417*H417,2)</f>
        <v>0</v>
      </c>
      <c r="L417" s="298" t="s">
        <v>404</v>
      </c>
      <c r="M417" s="304"/>
      <c r="N417" s="305" t="s">
        <v>1</v>
      </c>
      <c r="O417" s="260" t="s">
        <v>41</v>
      </c>
      <c r="P417" s="261">
        <f>I417+J417</f>
        <v>0</v>
      </c>
      <c r="Q417" s="261">
        <f>ROUND(I417*H417,2)</f>
        <v>0</v>
      </c>
      <c r="R417" s="261">
        <f>ROUND(J417*H417,2)</f>
        <v>0</v>
      </c>
      <c r="S417" s="92"/>
      <c r="T417" s="262">
        <f>S417*H417</f>
        <v>0</v>
      </c>
      <c r="U417" s="262">
        <v>0.065000000000000002</v>
      </c>
      <c r="V417" s="262">
        <f>U417*H417</f>
        <v>0.065000000000000002</v>
      </c>
      <c r="W417" s="262">
        <v>0</v>
      </c>
      <c r="X417" s="263">
        <f>W417*H417</f>
        <v>0</v>
      </c>
      <c r="Y417" s="39"/>
      <c r="Z417" s="39"/>
      <c r="AA417" s="39"/>
      <c r="AB417" s="39"/>
      <c r="AC417" s="39"/>
      <c r="AD417" s="39"/>
      <c r="AE417" s="39"/>
      <c r="AR417" s="264" t="s">
        <v>430</v>
      </c>
      <c r="AT417" s="264" t="s">
        <v>498</v>
      </c>
      <c r="AU417" s="264" t="s">
        <v>88</v>
      </c>
      <c r="AY417" s="18" t="s">
        <v>223</v>
      </c>
      <c r="BE417" s="265">
        <f>IF(O417="základní",K417,0)</f>
        <v>0</v>
      </c>
      <c r="BF417" s="265">
        <f>IF(O417="snížená",K417,0)</f>
        <v>0</v>
      </c>
      <c r="BG417" s="265">
        <f>IF(O417="zákl. přenesená",K417,0)</f>
        <v>0</v>
      </c>
      <c r="BH417" s="265">
        <f>IF(O417="sníž. přenesená",K417,0)</f>
        <v>0</v>
      </c>
      <c r="BI417" s="265">
        <f>IF(O417="nulová",K417,0)</f>
        <v>0</v>
      </c>
      <c r="BJ417" s="18" t="s">
        <v>86</v>
      </c>
      <c r="BK417" s="265">
        <f>ROUND(P417*H417,2)</f>
        <v>0</v>
      </c>
      <c r="BL417" s="18" t="s">
        <v>239</v>
      </c>
      <c r="BM417" s="264" t="s">
        <v>2561</v>
      </c>
    </row>
    <row r="418" s="13" customFormat="1">
      <c r="A418" s="13"/>
      <c r="B418" s="274"/>
      <c r="C418" s="275"/>
      <c r="D418" s="266" t="s">
        <v>446</v>
      </c>
      <c r="E418" s="276" t="s">
        <v>1</v>
      </c>
      <c r="F418" s="277" t="s">
        <v>2562</v>
      </c>
      <c r="G418" s="275"/>
      <c r="H418" s="278">
        <v>1</v>
      </c>
      <c r="I418" s="279"/>
      <c r="J418" s="279"/>
      <c r="K418" s="275"/>
      <c r="L418" s="275"/>
      <c r="M418" s="280"/>
      <c r="N418" s="281"/>
      <c r="O418" s="282"/>
      <c r="P418" s="282"/>
      <c r="Q418" s="282"/>
      <c r="R418" s="282"/>
      <c r="S418" s="282"/>
      <c r="T418" s="282"/>
      <c r="U418" s="282"/>
      <c r="V418" s="282"/>
      <c r="W418" s="282"/>
      <c r="X418" s="283"/>
      <c r="Y418" s="13"/>
      <c r="Z418" s="13"/>
      <c r="AA418" s="13"/>
      <c r="AB418" s="13"/>
      <c r="AC418" s="13"/>
      <c r="AD418" s="13"/>
      <c r="AE418" s="13"/>
      <c r="AT418" s="284" t="s">
        <v>446</v>
      </c>
      <c r="AU418" s="284" t="s">
        <v>88</v>
      </c>
      <c r="AV418" s="13" t="s">
        <v>88</v>
      </c>
      <c r="AW418" s="13" t="s">
        <v>5</v>
      </c>
      <c r="AX418" s="13" t="s">
        <v>78</v>
      </c>
      <c r="AY418" s="284" t="s">
        <v>223</v>
      </c>
    </row>
    <row r="419" s="14" customFormat="1">
      <c r="A419" s="14"/>
      <c r="B419" s="285"/>
      <c r="C419" s="286"/>
      <c r="D419" s="266" t="s">
        <v>446</v>
      </c>
      <c r="E419" s="287" t="s">
        <v>1</v>
      </c>
      <c r="F419" s="288" t="s">
        <v>463</v>
      </c>
      <c r="G419" s="286"/>
      <c r="H419" s="289">
        <v>1</v>
      </c>
      <c r="I419" s="290"/>
      <c r="J419" s="290"/>
      <c r="K419" s="286"/>
      <c r="L419" s="286"/>
      <c r="M419" s="291"/>
      <c r="N419" s="292"/>
      <c r="O419" s="293"/>
      <c r="P419" s="293"/>
      <c r="Q419" s="293"/>
      <c r="R419" s="293"/>
      <c r="S419" s="293"/>
      <c r="T419" s="293"/>
      <c r="U419" s="293"/>
      <c r="V419" s="293"/>
      <c r="W419" s="293"/>
      <c r="X419" s="294"/>
      <c r="Y419" s="14"/>
      <c r="Z419" s="14"/>
      <c r="AA419" s="14"/>
      <c r="AB419" s="14"/>
      <c r="AC419" s="14"/>
      <c r="AD419" s="14"/>
      <c r="AE419" s="14"/>
      <c r="AT419" s="295" t="s">
        <v>446</v>
      </c>
      <c r="AU419" s="295" t="s">
        <v>88</v>
      </c>
      <c r="AV419" s="14" t="s">
        <v>239</v>
      </c>
      <c r="AW419" s="14" t="s">
        <v>5</v>
      </c>
      <c r="AX419" s="14" t="s">
        <v>86</v>
      </c>
      <c r="AY419" s="295" t="s">
        <v>223</v>
      </c>
    </row>
    <row r="420" s="2" customFormat="1" ht="21.75" customHeight="1">
      <c r="A420" s="39"/>
      <c r="B420" s="40"/>
      <c r="C420" s="252" t="s">
        <v>1733</v>
      </c>
      <c r="D420" s="252" t="s">
        <v>226</v>
      </c>
      <c r="E420" s="253" t="s">
        <v>2563</v>
      </c>
      <c r="F420" s="254" t="s">
        <v>2564</v>
      </c>
      <c r="G420" s="255" t="s">
        <v>403</v>
      </c>
      <c r="H420" s="256">
        <v>885.75</v>
      </c>
      <c r="I420" s="257"/>
      <c r="J420" s="257"/>
      <c r="K420" s="258">
        <f>ROUND(P420*H420,2)</f>
        <v>0</v>
      </c>
      <c r="L420" s="254" t="s">
        <v>404</v>
      </c>
      <c r="M420" s="45"/>
      <c r="N420" s="259" t="s">
        <v>1</v>
      </c>
      <c r="O420" s="260" t="s">
        <v>41</v>
      </c>
      <c r="P420" s="261">
        <f>I420+J420</f>
        <v>0</v>
      </c>
      <c r="Q420" s="261">
        <f>ROUND(I420*H420,2)</f>
        <v>0</v>
      </c>
      <c r="R420" s="261">
        <f>ROUND(J420*H420,2)</f>
        <v>0</v>
      </c>
      <c r="S420" s="92"/>
      <c r="T420" s="262">
        <f>S420*H420</f>
        <v>0</v>
      </c>
      <c r="U420" s="262">
        <v>0</v>
      </c>
      <c r="V420" s="262">
        <f>U420*H420</f>
        <v>0</v>
      </c>
      <c r="W420" s="262">
        <v>0</v>
      </c>
      <c r="X420" s="263">
        <f>W420*H420</f>
        <v>0</v>
      </c>
      <c r="Y420" s="39"/>
      <c r="Z420" s="39"/>
      <c r="AA420" s="39"/>
      <c r="AB420" s="39"/>
      <c r="AC420" s="39"/>
      <c r="AD420" s="39"/>
      <c r="AE420" s="39"/>
      <c r="AR420" s="264" t="s">
        <v>239</v>
      </c>
      <c r="AT420" s="264" t="s">
        <v>226</v>
      </c>
      <c r="AU420" s="264" t="s">
        <v>88</v>
      </c>
      <c r="AY420" s="18" t="s">
        <v>223</v>
      </c>
      <c r="BE420" s="265">
        <f>IF(O420="základní",K420,0)</f>
        <v>0</v>
      </c>
      <c r="BF420" s="265">
        <f>IF(O420="snížená",K420,0)</f>
        <v>0</v>
      </c>
      <c r="BG420" s="265">
        <f>IF(O420="zákl. přenesená",K420,0)</f>
        <v>0</v>
      </c>
      <c r="BH420" s="265">
        <f>IF(O420="sníž. přenesená",K420,0)</f>
        <v>0</v>
      </c>
      <c r="BI420" s="265">
        <f>IF(O420="nulová",K420,0)</f>
        <v>0</v>
      </c>
      <c r="BJ420" s="18" t="s">
        <v>86</v>
      </c>
      <c r="BK420" s="265">
        <f>ROUND(P420*H420,2)</f>
        <v>0</v>
      </c>
      <c r="BL420" s="18" t="s">
        <v>239</v>
      </c>
      <c r="BM420" s="264" t="s">
        <v>2565</v>
      </c>
    </row>
    <row r="421" s="2" customFormat="1">
      <c r="A421" s="39"/>
      <c r="B421" s="40"/>
      <c r="C421" s="41"/>
      <c r="D421" s="266" t="s">
        <v>232</v>
      </c>
      <c r="E421" s="41"/>
      <c r="F421" s="267" t="s">
        <v>2566</v>
      </c>
      <c r="G421" s="41"/>
      <c r="H421" s="41"/>
      <c r="I421" s="158"/>
      <c r="J421" s="158"/>
      <c r="K421" s="41"/>
      <c r="L421" s="41"/>
      <c r="M421" s="45"/>
      <c r="N421" s="268"/>
      <c r="O421" s="269"/>
      <c r="P421" s="92"/>
      <c r="Q421" s="92"/>
      <c r="R421" s="92"/>
      <c r="S421" s="92"/>
      <c r="T421" s="92"/>
      <c r="U421" s="92"/>
      <c r="V421" s="92"/>
      <c r="W421" s="92"/>
      <c r="X421" s="93"/>
      <c r="Y421" s="39"/>
      <c r="Z421" s="39"/>
      <c r="AA421" s="39"/>
      <c r="AB421" s="39"/>
      <c r="AC421" s="39"/>
      <c r="AD421" s="39"/>
      <c r="AE421" s="39"/>
      <c r="AT421" s="18" t="s">
        <v>232</v>
      </c>
      <c r="AU421" s="18" t="s">
        <v>88</v>
      </c>
    </row>
    <row r="422" s="13" customFormat="1">
      <c r="A422" s="13"/>
      <c r="B422" s="274"/>
      <c r="C422" s="275"/>
      <c r="D422" s="266" t="s">
        <v>446</v>
      </c>
      <c r="E422" s="276" t="s">
        <v>1</v>
      </c>
      <c r="F422" s="277" t="s">
        <v>2567</v>
      </c>
      <c r="G422" s="275"/>
      <c r="H422" s="278">
        <v>885.75</v>
      </c>
      <c r="I422" s="279"/>
      <c r="J422" s="279"/>
      <c r="K422" s="275"/>
      <c r="L422" s="275"/>
      <c r="M422" s="280"/>
      <c r="N422" s="281"/>
      <c r="O422" s="282"/>
      <c r="P422" s="282"/>
      <c r="Q422" s="282"/>
      <c r="R422" s="282"/>
      <c r="S422" s="282"/>
      <c r="T422" s="282"/>
      <c r="U422" s="282"/>
      <c r="V422" s="282"/>
      <c r="W422" s="282"/>
      <c r="X422" s="283"/>
      <c r="Y422" s="13"/>
      <c r="Z422" s="13"/>
      <c r="AA422" s="13"/>
      <c r="AB422" s="13"/>
      <c r="AC422" s="13"/>
      <c r="AD422" s="13"/>
      <c r="AE422" s="13"/>
      <c r="AT422" s="284" t="s">
        <v>446</v>
      </c>
      <c r="AU422" s="284" t="s">
        <v>88</v>
      </c>
      <c r="AV422" s="13" t="s">
        <v>88</v>
      </c>
      <c r="AW422" s="13" t="s">
        <v>5</v>
      </c>
      <c r="AX422" s="13" t="s">
        <v>86</v>
      </c>
      <c r="AY422" s="284" t="s">
        <v>223</v>
      </c>
    </row>
    <row r="423" s="12" customFormat="1" ht="22.8" customHeight="1">
      <c r="A423" s="12"/>
      <c r="B423" s="235"/>
      <c r="C423" s="236"/>
      <c r="D423" s="237" t="s">
        <v>77</v>
      </c>
      <c r="E423" s="250" t="s">
        <v>656</v>
      </c>
      <c r="F423" s="250" t="s">
        <v>657</v>
      </c>
      <c r="G423" s="236"/>
      <c r="H423" s="236"/>
      <c r="I423" s="239"/>
      <c r="J423" s="239"/>
      <c r="K423" s="251">
        <f>BK423</f>
        <v>0</v>
      </c>
      <c r="L423" s="236"/>
      <c r="M423" s="241"/>
      <c r="N423" s="242"/>
      <c r="O423" s="243"/>
      <c r="P423" s="243"/>
      <c r="Q423" s="244">
        <f>SUM(Q424:Q435)</f>
        <v>0</v>
      </c>
      <c r="R423" s="244">
        <f>SUM(R424:R435)</f>
        <v>0</v>
      </c>
      <c r="S423" s="243"/>
      <c r="T423" s="245">
        <f>SUM(T424:T435)</f>
        <v>0</v>
      </c>
      <c r="U423" s="243"/>
      <c r="V423" s="245">
        <f>SUM(V424:V435)</f>
        <v>0</v>
      </c>
      <c r="W423" s="243"/>
      <c r="X423" s="246">
        <f>SUM(X424:X435)</f>
        <v>0</v>
      </c>
      <c r="Y423" s="12"/>
      <c r="Z423" s="12"/>
      <c r="AA423" s="12"/>
      <c r="AB423" s="12"/>
      <c r="AC423" s="12"/>
      <c r="AD423" s="12"/>
      <c r="AE423" s="12"/>
      <c r="AR423" s="247" t="s">
        <v>86</v>
      </c>
      <c r="AT423" s="248" t="s">
        <v>77</v>
      </c>
      <c r="AU423" s="248" t="s">
        <v>86</v>
      </c>
      <c r="AY423" s="247" t="s">
        <v>223</v>
      </c>
      <c r="BK423" s="249">
        <f>SUM(BK424:BK435)</f>
        <v>0</v>
      </c>
    </row>
    <row r="424" s="2" customFormat="1" ht="21.75" customHeight="1">
      <c r="A424" s="39"/>
      <c r="B424" s="40"/>
      <c r="C424" s="252" t="s">
        <v>1708</v>
      </c>
      <c r="D424" s="252" t="s">
        <v>226</v>
      </c>
      <c r="E424" s="253" t="s">
        <v>659</v>
      </c>
      <c r="F424" s="254" t="s">
        <v>660</v>
      </c>
      <c r="G424" s="255" t="s">
        <v>501</v>
      </c>
      <c r="H424" s="256">
        <v>1101.31</v>
      </c>
      <c r="I424" s="257"/>
      <c r="J424" s="257"/>
      <c r="K424" s="258">
        <f>ROUND(P424*H424,2)</f>
        <v>0</v>
      </c>
      <c r="L424" s="254" t="s">
        <v>404</v>
      </c>
      <c r="M424" s="45"/>
      <c r="N424" s="259" t="s">
        <v>1</v>
      </c>
      <c r="O424" s="260" t="s">
        <v>41</v>
      </c>
      <c r="P424" s="261">
        <f>I424+J424</f>
        <v>0</v>
      </c>
      <c r="Q424" s="261">
        <f>ROUND(I424*H424,2)</f>
        <v>0</v>
      </c>
      <c r="R424" s="261">
        <f>ROUND(J424*H424,2)</f>
        <v>0</v>
      </c>
      <c r="S424" s="92"/>
      <c r="T424" s="262">
        <f>S424*H424</f>
        <v>0</v>
      </c>
      <c r="U424" s="262">
        <v>0</v>
      </c>
      <c r="V424" s="262">
        <f>U424*H424</f>
        <v>0</v>
      </c>
      <c r="W424" s="262">
        <v>0</v>
      </c>
      <c r="X424" s="263">
        <f>W424*H424</f>
        <v>0</v>
      </c>
      <c r="Y424" s="39"/>
      <c r="Z424" s="39"/>
      <c r="AA424" s="39"/>
      <c r="AB424" s="39"/>
      <c r="AC424" s="39"/>
      <c r="AD424" s="39"/>
      <c r="AE424" s="39"/>
      <c r="AR424" s="264" t="s">
        <v>239</v>
      </c>
      <c r="AT424" s="264" t="s">
        <v>226</v>
      </c>
      <c r="AU424" s="264" t="s">
        <v>88</v>
      </c>
      <c r="AY424" s="18" t="s">
        <v>223</v>
      </c>
      <c r="BE424" s="265">
        <f>IF(O424="základní",K424,0)</f>
        <v>0</v>
      </c>
      <c r="BF424" s="265">
        <f>IF(O424="snížená",K424,0)</f>
        <v>0</v>
      </c>
      <c r="BG424" s="265">
        <f>IF(O424="zákl. přenesená",K424,0)</f>
        <v>0</v>
      </c>
      <c r="BH424" s="265">
        <f>IF(O424="sníž. přenesená",K424,0)</f>
        <v>0</v>
      </c>
      <c r="BI424" s="265">
        <f>IF(O424="nulová",K424,0)</f>
        <v>0</v>
      </c>
      <c r="BJ424" s="18" t="s">
        <v>86</v>
      </c>
      <c r="BK424" s="265">
        <f>ROUND(P424*H424,2)</f>
        <v>0</v>
      </c>
      <c r="BL424" s="18" t="s">
        <v>239</v>
      </c>
      <c r="BM424" s="264" t="s">
        <v>2568</v>
      </c>
    </row>
    <row r="425" s="2" customFormat="1" ht="21.75" customHeight="1">
      <c r="A425" s="39"/>
      <c r="B425" s="40"/>
      <c r="C425" s="252" t="s">
        <v>1713</v>
      </c>
      <c r="D425" s="252" t="s">
        <v>226</v>
      </c>
      <c r="E425" s="253" t="s">
        <v>669</v>
      </c>
      <c r="F425" s="254" t="s">
        <v>670</v>
      </c>
      <c r="G425" s="255" t="s">
        <v>501</v>
      </c>
      <c r="H425" s="256">
        <v>18798.457999999999</v>
      </c>
      <c r="I425" s="257"/>
      <c r="J425" s="257"/>
      <c r="K425" s="258">
        <f>ROUND(P425*H425,2)</f>
        <v>0</v>
      </c>
      <c r="L425" s="254" t="s">
        <v>404</v>
      </c>
      <c r="M425" s="45"/>
      <c r="N425" s="259" t="s">
        <v>1</v>
      </c>
      <c r="O425" s="260" t="s">
        <v>41</v>
      </c>
      <c r="P425" s="261">
        <f>I425+J425</f>
        <v>0</v>
      </c>
      <c r="Q425" s="261">
        <f>ROUND(I425*H425,2)</f>
        <v>0</v>
      </c>
      <c r="R425" s="261">
        <f>ROUND(J425*H425,2)</f>
        <v>0</v>
      </c>
      <c r="S425" s="92"/>
      <c r="T425" s="262">
        <f>S425*H425</f>
        <v>0</v>
      </c>
      <c r="U425" s="262">
        <v>0</v>
      </c>
      <c r="V425" s="262">
        <f>U425*H425</f>
        <v>0</v>
      </c>
      <c r="W425" s="262">
        <v>0</v>
      </c>
      <c r="X425" s="263">
        <f>W425*H425</f>
        <v>0</v>
      </c>
      <c r="Y425" s="39"/>
      <c r="Z425" s="39"/>
      <c r="AA425" s="39"/>
      <c r="AB425" s="39"/>
      <c r="AC425" s="39"/>
      <c r="AD425" s="39"/>
      <c r="AE425" s="39"/>
      <c r="AR425" s="264" t="s">
        <v>239</v>
      </c>
      <c r="AT425" s="264" t="s">
        <v>226</v>
      </c>
      <c r="AU425" s="264" t="s">
        <v>88</v>
      </c>
      <c r="AY425" s="18" t="s">
        <v>223</v>
      </c>
      <c r="BE425" s="265">
        <f>IF(O425="základní",K425,0)</f>
        <v>0</v>
      </c>
      <c r="BF425" s="265">
        <f>IF(O425="snížená",K425,0)</f>
        <v>0</v>
      </c>
      <c r="BG425" s="265">
        <f>IF(O425="zákl. přenesená",K425,0)</f>
        <v>0</v>
      </c>
      <c r="BH425" s="265">
        <f>IF(O425="sníž. přenesená",K425,0)</f>
        <v>0</v>
      </c>
      <c r="BI425" s="265">
        <f>IF(O425="nulová",K425,0)</f>
        <v>0</v>
      </c>
      <c r="BJ425" s="18" t="s">
        <v>86</v>
      </c>
      <c r="BK425" s="265">
        <f>ROUND(P425*H425,2)</f>
        <v>0</v>
      </c>
      <c r="BL425" s="18" t="s">
        <v>239</v>
      </c>
      <c r="BM425" s="264" t="s">
        <v>2569</v>
      </c>
    </row>
    <row r="426" s="2" customFormat="1">
      <c r="A426" s="39"/>
      <c r="B426" s="40"/>
      <c r="C426" s="41"/>
      <c r="D426" s="266" t="s">
        <v>232</v>
      </c>
      <c r="E426" s="41"/>
      <c r="F426" s="267" t="s">
        <v>2570</v>
      </c>
      <c r="G426" s="41"/>
      <c r="H426" s="41"/>
      <c r="I426" s="158"/>
      <c r="J426" s="158"/>
      <c r="K426" s="41"/>
      <c r="L426" s="41"/>
      <c r="M426" s="45"/>
      <c r="N426" s="268"/>
      <c r="O426" s="269"/>
      <c r="P426" s="92"/>
      <c r="Q426" s="92"/>
      <c r="R426" s="92"/>
      <c r="S426" s="92"/>
      <c r="T426" s="92"/>
      <c r="U426" s="92"/>
      <c r="V426" s="92"/>
      <c r="W426" s="92"/>
      <c r="X426" s="93"/>
      <c r="Y426" s="39"/>
      <c r="Z426" s="39"/>
      <c r="AA426" s="39"/>
      <c r="AB426" s="39"/>
      <c r="AC426" s="39"/>
      <c r="AD426" s="39"/>
      <c r="AE426" s="39"/>
      <c r="AT426" s="18" t="s">
        <v>232</v>
      </c>
      <c r="AU426" s="18" t="s">
        <v>88</v>
      </c>
    </row>
    <row r="427" s="13" customFormat="1">
      <c r="A427" s="13"/>
      <c r="B427" s="274"/>
      <c r="C427" s="275"/>
      <c r="D427" s="266" t="s">
        <v>446</v>
      </c>
      <c r="E427" s="276" t="s">
        <v>1</v>
      </c>
      <c r="F427" s="277" t="s">
        <v>2571</v>
      </c>
      <c r="G427" s="275"/>
      <c r="H427" s="278">
        <v>2102.288</v>
      </c>
      <c r="I427" s="279"/>
      <c r="J427" s="279"/>
      <c r="K427" s="275"/>
      <c r="L427" s="275"/>
      <c r="M427" s="280"/>
      <c r="N427" s="281"/>
      <c r="O427" s="282"/>
      <c r="P427" s="282"/>
      <c r="Q427" s="282"/>
      <c r="R427" s="282"/>
      <c r="S427" s="282"/>
      <c r="T427" s="282"/>
      <c r="U427" s="282"/>
      <c r="V427" s="282"/>
      <c r="W427" s="282"/>
      <c r="X427" s="283"/>
      <c r="Y427" s="13"/>
      <c r="Z427" s="13"/>
      <c r="AA427" s="13"/>
      <c r="AB427" s="13"/>
      <c r="AC427" s="13"/>
      <c r="AD427" s="13"/>
      <c r="AE427" s="13"/>
      <c r="AT427" s="284" t="s">
        <v>446</v>
      </c>
      <c r="AU427" s="284" t="s">
        <v>88</v>
      </c>
      <c r="AV427" s="13" t="s">
        <v>88</v>
      </c>
      <c r="AW427" s="13" t="s">
        <v>5</v>
      </c>
      <c r="AX427" s="13" t="s">
        <v>78</v>
      </c>
      <c r="AY427" s="284" t="s">
        <v>223</v>
      </c>
    </row>
    <row r="428" s="13" customFormat="1">
      <c r="A428" s="13"/>
      <c r="B428" s="274"/>
      <c r="C428" s="275"/>
      <c r="D428" s="266" t="s">
        <v>446</v>
      </c>
      <c r="E428" s="276" t="s">
        <v>1</v>
      </c>
      <c r="F428" s="277" t="s">
        <v>2572</v>
      </c>
      <c r="G428" s="275"/>
      <c r="H428" s="278">
        <v>16696.169999999998</v>
      </c>
      <c r="I428" s="279"/>
      <c r="J428" s="279"/>
      <c r="K428" s="275"/>
      <c r="L428" s="275"/>
      <c r="M428" s="280"/>
      <c r="N428" s="281"/>
      <c r="O428" s="282"/>
      <c r="P428" s="282"/>
      <c r="Q428" s="282"/>
      <c r="R428" s="282"/>
      <c r="S428" s="282"/>
      <c r="T428" s="282"/>
      <c r="U428" s="282"/>
      <c r="V428" s="282"/>
      <c r="W428" s="282"/>
      <c r="X428" s="283"/>
      <c r="Y428" s="13"/>
      <c r="Z428" s="13"/>
      <c r="AA428" s="13"/>
      <c r="AB428" s="13"/>
      <c r="AC428" s="13"/>
      <c r="AD428" s="13"/>
      <c r="AE428" s="13"/>
      <c r="AT428" s="284" t="s">
        <v>446</v>
      </c>
      <c r="AU428" s="284" t="s">
        <v>88</v>
      </c>
      <c r="AV428" s="13" t="s">
        <v>88</v>
      </c>
      <c r="AW428" s="13" t="s">
        <v>5</v>
      </c>
      <c r="AX428" s="13" t="s">
        <v>78</v>
      </c>
      <c r="AY428" s="284" t="s">
        <v>223</v>
      </c>
    </row>
    <row r="429" s="14" customFormat="1">
      <c r="A429" s="14"/>
      <c r="B429" s="285"/>
      <c r="C429" s="286"/>
      <c r="D429" s="266" t="s">
        <v>446</v>
      </c>
      <c r="E429" s="287" t="s">
        <v>1</v>
      </c>
      <c r="F429" s="288" t="s">
        <v>463</v>
      </c>
      <c r="G429" s="286"/>
      <c r="H429" s="289">
        <v>18798.457999999999</v>
      </c>
      <c r="I429" s="290"/>
      <c r="J429" s="290"/>
      <c r="K429" s="286"/>
      <c r="L429" s="286"/>
      <c r="M429" s="291"/>
      <c r="N429" s="292"/>
      <c r="O429" s="293"/>
      <c r="P429" s="293"/>
      <c r="Q429" s="293"/>
      <c r="R429" s="293"/>
      <c r="S429" s="293"/>
      <c r="T429" s="293"/>
      <c r="U429" s="293"/>
      <c r="V429" s="293"/>
      <c r="W429" s="293"/>
      <c r="X429" s="294"/>
      <c r="Y429" s="14"/>
      <c r="Z429" s="14"/>
      <c r="AA429" s="14"/>
      <c r="AB429" s="14"/>
      <c r="AC429" s="14"/>
      <c r="AD429" s="14"/>
      <c r="AE429" s="14"/>
      <c r="AT429" s="295" t="s">
        <v>446</v>
      </c>
      <c r="AU429" s="295" t="s">
        <v>88</v>
      </c>
      <c r="AV429" s="14" t="s">
        <v>239</v>
      </c>
      <c r="AW429" s="14" t="s">
        <v>5</v>
      </c>
      <c r="AX429" s="14" t="s">
        <v>86</v>
      </c>
      <c r="AY429" s="295" t="s">
        <v>223</v>
      </c>
    </row>
    <row r="430" s="2" customFormat="1" ht="21.75" customHeight="1">
      <c r="A430" s="39"/>
      <c r="B430" s="40"/>
      <c r="C430" s="252" t="s">
        <v>1748</v>
      </c>
      <c r="D430" s="252" t="s">
        <v>226</v>
      </c>
      <c r="E430" s="253" t="s">
        <v>699</v>
      </c>
      <c r="F430" s="254" t="s">
        <v>2573</v>
      </c>
      <c r="G430" s="255" t="s">
        <v>501</v>
      </c>
      <c r="H430" s="256">
        <v>575.73800000000006</v>
      </c>
      <c r="I430" s="257"/>
      <c r="J430" s="257"/>
      <c r="K430" s="258">
        <f>ROUND(P430*H430,2)</f>
        <v>0</v>
      </c>
      <c r="L430" s="254" t="s">
        <v>404</v>
      </c>
      <c r="M430" s="45"/>
      <c r="N430" s="259" t="s">
        <v>1</v>
      </c>
      <c r="O430" s="260" t="s">
        <v>41</v>
      </c>
      <c r="P430" s="261">
        <f>I430+J430</f>
        <v>0</v>
      </c>
      <c r="Q430" s="261">
        <f>ROUND(I430*H430,2)</f>
        <v>0</v>
      </c>
      <c r="R430" s="261">
        <f>ROUND(J430*H430,2)</f>
        <v>0</v>
      </c>
      <c r="S430" s="92"/>
      <c r="T430" s="262">
        <f>S430*H430</f>
        <v>0</v>
      </c>
      <c r="U430" s="262">
        <v>0</v>
      </c>
      <c r="V430" s="262">
        <f>U430*H430</f>
        <v>0</v>
      </c>
      <c r="W430" s="262">
        <v>0</v>
      </c>
      <c r="X430" s="263">
        <f>W430*H430</f>
        <v>0</v>
      </c>
      <c r="Y430" s="39"/>
      <c r="Z430" s="39"/>
      <c r="AA430" s="39"/>
      <c r="AB430" s="39"/>
      <c r="AC430" s="39"/>
      <c r="AD430" s="39"/>
      <c r="AE430" s="39"/>
      <c r="AR430" s="264" t="s">
        <v>239</v>
      </c>
      <c r="AT430" s="264" t="s">
        <v>226</v>
      </c>
      <c r="AU430" s="264" t="s">
        <v>88</v>
      </c>
      <c r="AY430" s="18" t="s">
        <v>223</v>
      </c>
      <c r="BE430" s="265">
        <f>IF(O430="základní",K430,0)</f>
        <v>0</v>
      </c>
      <c r="BF430" s="265">
        <f>IF(O430="snížená",K430,0)</f>
        <v>0</v>
      </c>
      <c r="BG430" s="265">
        <f>IF(O430="zákl. přenesená",K430,0)</f>
        <v>0</v>
      </c>
      <c r="BH430" s="265">
        <f>IF(O430="sníž. přenesená",K430,0)</f>
        <v>0</v>
      </c>
      <c r="BI430" s="265">
        <f>IF(O430="nulová",K430,0)</f>
        <v>0</v>
      </c>
      <c r="BJ430" s="18" t="s">
        <v>86</v>
      </c>
      <c r="BK430" s="265">
        <f>ROUND(P430*H430,2)</f>
        <v>0</v>
      </c>
      <c r="BL430" s="18" t="s">
        <v>239</v>
      </c>
      <c r="BM430" s="264" t="s">
        <v>2574</v>
      </c>
    </row>
    <row r="431" s="15" customFormat="1">
      <c r="A431" s="15"/>
      <c r="B431" s="309"/>
      <c r="C431" s="310"/>
      <c r="D431" s="266" t="s">
        <v>446</v>
      </c>
      <c r="E431" s="311" t="s">
        <v>1</v>
      </c>
      <c r="F431" s="312" t="s">
        <v>2575</v>
      </c>
      <c r="G431" s="310"/>
      <c r="H431" s="311" t="s">
        <v>1</v>
      </c>
      <c r="I431" s="313"/>
      <c r="J431" s="313"/>
      <c r="K431" s="310"/>
      <c r="L431" s="310"/>
      <c r="M431" s="314"/>
      <c r="N431" s="315"/>
      <c r="O431" s="316"/>
      <c r="P431" s="316"/>
      <c r="Q431" s="316"/>
      <c r="R431" s="316"/>
      <c r="S431" s="316"/>
      <c r="T431" s="316"/>
      <c r="U431" s="316"/>
      <c r="V431" s="316"/>
      <c r="W431" s="316"/>
      <c r="X431" s="317"/>
      <c r="Y431" s="15"/>
      <c r="Z431" s="15"/>
      <c r="AA431" s="15"/>
      <c r="AB431" s="15"/>
      <c r="AC431" s="15"/>
      <c r="AD431" s="15"/>
      <c r="AE431" s="15"/>
      <c r="AT431" s="318" t="s">
        <v>446</v>
      </c>
      <c r="AU431" s="318" t="s">
        <v>88</v>
      </c>
      <c r="AV431" s="15" t="s">
        <v>86</v>
      </c>
      <c r="AW431" s="15" t="s">
        <v>5</v>
      </c>
      <c r="AX431" s="15" t="s">
        <v>78</v>
      </c>
      <c r="AY431" s="318" t="s">
        <v>223</v>
      </c>
    </row>
    <row r="432" s="13" customFormat="1">
      <c r="A432" s="13"/>
      <c r="B432" s="274"/>
      <c r="C432" s="275"/>
      <c r="D432" s="266" t="s">
        <v>446</v>
      </c>
      <c r="E432" s="276" t="s">
        <v>1</v>
      </c>
      <c r="F432" s="277" t="s">
        <v>2576</v>
      </c>
      <c r="G432" s="275"/>
      <c r="H432" s="278">
        <v>575.73800000000006</v>
      </c>
      <c r="I432" s="279"/>
      <c r="J432" s="279"/>
      <c r="K432" s="275"/>
      <c r="L432" s="275"/>
      <c r="M432" s="280"/>
      <c r="N432" s="281"/>
      <c r="O432" s="282"/>
      <c r="P432" s="282"/>
      <c r="Q432" s="282"/>
      <c r="R432" s="282"/>
      <c r="S432" s="282"/>
      <c r="T432" s="282"/>
      <c r="U432" s="282"/>
      <c r="V432" s="282"/>
      <c r="W432" s="282"/>
      <c r="X432" s="283"/>
      <c r="Y432" s="13"/>
      <c r="Z432" s="13"/>
      <c r="AA432" s="13"/>
      <c r="AB432" s="13"/>
      <c r="AC432" s="13"/>
      <c r="AD432" s="13"/>
      <c r="AE432" s="13"/>
      <c r="AT432" s="284" t="s">
        <v>446</v>
      </c>
      <c r="AU432" s="284" t="s">
        <v>88</v>
      </c>
      <c r="AV432" s="13" t="s">
        <v>88</v>
      </c>
      <c r="AW432" s="13" t="s">
        <v>5</v>
      </c>
      <c r="AX432" s="13" t="s">
        <v>78</v>
      </c>
      <c r="AY432" s="284" t="s">
        <v>223</v>
      </c>
    </row>
    <row r="433" s="14" customFormat="1">
      <c r="A433" s="14"/>
      <c r="B433" s="285"/>
      <c r="C433" s="286"/>
      <c r="D433" s="266" t="s">
        <v>446</v>
      </c>
      <c r="E433" s="287" t="s">
        <v>1</v>
      </c>
      <c r="F433" s="288" t="s">
        <v>463</v>
      </c>
      <c r="G433" s="286"/>
      <c r="H433" s="289">
        <v>575.73800000000006</v>
      </c>
      <c r="I433" s="290"/>
      <c r="J433" s="290"/>
      <c r="K433" s="286"/>
      <c r="L433" s="286"/>
      <c r="M433" s="291"/>
      <c r="N433" s="292"/>
      <c r="O433" s="293"/>
      <c r="P433" s="293"/>
      <c r="Q433" s="293"/>
      <c r="R433" s="293"/>
      <c r="S433" s="293"/>
      <c r="T433" s="293"/>
      <c r="U433" s="293"/>
      <c r="V433" s="293"/>
      <c r="W433" s="293"/>
      <c r="X433" s="294"/>
      <c r="Y433" s="14"/>
      <c r="Z433" s="14"/>
      <c r="AA433" s="14"/>
      <c r="AB433" s="14"/>
      <c r="AC433" s="14"/>
      <c r="AD433" s="14"/>
      <c r="AE433" s="14"/>
      <c r="AT433" s="295" t="s">
        <v>446</v>
      </c>
      <c r="AU433" s="295" t="s">
        <v>88</v>
      </c>
      <c r="AV433" s="14" t="s">
        <v>239</v>
      </c>
      <c r="AW433" s="14" t="s">
        <v>5</v>
      </c>
      <c r="AX433" s="14" t="s">
        <v>86</v>
      </c>
      <c r="AY433" s="295" t="s">
        <v>223</v>
      </c>
    </row>
    <row r="434" s="2" customFormat="1" ht="16.5" customHeight="1">
      <c r="A434" s="39"/>
      <c r="B434" s="40"/>
      <c r="C434" s="252" t="s">
        <v>1739</v>
      </c>
      <c r="D434" s="252" t="s">
        <v>226</v>
      </c>
      <c r="E434" s="253" t="s">
        <v>706</v>
      </c>
      <c r="F434" s="254" t="s">
        <v>707</v>
      </c>
      <c r="G434" s="255" t="s">
        <v>501</v>
      </c>
      <c r="H434" s="256">
        <v>147.90000000000001</v>
      </c>
      <c r="I434" s="257"/>
      <c r="J434" s="257"/>
      <c r="K434" s="258">
        <f>ROUND(P434*H434,2)</f>
        <v>0</v>
      </c>
      <c r="L434" s="254" t="s">
        <v>1</v>
      </c>
      <c r="M434" s="45"/>
      <c r="N434" s="259" t="s">
        <v>1</v>
      </c>
      <c r="O434" s="260" t="s">
        <v>41</v>
      </c>
      <c r="P434" s="261">
        <f>I434+J434</f>
        <v>0</v>
      </c>
      <c r="Q434" s="261">
        <f>ROUND(I434*H434,2)</f>
        <v>0</v>
      </c>
      <c r="R434" s="261">
        <f>ROUND(J434*H434,2)</f>
        <v>0</v>
      </c>
      <c r="S434" s="92"/>
      <c r="T434" s="262">
        <f>S434*H434</f>
        <v>0</v>
      </c>
      <c r="U434" s="262">
        <v>0</v>
      </c>
      <c r="V434" s="262">
        <f>U434*H434</f>
        <v>0</v>
      </c>
      <c r="W434" s="262">
        <v>0</v>
      </c>
      <c r="X434" s="263">
        <f>W434*H434</f>
        <v>0</v>
      </c>
      <c r="Y434" s="39"/>
      <c r="Z434" s="39"/>
      <c r="AA434" s="39"/>
      <c r="AB434" s="39"/>
      <c r="AC434" s="39"/>
      <c r="AD434" s="39"/>
      <c r="AE434" s="39"/>
      <c r="AR434" s="264" t="s">
        <v>239</v>
      </c>
      <c r="AT434" s="264" t="s">
        <v>226</v>
      </c>
      <c r="AU434" s="264" t="s">
        <v>88</v>
      </c>
      <c r="AY434" s="18" t="s">
        <v>223</v>
      </c>
      <c r="BE434" s="265">
        <f>IF(O434="základní",K434,0)</f>
        <v>0</v>
      </c>
      <c r="BF434" s="265">
        <f>IF(O434="snížená",K434,0)</f>
        <v>0</v>
      </c>
      <c r="BG434" s="265">
        <f>IF(O434="zákl. přenesená",K434,0)</f>
        <v>0</v>
      </c>
      <c r="BH434" s="265">
        <f>IF(O434="sníž. přenesená",K434,0)</f>
        <v>0</v>
      </c>
      <c r="BI434" s="265">
        <f>IF(O434="nulová",K434,0)</f>
        <v>0</v>
      </c>
      <c r="BJ434" s="18" t="s">
        <v>86</v>
      </c>
      <c r="BK434" s="265">
        <f>ROUND(P434*H434,2)</f>
        <v>0</v>
      </c>
      <c r="BL434" s="18" t="s">
        <v>239</v>
      </c>
      <c r="BM434" s="264" t="s">
        <v>2577</v>
      </c>
    </row>
    <row r="435" s="2" customFormat="1">
      <c r="A435" s="39"/>
      <c r="B435" s="40"/>
      <c r="C435" s="41"/>
      <c r="D435" s="266" t="s">
        <v>232</v>
      </c>
      <c r="E435" s="41"/>
      <c r="F435" s="267" t="s">
        <v>2578</v>
      </c>
      <c r="G435" s="41"/>
      <c r="H435" s="41"/>
      <c r="I435" s="158"/>
      <c r="J435" s="158"/>
      <c r="K435" s="41"/>
      <c r="L435" s="41"/>
      <c r="M435" s="45"/>
      <c r="N435" s="268"/>
      <c r="O435" s="269"/>
      <c r="P435" s="92"/>
      <c r="Q435" s="92"/>
      <c r="R435" s="92"/>
      <c r="S435" s="92"/>
      <c r="T435" s="92"/>
      <c r="U435" s="92"/>
      <c r="V435" s="92"/>
      <c r="W435" s="92"/>
      <c r="X435" s="93"/>
      <c r="Y435" s="39"/>
      <c r="Z435" s="39"/>
      <c r="AA435" s="39"/>
      <c r="AB435" s="39"/>
      <c r="AC435" s="39"/>
      <c r="AD435" s="39"/>
      <c r="AE435" s="39"/>
      <c r="AT435" s="18" t="s">
        <v>232</v>
      </c>
      <c r="AU435" s="18" t="s">
        <v>88</v>
      </c>
    </row>
    <row r="436" s="12" customFormat="1" ht="22.8" customHeight="1">
      <c r="A436" s="12"/>
      <c r="B436" s="235"/>
      <c r="C436" s="236"/>
      <c r="D436" s="237" t="s">
        <v>77</v>
      </c>
      <c r="E436" s="250" t="s">
        <v>1143</v>
      </c>
      <c r="F436" s="250" t="s">
        <v>1144</v>
      </c>
      <c r="G436" s="236"/>
      <c r="H436" s="236"/>
      <c r="I436" s="239"/>
      <c r="J436" s="239"/>
      <c r="K436" s="251">
        <f>BK436</f>
        <v>0</v>
      </c>
      <c r="L436" s="236"/>
      <c r="M436" s="241"/>
      <c r="N436" s="242"/>
      <c r="O436" s="243"/>
      <c r="P436" s="243"/>
      <c r="Q436" s="244">
        <f>Q437</f>
        <v>0</v>
      </c>
      <c r="R436" s="244">
        <f>R437</f>
        <v>0</v>
      </c>
      <c r="S436" s="243"/>
      <c r="T436" s="245">
        <f>T437</f>
        <v>0</v>
      </c>
      <c r="U436" s="243"/>
      <c r="V436" s="245">
        <f>V437</f>
        <v>0</v>
      </c>
      <c r="W436" s="243"/>
      <c r="X436" s="246">
        <f>X437</f>
        <v>0</v>
      </c>
      <c r="Y436" s="12"/>
      <c r="Z436" s="12"/>
      <c r="AA436" s="12"/>
      <c r="AB436" s="12"/>
      <c r="AC436" s="12"/>
      <c r="AD436" s="12"/>
      <c r="AE436" s="12"/>
      <c r="AR436" s="247" t="s">
        <v>86</v>
      </c>
      <c r="AT436" s="248" t="s">
        <v>77</v>
      </c>
      <c r="AU436" s="248" t="s">
        <v>86</v>
      </c>
      <c r="AY436" s="247" t="s">
        <v>223</v>
      </c>
      <c r="BK436" s="249">
        <f>BK437</f>
        <v>0</v>
      </c>
    </row>
    <row r="437" s="2" customFormat="1" ht="21.75" customHeight="1">
      <c r="A437" s="39"/>
      <c r="B437" s="40"/>
      <c r="C437" s="252" t="s">
        <v>1618</v>
      </c>
      <c r="D437" s="252" t="s">
        <v>226</v>
      </c>
      <c r="E437" s="253" t="s">
        <v>2579</v>
      </c>
      <c r="F437" s="254" t="s">
        <v>2580</v>
      </c>
      <c r="G437" s="255" t="s">
        <v>501</v>
      </c>
      <c r="H437" s="256">
        <v>2689.5889999999999</v>
      </c>
      <c r="I437" s="257"/>
      <c r="J437" s="257"/>
      <c r="K437" s="258">
        <f>ROUND(P437*H437,2)</f>
        <v>0</v>
      </c>
      <c r="L437" s="254" t="s">
        <v>404</v>
      </c>
      <c r="M437" s="45"/>
      <c r="N437" s="259" t="s">
        <v>1</v>
      </c>
      <c r="O437" s="260" t="s">
        <v>41</v>
      </c>
      <c r="P437" s="261">
        <f>I437+J437</f>
        <v>0</v>
      </c>
      <c r="Q437" s="261">
        <f>ROUND(I437*H437,2)</f>
        <v>0</v>
      </c>
      <c r="R437" s="261">
        <f>ROUND(J437*H437,2)</f>
        <v>0</v>
      </c>
      <c r="S437" s="92"/>
      <c r="T437" s="262">
        <f>S437*H437</f>
        <v>0</v>
      </c>
      <c r="U437" s="262">
        <v>0</v>
      </c>
      <c r="V437" s="262">
        <f>U437*H437</f>
        <v>0</v>
      </c>
      <c r="W437" s="262">
        <v>0</v>
      </c>
      <c r="X437" s="263">
        <f>W437*H437</f>
        <v>0</v>
      </c>
      <c r="Y437" s="39"/>
      <c r="Z437" s="39"/>
      <c r="AA437" s="39"/>
      <c r="AB437" s="39"/>
      <c r="AC437" s="39"/>
      <c r="AD437" s="39"/>
      <c r="AE437" s="39"/>
      <c r="AR437" s="264" t="s">
        <v>239</v>
      </c>
      <c r="AT437" s="264" t="s">
        <v>226</v>
      </c>
      <c r="AU437" s="264" t="s">
        <v>88</v>
      </c>
      <c r="AY437" s="18" t="s">
        <v>223</v>
      </c>
      <c r="BE437" s="265">
        <f>IF(O437="základní",K437,0)</f>
        <v>0</v>
      </c>
      <c r="BF437" s="265">
        <f>IF(O437="snížená",K437,0)</f>
        <v>0</v>
      </c>
      <c r="BG437" s="265">
        <f>IF(O437="zákl. přenesená",K437,0)</f>
        <v>0</v>
      </c>
      <c r="BH437" s="265">
        <f>IF(O437="sníž. přenesená",K437,0)</f>
        <v>0</v>
      </c>
      <c r="BI437" s="265">
        <f>IF(O437="nulová",K437,0)</f>
        <v>0</v>
      </c>
      <c r="BJ437" s="18" t="s">
        <v>86</v>
      </c>
      <c r="BK437" s="265">
        <f>ROUND(P437*H437,2)</f>
        <v>0</v>
      </c>
      <c r="BL437" s="18" t="s">
        <v>239</v>
      </c>
      <c r="BM437" s="264" t="s">
        <v>2581</v>
      </c>
    </row>
    <row r="438" s="12" customFormat="1" ht="25.92" customHeight="1">
      <c r="A438" s="12"/>
      <c r="B438" s="235"/>
      <c r="C438" s="236"/>
      <c r="D438" s="237" t="s">
        <v>77</v>
      </c>
      <c r="E438" s="238" t="s">
        <v>710</v>
      </c>
      <c r="F438" s="238" t="s">
        <v>951</v>
      </c>
      <c r="G438" s="236"/>
      <c r="H438" s="236"/>
      <c r="I438" s="239"/>
      <c r="J438" s="239"/>
      <c r="K438" s="240">
        <f>BK438</f>
        <v>0</v>
      </c>
      <c r="L438" s="236"/>
      <c r="M438" s="241"/>
      <c r="N438" s="242"/>
      <c r="O438" s="243"/>
      <c r="P438" s="243"/>
      <c r="Q438" s="244">
        <f>Q439</f>
        <v>0</v>
      </c>
      <c r="R438" s="244">
        <f>R439</f>
        <v>0</v>
      </c>
      <c r="S438" s="243"/>
      <c r="T438" s="245">
        <f>T439</f>
        <v>0</v>
      </c>
      <c r="U438" s="243"/>
      <c r="V438" s="245">
        <f>V439</f>
        <v>0.9085368199999998</v>
      </c>
      <c r="W438" s="243"/>
      <c r="X438" s="246">
        <f>X439</f>
        <v>0</v>
      </c>
      <c r="Y438" s="12"/>
      <c r="Z438" s="12"/>
      <c r="AA438" s="12"/>
      <c r="AB438" s="12"/>
      <c r="AC438" s="12"/>
      <c r="AD438" s="12"/>
      <c r="AE438" s="12"/>
      <c r="AR438" s="247" t="s">
        <v>88</v>
      </c>
      <c r="AT438" s="248" t="s">
        <v>77</v>
      </c>
      <c r="AU438" s="248" t="s">
        <v>78</v>
      </c>
      <c r="AY438" s="247" t="s">
        <v>223</v>
      </c>
      <c r="BK438" s="249">
        <f>BK439</f>
        <v>0</v>
      </c>
    </row>
    <row r="439" s="12" customFormat="1" ht="22.8" customHeight="1">
      <c r="A439" s="12"/>
      <c r="B439" s="235"/>
      <c r="C439" s="236"/>
      <c r="D439" s="237" t="s">
        <v>77</v>
      </c>
      <c r="E439" s="250" t="s">
        <v>2035</v>
      </c>
      <c r="F439" s="250" t="s">
        <v>2036</v>
      </c>
      <c r="G439" s="236"/>
      <c r="H439" s="236"/>
      <c r="I439" s="239"/>
      <c r="J439" s="239"/>
      <c r="K439" s="251">
        <f>BK439</f>
        <v>0</v>
      </c>
      <c r="L439" s="236"/>
      <c r="M439" s="241"/>
      <c r="N439" s="242"/>
      <c r="O439" s="243"/>
      <c r="P439" s="243"/>
      <c r="Q439" s="244">
        <f>SUM(Q440:Q463)</f>
        <v>0</v>
      </c>
      <c r="R439" s="244">
        <f>SUM(R440:R463)</f>
        <v>0</v>
      </c>
      <c r="S439" s="243"/>
      <c r="T439" s="245">
        <f>SUM(T440:T463)</f>
        <v>0</v>
      </c>
      <c r="U439" s="243"/>
      <c r="V439" s="245">
        <f>SUM(V440:V463)</f>
        <v>0.9085368199999998</v>
      </c>
      <c r="W439" s="243"/>
      <c r="X439" s="246">
        <f>SUM(X440:X463)</f>
        <v>0</v>
      </c>
      <c r="Y439" s="12"/>
      <c r="Z439" s="12"/>
      <c r="AA439" s="12"/>
      <c r="AB439" s="12"/>
      <c r="AC439" s="12"/>
      <c r="AD439" s="12"/>
      <c r="AE439" s="12"/>
      <c r="AR439" s="247" t="s">
        <v>88</v>
      </c>
      <c r="AT439" s="248" t="s">
        <v>77</v>
      </c>
      <c r="AU439" s="248" t="s">
        <v>86</v>
      </c>
      <c r="AY439" s="247" t="s">
        <v>223</v>
      </c>
      <c r="BK439" s="249">
        <f>SUM(BK440:BK463)</f>
        <v>0</v>
      </c>
    </row>
    <row r="440" s="2" customFormat="1" ht="21.75" customHeight="1">
      <c r="A440" s="39"/>
      <c r="B440" s="40"/>
      <c r="C440" s="252" t="s">
        <v>1628</v>
      </c>
      <c r="D440" s="252" t="s">
        <v>226</v>
      </c>
      <c r="E440" s="253" t="s">
        <v>2582</v>
      </c>
      <c r="F440" s="254" t="s">
        <v>2583</v>
      </c>
      <c r="G440" s="255" t="s">
        <v>403</v>
      </c>
      <c r="H440" s="256">
        <v>10.124000000000001</v>
      </c>
      <c r="I440" s="257"/>
      <c r="J440" s="257"/>
      <c r="K440" s="258">
        <f>ROUND(P440*H440,2)</f>
        <v>0</v>
      </c>
      <c r="L440" s="254" t="s">
        <v>404</v>
      </c>
      <c r="M440" s="45"/>
      <c r="N440" s="259" t="s">
        <v>1</v>
      </c>
      <c r="O440" s="260" t="s">
        <v>41</v>
      </c>
      <c r="P440" s="261">
        <f>I440+J440</f>
        <v>0</v>
      </c>
      <c r="Q440" s="261">
        <f>ROUND(I440*H440,2)</f>
        <v>0</v>
      </c>
      <c r="R440" s="261">
        <f>ROUND(J440*H440,2)</f>
        <v>0</v>
      </c>
      <c r="S440" s="92"/>
      <c r="T440" s="262">
        <f>S440*H440</f>
        <v>0</v>
      </c>
      <c r="U440" s="262">
        <v>0</v>
      </c>
      <c r="V440" s="262">
        <f>U440*H440</f>
        <v>0</v>
      </c>
      <c r="W440" s="262">
        <v>0</v>
      </c>
      <c r="X440" s="263">
        <f>W440*H440</f>
        <v>0</v>
      </c>
      <c r="Y440" s="39"/>
      <c r="Z440" s="39"/>
      <c r="AA440" s="39"/>
      <c r="AB440" s="39"/>
      <c r="AC440" s="39"/>
      <c r="AD440" s="39"/>
      <c r="AE440" s="39"/>
      <c r="AR440" s="264" t="s">
        <v>303</v>
      </c>
      <c r="AT440" s="264" t="s">
        <v>226</v>
      </c>
      <c r="AU440" s="264" t="s">
        <v>88</v>
      </c>
      <c r="AY440" s="18" t="s">
        <v>223</v>
      </c>
      <c r="BE440" s="265">
        <f>IF(O440="základní",K440,0)</f>
        <v>0</v>
      </c>
      <c r="BF440" s="265">
        <f>IF(O440="snížená",K440,0)</f>
        <v>0</v>
      </c>
      <c r="BG440" s="265">
        <f>IF(O440="zákl. přenesená",K440,0)</f>
        <v>0</v>
      </c>
      <c r="BH440" s="265">
        <f>IF(O440="sníž. přenesená",K440,0)</f>
        <v>0</v>
      </c>
      <c r="BI440" s="265">
        <f>IF(O440="nulová",K440,0)</f>
        <v>0</v>
      </c>
      <c r="BJ440" s="18" t="s">
        <v>86</v>
      </c>
      <c r="BK440" s="265">
        <f>ROUND(P440*H440,2)</f>
        <v>0</v>
      </c>
      <c r="BL440" s="18" t="s">
        <v>303</v>
      </c>
      <c r="BM440" s="264" t="s">
        <v>2584</v>
      </c>
    </row>
    <row r="441" s="15" customFormat="1">
      <c r="A441" s="15"/>
      <c r="B441" s="309"/>
      <c r="C441" s="310"/>
      <c r="D441" s="266" t="s">
        <v>446</v>
      </c>
      <c r="E441" s="311" t="s">
        <v>1</v>
      </c>
      <c r="F441" s="312" t="s">
        <v>2585</v>
      </c>
      <c r="G441" s="310"/>
      <c r="H441" s="311" t="s">
        <v>1</v>
      </c>
      <c r="I441" s="313"/>
      <c r="J441" s="313"/>
      <c r="K441" s="310"/>
      <c r="L441" s="310"/>
      <c r="M441" s="314"/>
      <c r="N441" s="315"/>
      <c r="O441" s="316"/>
      <c r="P441" s="316"/>
      <c r="Q441" s="316"/>
      <c r="R441" s="316"/>
      <c r="S441" s="316"/>
      <c r="T441" s="316"/>
      <c r="U441" s="316"/>
      <c r="V441" s="316"/>
      <c r="W441" s="316"/>
      <c r="X441" s="317"/>
      <c r="Y441" s="15"/>
      <c r="Z441" s="15"/>
      <c r="AA441" s="15"/>
      <c r="AB441" s="15"/>
      <c r="AC441" s="15"/>
      <c r="AD441" s="15"/>
      <c r="AE441" s="15"/>
      <c r="AT441" s="318" t="s">
        <v>446</v>
      </c>
      <c r="AU441" s="318" t="s">
        <v>88</v>
      </c>
      <c r="AV441" s="15" t="s">
        <v>86</v>
      </c>
      <c r="AW441" s="15" t="s">
        <v>5</v>
      </c>
      <c r="AX441" s="15" t="s">
        <v>78</v>
      </c>
      <c r="AY441" s="318" t="s">
        <v>223</v>
      </c>
    </row>
    <row r="442" s="13" customFormat="1">
      <c r="A442" s="13"/>
      <c r="B442" s="274"/>
      <c r="C442" s="275"/>
      <c r="D442" s="266" t="s">
        <v>446</v>
      </c>
      <c r="E442" s="276" t="s">
        <v>1</v>
      </c>
      <c r="F442" s="277" t="s">
        <v>2586</v>
      </c>
      <c r="G442" s="275"/>
      <c r="H442" s="278">
        <v>10.124000000000001</v>
      </c>
      <c r="I442" s="279"/>
      <c r="J442" s="279"/>
      <c r="K442" s="275"/>
      <c r="L442" s="275"/>
      <c r="M442" s="280"/>
      <c r="N442" s="281"/>
      <c r="O442" s="282"/>
      <c r="P442" s="282"/>
      <c r="Q442" s="282"/>
      <c r="R442" s="282"/>
      <c r="S442" s="282"/>
      <c r="T442" s="282"/>
      <c r="U442" s="282"/>
      <c r="V442" s="282"/>
      <c r="W442" s="282"/>
      <c r="X442" s="283"/>
      <c r="Y442" s="13"/>
      <c r="Z442" s="13"/>
      <c r="AA442" s="13"/>
      <c r="AB442" s="13"/>
      <c r="AC442" s="13"/>
      <c r="AD442" s="13"/>
      <c r="AE442" s="13"/>
      <c r="AT442" s="284" t="s">
        <v>446</v>
      </c>
      <c r="AU442" s="284" t="s">
        <v>88</v>
      </c>
      <c r="AV442" s="13" t="s">
        <v>88</v>
      </c>
      <c r="AW442" s="13" t="s">
        <v>5</v>
      </c>
      <c r="AX442" s="13" t="s">
        <v>78</v>
      </c>
      <c r="AY442" s="284" t="s">
        <v>223</v>
      </c>
    </row>
    <row r="443" s="14" customFormat="1">
      <c r="A443" s="14"/>
      <c r="B443" s="285"/>
      <c r="C443" s="286"/>
      <c r="D443" s="266" t="s">
        <v>446</v>
      </c>
      <c r="E443" s="287" t="s">
        <v>1</v>
      </c>
      <c r="F443" s="288" t="s">
        <v>463</v>
      </c>
      <c r="G443" s="286"/>
      <c r="H443" s="289">
        <v>10.124000000000001</v>
      </c>
      <c r="I443" s="290"/>
      <c r="J443" s="290"/>
      <c r="K443" s="286"/>
      <c r="L443" s="286"/>
      <c r="M443" s="291"/>
      <c r="N443" s="292"/>
      <c r="O443" s="293"/>
      <c r="P443" s="293"/>
      <c r="Q443" s="293"/>
      <c r="R443" s="293"/>
      <c r="S443" s="293"/>
      <c r="T443" s="293"/>
      <c r="U443" s="293"/>
      <c r="V443" s="293"/>
      <c r="W443" s="293"/>
      <c r="X443" s="294"/>
      <c r="Y443" s="14"/>
      <c r="Z443" s="14"/>
      <c r="AA443" s="14"/>
      <c r="AB443" s="14"/>
      <c r="AC443" s="14"/>
      <c r="AD443" s="14"/>
      <c r="AE443" s="14"/>
      <c r="AT443" s="295" t="s">
        <v>446</v>
      </c>
      <c r="AU443" s="295" t="s">
        <v>88</v>
      </c>
      <c r="AV443" s="14" t="s">
        <v>239</v>
      </c>
      <c r="AW443" s="14" t="s">
        <v>5</v>
      </c>
      <c r="AX443" s="14" t="s">
        <v>86</v>
      </c>
      <c r="AY443" s="295" t="s">
        <v>223</v>
      </c>
    </row>
    <row r="444" s="2" customFormat="1" ht="16.5" customHeight="1">
      <c r="A444" s="39"/>
      <c r="B444" s="40"/>
      <c r="C444" s="296" t="s">
        <v>1634</v>
      </c>
      <c r="D444" s="296" t="s">
        <v>498</v>
      </c>
      <c r="E444" s="297" t="s">
        <v>2587</v>
      </c>
      <c r="F444" s="298" t="s">
        <v>2588</v>
      </c>
      <c r="G444" s="299" t="s">
        <v>501</v>
      </c>
      <c r="H444" s="300">
        <v>0.0040000000000000001</v>
      </c>
      <c r="I444" s="301"/>
      <c r="J444" s="302"/>
      <c r="K444" s="303">
        <f>ROUND(P444*H444,2)</f>
        <v>0</v>
      </c>
      <c r="L444" s="298" t="s">
        <v>1</v>
      </c>
      <c r="M444" s="304"/>
      <c r="N444" s="305" t="s">
        <v>1</v>
      </c>
      <c r="O444" s="260" t="s">
        <v>41</v>
      </c>
      <c r="P444" s="261">
        <f>I444+J444</f>
        <v>0</v>
      </c>
      <c r="Q444" s="261">
        <f>ROUND(I444*H444,2)</f>
        <v>0</v>
      </c>
      <c r="R444" s="261">
        <f>ROUND(J444*H444,2)</f>
        <v>0</v>
      </c>
      <c r="S444" s="92"/>
      <c r="T444" s="262">
        <f>S444*H444</f>
        <v>0</v>
      </c>
      <c r="U444" s="262">
        <v>1</v>
      </c>
      <c r="V444" s="262">
        <f>U444*H444</f>
        <v>0.0040000000000000001</v>
      </c>
      <c r="W444" s="262">
        <v>0</v>
      </c>
      <c r="X444" s="263">
        <f>W444*H444</f>
        <v>0</v>
      </c>
      <c r="Y444" s="39"/>
      <c r="Z444" s="39"/>
      <c r="AA444" s="39"/>
      <c r="AB444" s="39"/>
      <c r="AC444" s="39"/>
      <c r="AD444" s="39"/>
      <c r="AE444" s="39"/>
      <c r="AR444" s="264" t="s">
        <v>385</v>
      </c>
      <c r="AT444" s="264" t="s">
        <v>498</v>
      </c>
      <c r="AU444" s="264" t="s">
        <v>88</v>
      </c>
      <c r="AY444" s="18" t="s">
        <v>223</v>
      </c>
      <c r="BE444" s="265">
        <f>IF(O444="základní",K444,0)</f>
        <v>0</v>
      </c>
      <c r="BF444" s="265">
        <f>IF(O444="snížená",K444,0)</f>
        <v>0</v>
      </c>
      <c r="BG444" s="265">
        <f>IF(O444="zákl. přenesená",K444,0)</f>
        <v>0</v>
      </c>
      <c r="BH444" s="265">
        <f>IF(O444="sníž. přenesená",K444,0)</f>
        <v>0</v>
      </c>
      <c r="BI444" s="265">
        <f>IF(O444="nulová",K444,0)</f>
        <v>0</v>
      </c>
      <c r="BJ444" s="18" t="s">
        <v>86</v>
      </c>
      <c r="BK444" s="265">
        <f>ROUND(P444*H444,2)</f>
        <v>0</v>
      </c>
      <c r="BL444" s="18" t="s">
        <v>303</v>
      </c>
      <c r="BM444" s="264" t="s">
        <v>2589</v>
      </c>
    </row>
    <row r="445" s="13" customFormat="1">
      <c r="A445" s="13"/>
      <c r="B445" s="274"/>
      <c r="C445" s="275"/>
      <c r="D445" s="266" t="s">
        <v>446</v>
      </c>
      <c r="E445" s="276" t="s">
        <v>1</v>
      </c>
      <c r="F445" s="277" t="s">
        <v>2590</v>
      </c>
      <c r="G445" s="275"/>
      <c r="H445" s="278">
        <v>0.0040000000000000001</v>
      </c>
      <c r="I445" s="279"/>
      <c r="J445" s="279"/>
      <c r="K445" s="275"/>
      <c r="L445" s="275"/>
      <c r="M445" s="280"/>
      <c r="N445" s="281"/>
      <c r="O445" s="282"/>
      <c r="P445" s="282"/>
      <c r="Q445" s="282"/>
      <c r="R445" s="282"/>
      <c r="S445" s="282"/>
      <c r="T445" s="282"/>
      <c r="U445" s="282"/>
      <c r="V445" s="282"/>
      <c r="W445" s="282"/>
      <c r="X445" s="283"/>
      <c r="Y445" s="13"/>
      <c r="Z445" s="13"/>
      <c r="AA445" s="13"/>
      <c r="AB445" s="13"/>
      <c r="AC445" s="13"/>
      <c r="AD445" s="13"/>
      <c r="AE445" s="13"/>
      <c r="AT445" s="284" t="s">
        <v>446</v>
      </c>
      <c r="AU445" s="284" t="s">
        <v>88</v>
      </c>
      <c r="AV445" s="13" t="s">
        <v>88</v>
      </c>
      <c r="AW445" s="13" t="s">
        <v>5</v>
      </c>
      <c r="AX445" s="13" t="s">
        <v>78</v>
      </c>
      <c r="AY445" s="284" t="s">
        <v>223</v>
      </c>
    </row>
    <row r="446" s="14" customFormat="1">
      <c r="A446" s="14"/>
      <c r="B446" s="285"/>
      <c r="C446" s="286"/>
      <c r="D446" s="266" t="s">
        <v>446</v>
      </c>
      <c r="E446" s="287" t="s">
        <v>1</v>
      </c>
      <c r="F446" s="288" t="s">
        <v>463</v>
      </c>
      <c r="G446" s="286"/>
      <c r="H446" s="289">
        <v>0.0040000000000000001</v>
      </c>
      <c r="I446" s="290"/>
      <c r="J446" s="290"/>
      <c r="K446" s="286"/>
      <c r="L446" s="286"/>
      <c r="M446" s="291"/>
      <c r="N446" s="292"/>
      <c r="O446" s="293"/>
      <c r="P446" s="293"/>
      <c r="Q446" s="293"/>
      <c r="R446" s="293"/>
      <c r="S446" s="293"/>
      <c r="T446" s="293"/>
      <c r="U446" s="293"/>
      <c r="V446" s="293"/>
      <c r="W446" s="293"/>
      <c r="X446" s="294"/>
      <c r="Y446" s="14"/>
      <c r="Z446" s="14"/>
      <c r="AA446" s="14"/>
      <c r="AB446" s="14"/>
      <c r="AC446" s="14"/>
      <c r="AD446" s="14"/>
      <c r="AE446" s="14"/>
      <c r="AT446" s="295" t="s">
        <v>446</v>
      </c>
      <c r="AU446" s="295" t="s">
        <v>88</v>
      </c>
      <c r="AV446" s="14" t="s">
        <v>239</v>
      </c>
      <c r="AW446" s="14" t="s">
        <v>5</v>
      </c>
      <c r="AX446" s="14" t="s">
        <v>86</v>
      </c>
      <c r="AY446" s="295" t="s">
        <v>223</v>
      </c>
    </row>
    <row r="447" s="2" customFormat="1" ht="21.75" customHeight="1">
      <c r="A447" s="39"/>
      <c r="B447" s="40"/>
      <c r="C447" s="252" t="s">
        <v>1639</v>
      </c>
      <c r="D447" s="252" t="s">
        <v>226</v>
      </c>
      <c r="E447" s="253" t="s">
        <v>2591</v>
      </c>
      <c r="F447" s="254" t="s">
        <v>2592</v>
      </c>
      <c r="G447" s="255" t="s">
        <v>403</v>
      </c>
      <c r="H447" s="256">
        <v>4.3700000000000001</v>
      </c>
      <c r="I447" s="257"/>
      <c r="J447" s="257"/>
      <c r="K447" s="258">
        <f>ROUND(P447*H447,2)</f>
        <v>0</v>
      </c>
      <c r="L447" s="254" t="s">
        <v>404</v>
      </c>
      <c r="M447" s="45"/>
      <c r="N447" s="259" t="s">
        <v>1</v>
      </c>
      <c r="O447" s="260" t="s">
        <v>41</v>
      </c>
      <c r="P447" s="261">
        <f>I447+J447</f>
        <v>0</v>
      </c>
      <c r="Q447" s="261">
        <f>ROUND(I447*H447,2)</f>
        <v>0</v>
      </c>
      <c r="R447" s="261">
        <f>ROUND(J447*H447,2)</f>
        <v>0</v>
      </c>
      <c r="S447" s="92"/>
      <c r="T447" s="262">
        <f>S447*H447</f>
        <v>0</v>
      </c>
      <c r="U447" s="262">
        <v>0.00040000000000000002</v>
      </c>
      <c r="V447" s="262">
        <f>U447*H447</f>
        <v>0.0017480000000000002</v>
      </c>
      <c r="W447" s="262">
        <v>0</v>
      </c>
      <c r="X447" s="263">
        <f>W447*H447</f>
        <v>0</v>
      </c>
      <c r="Y447" s="39"/>
      <c r="Z447" s="39"/>
      <c r="AA447" s="39"/>
      <c r="AB447" s="39"/>
      <c r="AC447" s="39"/>
      <c r="AD447" s="39"/>
      <c r="AE447" s="39"/>
      <c r="AR447" s="264" t="s">
        <v>303</v>
      </c>
      <c r="AT447" s="264" t="s">
        <v>226</v>
      </c>
      <c r="AU447" s="264" t="s">
        <v>88</v>
      </c>
      <c r="AY447" s="18" t="s">
        <v>223</v>
      </c>
      <c r="BE447" s="265">
        <f>IF(O447="základní",K447,0)</f>
        <v>0</v>
      </c>
      <c r="BF447" s="265">
        <f>IF(O447="snížená",K447,0)</f>
        <v>0</v>
      </c>
      <c r="BG447" s="265">
        <f>IF(O447="zákl. přenesená",K447,0)</f>
        <v>0</v>
      </c>
      <c r="BH447" s="265">
        <f>IF(O447="sníž. přenesená",K447,0)</f>
        <v>0</v>
      </c>
      <c r="BI447" s="265">
        <f>IF(O447="nulová",K447,0)</f>
        <v>0</v>
      </c>
      <c r="BJ447" s="18" t="s">
        <v>86</v>
      </c>
      <c r="BK447" s="265">
        <f>ROUND(P447*H447,2)</f>
        <v>0</v>
      </c>
      <c r="BL447" s="18" t="s">
        <v>303</v>
      </c>
      <c r="BM447" s="264" t="s">
        <v>2593</v>
      </c>
    </row>
    <row r="448" s="13" customFormat="1">
      <c r="A448" s="13"/>
      <c r="B448" s="274"/>
      <c r="C448" s="275"/>
      <c r="D448" s="266" t="s">
        <v>446</v>
      </c>
      <c r="E448" s="276" t="s">
        <v>1</v>
      </c>
      <c r="F448" s="277" t="s">
        <v>2594</v>
      </c>
      <c r="G448" s="275"/>
      <c r="H448" s="278">
        <v>4.3700000000000001</v>
      </c>
      <c r="I448" s="279"/>
      <c r="J448" s="279"/>
      <c r="K448" s="275"/>
      <c r="L448" s="275"/>
      <c r="M448" s="280"/>
      <c r="N448" s="281"/>
      <c r="O448" s="282"/>
      <c r="P448" s="282"/>
      <c r="Q448" s="282"/>
      <c r="R448" s="282"/>
      <c r="S448" s="282"/>
      <c r="T448" s="282"/>
      <c r="U448" s="282"/>
      <c r="V448" s="282"/>
      <c r="W448" s="282"/>
      <c r="X448" s="283"/>
      <c r="Y448" s="13"/>
      <c r="Z448" s="13"/>
      <c r="AA448" s="13"/>
      <c r="AB448" s="13"/>
      <c r="AC448" s="13"/>
      <c r="AD448" s="13"/>
      <c r="AE448" s="13"/>
      <c r="AT448" s="284" t="s">
        <v>446</v>
      </c>
      <c r="AU448" s="284" t="s">
        <v>88</v>
      </c>
      <c r="AV448" s="13" t="s">
        <v>88</v>
      </c>
      <c r="AW448" s="13" t="s">
        <v>5</v>
      </c>
      <c r="AX448" s="13" t="s">
        <v>78</v>
      </c>
      <c r="AY448" s="284" t="s">
        <v>223</v>
      </c>
    </row>
    <row r="449" s="14" customFormat="1">
      <c r="A449" s="14"/>
      <c r="B449" s="285"/>
      <c r="C449" s="286"/>
      <c r="D449" s="266" t="s">
        <v>446</v>
      </c>
      <c r="E449" s="287" t="s">
        <v>1</v>
      </c>
      <c r="F449" s="288" t="s">
        <v>463</v>
      </c>
      <c r="G449" s="286"/>
      <c r="H449" s="289">
        <v>4.3700000000000001</v>
      </c>
      <c r="I449" s="290"/>
      <c r="J449" s="290"/>
      <c r="K449" s="286"/>
      <c r="L449" s="286"/>
      <c r="M449" s="291"/>
      <c r="N449" s="292"/>
      <c r="O449" s="293"/>
      <c r="P449" s="293"/>
      <c r="Q449" s="293"/>
      <c r="R449" s="293"/>
      <c r="S449" s="293"/>
      <c r="T449" s="293"/>
      <c r="U449" s="293"/>
      <c r="V449" s="293"/>
      <c r="W449" s="293"/>
      <c r="X449" s="294"/>
      <c r="Y449" s="14"/>
      <c r="Z449" s="14"/>
      <c r="AA449" s="14"/>
      <c r="AB449" s="14"/>
      <c r="AC449" s="14"/>
      <c r="AD449" s="14"/>
      <c r="AE449" s="14"/>
      <c r="AT449" s="295" t="s">
        <v>446</v>
      </c>
      <c r="AU449" s="295" t="s">
        <v>88</v>
      </c>
      <c r="AV449" s="14" t="s">
        <v>239</v>
      </c>
      <c r="AW449" s="14" t="s">
        <v>5</v>
      </c>
      <c r="AX449" s="14" t="s">
        <v>86</v>
      </c>
      <c r="AY449" s="295" t="s">
        <v>223</v>
      </c>
    </row>
    <row r="450" s="2" customFormat="1" ht="21.75" customHeight="1">
      <c r="A450" s="39"/>
      <c r="B450" s="40"/>
      <c r="C450" s="252" t="s">
        <v>1643</v>
      </c>
      <c r="D450" s="252" t="s">
        <v>226</v>
      </c>
      <c r="E450" s="253" t="s">
        <v>2071</v>
      </c>
      <c r="F450" s="254" t="s">
        <v>2072</v>
      </c>
      <c r="G450" s="255" t="s">
        <v>403</v>
      </c>
      <c r="H450" s="256">
        <v>7.9390000000000001</v>
      </c>
      <c r="I450" s="257"/>
      <c r="J450" s="257"/>
      <c r="K450" s="258">
        <f>ROUND(P450*H450,2)</f>
        <v>0</v>
      </c>
      <c r="L450" s="254" t="s">
        <v>404</v>
      </c>
      <c r="M450" s="45"/>
      <c r="N450" s="259" t="s">
        <v>1</v>
      </c>
      <c r="O450" s="260" t="s">
        <v>41</v>
      </c>
      <c r="P450" s="261">
        <f>I450+J450</f>
        <v>0</v>
      </c>
      <c r="Q450" s="261">
        <f>ROUND(I450*H450,2)</f>
        <v>0</v>
      </c>
      <c r="R450" s="261">
        <f>ROUND(J450*H450,2)</f>
        <v>0</v>
      </c>
      <c r="S450" s="92"/>
      <c r="T450" s="262">
        <f>S450*H450</f>
        <v>0</v>
      </c>
      <c r="U450" s="262">
        <v>0.00040000000000000002</v>
      </c>
      <c r="V450" s="262">
        <f>U450*H450</f>
        <v>0.0031756000000000002</v>
      </c>
      <c r="W450" s="262">
        <v>0</v>
      </c>
      <c r="X450" s="263">
        <f>W450*H450</f>
        <v>0</v>
      </c>
      <c r="Y450" s="39"/>
      <c r="Z450" s="39"/>
      <c r="AA450" s="39"/>
      <c r="AB450" s="39"/>
      <c r="AC450" s="39"/>
      <c r="AD450" s="39"/>
      <c r="AE450" s="39"/>
      <c r="AR450" s="264" t="s">
        <v>303</v>
      </c>
      <c r="AT450" s="264" t="s">
        <v>226</v>
      </c>
      <c r="AU450" s="264" t="s">
        <v>88</v>
      </c>
      <c r="AY450" s="18" t="s">
        <v>223</v>
      </c>
      <c r="BE450" s="265">
        <f>IF(O450="základní",K450,0)</f>
        <v>0</v>
      </c>
      <c r="BF450" s="265">
        <f>IF(O450="snížená",K450,0)</f>
        <v>0</v>
      </c>
      <c r="BG450" s="265">
        <f>IF(O450="zákl. přenesená",K450,0)</f>
        <v>0</v>
      </c>
      <c r="BH450" s="265">
        <f>IF(O450="sníž. přenesená",K450,0)</f>
        <v>0</v>
      </c>
      <c r="BI450" s="265">
        <f>IF(O450="nulová",K450,0)</f>
        <v>0</v>
      </c>
      <c r="BJ450" s="18" t="s">
        <v>86</v>
      </c>
      <c r="BK450" s="265">
        <f>ROUND(P450*H450,2)</f>
        <v>0</v>
      </c>
      <c r="BL450" s="18" t="s">
        <v>303</v>
      </c>
      <c r="BM450" s="264" t="s">
        <v>2595</v>
      </c>
    </row>
    <row r="451" s="13" customFormat="1">
      <c r="A451" s="13"/>
      <c r="B451" s="274"/>
      <c r="C451" s="275"/>
      <c r="D451" s="266" t="s">
        <v>446</v>
      </c>
      <c r="E451" s="276" t="s">
        <v>1</v>
      </c>
      <c r="F451" s="277" t="s">
        <v>2596</v>
      </c>
      <c r="G451" s="275"/>
      <c r="H451" s="278">
        <v>7.9390000000000001</v>
      </c>
      <c r="I451" s="279"/>
      <c r="J451" s="279"/>
      <c r="K451" s="275"/>
      <c r="L451" s="275"/>
      <c r="M451" s="280"/>
      <c r="N451" s="281"/>
      <c r="O451" s="282"/>
      <c r="P451" s="282"/>
      <c r="Q451" s="282"/>
      <c r="R451" s="282"/>
      <c r="S451" s="282"/>
      <c r="T451" s="282"/>
      <c r="U451" s="282"/>
      <c r="V451" s="282"/>
      <c r="W451" s="282"/>
      <c r="X451" s="283"/>
      <c r="Y451" s="13"/>
      <c r="Z451" s="13"/>
      <c r="AA451" s="13"/>
      <c r="AB451" s="13"/>
      <c r="AC451" s="13"/>
      <c r="AD451" s="13"/>
      <c r="AE451" s="13"/>
      <c r="AT451" s="284" t="s">
        <v>446</v>
      </c>
      <c r="AU451" s="284" t="s">
        <v>88</v>
      </c>
      <c r="AV451" s="13" t="s">
        <v>88</v>
      </c>
      <c r="AW451" s="13" t="s">
        <v>5</v>
      </c>
      <c r="AX451" s="13" t="s">
        <v>78</v>
      </c>
      <c r="AY451" s="284" t="s">
        <v>223</v>
      </c>
    </row>
    <row r="452" s="14" customFormat="1">
      <c r="A452" s="14"/>
      <c r="B452" s="285"/>
      <c r="C452" s="286"/>
      <c r="D452" s="266" t="s">
        <v>446</v>
      </c>
      <c r="E452" s="287" t="s">
        <v>1</v>
      </c>
      <c r="F452" s="288" t="s">
        <v>463</v>
      </c>
      <c r="G452" s="286"/>
      <c r="H452" s="289">
        <v>7.9390000000000001</v>
      </c>
      <c r="I452" s="290"/>
      <c r="J452" s="290"/>
      <c r="K452" s="286"/>
      <c r="L452" s="286"/>
      <c r="M452" s="291"/>
      <c r="N452" s="292"/>
      <c r="O452" s="293"/>
      <c r="P452" s="293"/>
      <c r="Q452" s="293"/>
      <c r="R452" s="293"/>
      <c r="S452" s="293"/>
      <c r="T452" s="293"/>
      <c r="U452" s="293"/>
      <c r="V452" s="293"/>
      <c r="W452" s="293"/>
      <c r="X452" s="294"/>
      <c r="Y452" s="14"/>
      <c r="Z452" s="14"/>
      <c r="AA452" s="14"/>
      <c r="AB452" s="14"/>
      <c r="AC452" s="14"/>
      <c r="AD452" s="14"/>
      <c r="AE452" s="14"/>
      <c r="AT452" s="295" t="s">
        <v>446</v>
      </c>
      <c r="AU452" s="295" t="s">
        <v>88</v>
      </c>
      <c r="AV452" s="14" t="s">
        <v>239</v>
      </c>
      <c r="AW452" s="14" t="s">
        <v>5</v>
      </c>
      <c r="AX452" s="14" t="s">
        <v>86</v>
      </c>
      <c r="AY452" s="295" t="s">
        <v>223</v>
      </c>
    </row>
    <row r="453" s="2" customFormat="1" ht="21.75" customHeight="1">
      <c r="A453" s="39"/>
      <c r="B453" s="40"/>
      <c r="C453" s="296" t="s">
        <v>1647</v>
      </c>
      <c r="D453" s="296" t="s">
        <v>498</v>
      </c>
      <c r="E453" s="297" t="s">
        <v>2597</v>
      </c>
      <c r="F453" s="298" t="s">
        <v>2598</v>
      </c>
      <c r="G453" s="299" t="s">
        <v>403</v>
      </c>
      <c r="H453" s="300">
        <v>2.1850000000000001</v>
      </c>
      <c r="I453" s="301"/>
      <c r="J453" s="302"/>
      <c r="K453" s="303">
        <f>ROUND(P453*H453,2)</f>
        <v>0</v>
      </c>
      <c r="L453" s="298" t="s">
        <v>404</v>
      </c>
      <c r="M453" s="304"/>
      <c r="N453" s="305" t="s">
        <v>1</v>
      </c>
      <c r="O453" s="260" t="s">
        <v>41</v>
      </c>
      <c r="P453" s="261">
        <f>I453+J453</f>
        <v>0</v>
      </c>
      <c r="Q453" s="261">
        <f>ROUND(I453*H453,2)</f>
        <v>0</v>
      </c>
      <c r="R453" s="261">
        <f>ROUND(J453*H453,2)</f>
        <v>0</v>
      </c>
      <c r="S453" s="92"/>
      <c r="T453" s="262">
        <f>S453*H453</f>
        <v>0</v>
      </c>
      <c r="U453" s="262">
        <v>0.0041000000000000003</v>
      </c>
      <c r="V453" s="262">
        <f>U453*H453</f>
        <v>0.0089585000000000012</v>
      </c>
      <c r="W453" s="262">
        <v>0</v>
      </c>
      <c r="X453" s="263">
        <f>W453*H453</f>
        <v>0</v>
      </c>
      <c r="Y453" s="39"/>
      <c r="Z453" s="39"/>
      <c r="AA453" s="39"/>
      <c r="AB453" s="39"/>
      <c r="AC453" s="39"/>
      <c r="AD453" s="39"/>
      <c r="AE453" s="39"/>
      <c r="AR453" s="264" t="s">
        <v>385</v>
      </c>
      <c r="AT453" s="264" t="s">
        <v>498</v>
      </c>
      <c r="AU453" s="264" t="s">
        <v>88</v>
      </c>
      <c r="AY453" s="18" t="s">
        <v>223</v>
      </c>
      <c r="BE453" s="265">
        <f>IF(O453="základní",K453,0)</f>
        <v>0</v>
      </c>
      <c r="BF453" s="265">
        <f>IF(O453="snížená",K453,0)</f>
        <v>0</v>
      </c>
      <c r="BG453" s="265">
        <f>IF(O453="zákl. přenesená",K453,0)</f>
        <v>0</v>
      </c>
      <c r="BH453" s="265">
        <f>IF(O453="sníž. přenesená",K453,0)</f>
        <v>0</v>
      </c>
      <c r="BI453" s="265">
        <f>IF(O453="nulová",K453,0)</f>
        <v>0</v>
      </c>
      <c r="BJ453" s="18" t="s">
        <v>86</v>
      </c>
      <c r="BK453" s="265">
        <f>ROUND(P453*H453,2)</f>
        <v>0</v>
      </c>
      <c r="BL453" s="18" t="s">
        <v>303</v>
      </c>
      <c r="BM453" s="264" t="s">
        <v>2599</v>
      </c>
    </row>
    <row r="454" s="13" customFormat="1">
      <c r="A454" s="13"/>
      <c r="B454" s="274"/>
      <c r="C454" s="275"/>
      <c r="D454" s="266" t="s">
        <v>446</v>
      </c>
      <c r="E454" s="276" t="s">
        <v>1</v>
      </c>
      <c r="F454" s="277" t="s">
        <v>2600</v>
      </c>
      <c r="G454" s="275"/>
      <c r="H454" s="278">
        <v>2.1850000000000001</v>
      </c>
      <c r="I454" s="279"/>
      <c r="J454" s="279"/>
      <c r="K454" s="275"/>
      <c r="L454" s="275"/>
      <c r="M454" s="280"/>
      <c r="N454" s="281"/>
      <c r="O454" s="282"/>
      <c r="P454" s="282"/>
      <c r="Q454" s="282"/>
      <c r="R454" s="282"/>
      <c r="S454" s="282"/>
      <c r="T454" s="282"/>
      <c r="U454" s="282"/>
      <c r="V454" s="282"/>
      <c r="W454" s="282"/>
      <c r="X454" s="283"/>
      <c r="Y454" s="13"/>
      <c r="Z454" s="13"/>
      <c r="AA454" s="13"/>
      <c r="AB454" s="13"/>
      <c r="AC454" s="13"/>
      <c r="AD454" s="13"/>
      <c r="AE454" s="13"/>
      <c r="AT454" s="284" t="s">
        <v>446</v>
      </c>
      <c r="AU454" s="284" t="s">
        <v>88</v>
      </c>
      <c r="AV454" s="13" t="s">
        <v>88</v>
      </c>
      <c r="AW454" s="13" t="s">
        <v>5</v>
      </c>
      <c r="AX454" s="13" t="s">
        <v>86</v>
      </c>
      <c r="AY454" s="284" t="s">
        <v>223</v>
      </c>
    </row>
    <row r="455" s="2" customFormat="1" ht="16.5" customHeight="1">
      <c r="A455" s="39"/>
      <c r="B455" s="40"/>
      <c r="C455" s="296" t="s">
        <v>1654</v>
      </c>
      <c r="D455" s="296" t="s">
        <v>498</v>
      </c>
      <c r="E455" s="297" t="s">
        <v>2601</v>
      </c>
      <c r="F455" s="298" t="s">
        <v>2602</v>
      </c>
      <c r="G455" s="299" t="s">
        <v>403</v>
      </c>
      <c r="H455" s="300">
        <v>10.124000000000001</v>
      </c>
      <c r="I455" s="301"/>
      <c r="J455" s="302"/>
      <c r="K455" s="303">
        <f>ROUND(P455*H455,2)</f>
        <v>0</v>
      </c>
      <c r="L455" s="298" t="s">
        <v>1</v>
      </c>
      <c r="M455" s="304"/>
      <c r="N455" s="305" t="s">
        <v>1</v>
      </c>
      <c r="O455" s="260" t="s">
        <v>41</v>
      </c>
      <c r="P455" s="261">
        <f>I455+J455</f>
        <v>0</v>
      </c>
      <c r="Q455" s="261">
        <f>ROUND(I455*H455,2)</f>
        <v>0</v>
      </c>
      <c r="R455" s="261">
        <f>ROUND(J455*H455,2)</f>
        <v>0</v>
      </c>
      <c r="S455" s="92"/>
      <c r="T455" s="262">
        <f>S455*H455</f>
        <v>0</v>
      </c>
      <c r="U455" s="262">
        <v>0.0038800000000000002</v>
      </c>
      <c r="V455" s="262">
        <f>U455*H455</f>
        <v>0.039281120000000003</v>
      </c>
      <c r="W455" s="262">
        <v>0</v>
      </c>
      <c r="X455" s="263">
        <f>W455*H455</f>
        <v>0</v>
      </c>
      <c r="Y455" s="39"/>
      <c r="Z455" s="39"/>
      <c r="AA455" s="39"/>
      <c r="AB455" s="39"/>
      <c r="AC455" s="39"/>
      <c r="AD455" s="39"/>
      <c r="AE455" s="39"/>
      <c r="AR455" s="264" t="s">
        <v>385</v>
      </c>
      <c r="AT455" s="264" t="s">
        <v>498</v>
      </c>
      <c r="AU455" s="264" t="s">
        <v>88</v>
      </c>
      <c r="AY455" s="18" t="s">
        <v>223</v>
      </c>
      <c r="BE455" s="265">
        <f>IF(O455="základní",K455,0)</f>
        <v>0</v>
      </c>
      <c r="BF455" s="265">
        <f>IF(O455="snížená",K455,0)</f>
        <v>0</v>
      </c>
      <c r="BG455" s="265">
        <f>IF(O455="zákl. přenesená",K455,0)</f>
        <v>0</v>
      </c>
      <c r="BH455" s="265">
        <f>IF(O455="sníž. přenesená",K455,0)</f>
        <v>0</v>
      </c>
      <c r="BI455" s="265">
        <f>IF(O455="nulová",K455,0)</f>
        <v>0</v>
      </c>
      <c r="BJ455" s="18" t="s">
        <v>86</v>
      </c>
      <c r="BK455" s="265">
        <f>ROUND(P455*H455,2)</f>
        <v>0</v>
      </c>
      <c r="BL455" s="18" t="s">
        <v>303</v>
      </c>
      <c r="BM455" s="264" t="s">
        <v>2603</v>
      </c>
    </row>
    <row r="456" s="13" customFormat="1">
      <c r="A456" s="13"/>
      <c r="B456" s="274"/>
      <c r="C456" s="275"/>
      <c r="D456" s="266" t="s">
        <v>446</v>
      </c>
      <c r="E456" s="276" t="s">
        <v>1</v>
      </c>
      <c r="F456" s="277" t="s">
        <v>2586</v>
      </c>
      <c r="G456" s="275"/>
      <c r="H456" s="278">
        <v>10.124000000000001</v>
      </c>
      <c r="I456" s="279"/>
      <c r="J456" s="279"/>
      <c r="K456" s="275"/>
      <c r="L456" s="275"/>
      <c r="M456" s="280"/>
      <c r="N456" s="281"/>
      <c r="O456" s="282"/>
      <c r="P456" s="282"/>
      <c r="Q456" s="282"/>
      <c r="R456" s="282"/>
      <c r="S456" s="282"/>
      <c r="T456" s="282"/>
      <c r="U456" s="282"/>
      <c r="V456" s="282"/>
      <c r="W456" s="282"/>
      <c r="X456" s="283"/>
      <c r="Y456" s="13"/>
      <c r="Z456" s="13"/>
      <c r="AA456" s="13"/>
      <c r="AB456" s="13"/>
      <c r="AC456" s="13"/>
      <c r="AD456" s="13"/>
      <c r="AE456" s="13"/>
      <c r="AT456" s="284" t="s">
        <v>446</v>
      </c>
      <c r="AU456" s="284" t="s">
        <v>88</v>
      </c>
      <c r="AV456" s="13" t="s">
        <v>88</v>
      </c>
      <c r="AW456" s="13" t="s">
        <v>5</v>
      </c>
      <c r="AX456" s="13" t="s">
        <v>78</v>
      </c>
      <c r="AY456" s="284" t="s">
        <v>223</v>
      </c>
    </row>
    <row r="457" s="14" customFormat="1">
      <c r="A457" s="14"/>
      <c r="B457" s="285"/>
      <c r="C457" s="286"/>
      <c r="D457" s="266" t="s">
        <v>446</v>
      </c>
      <c r="E457" s="287" t="s">
        <v>1</v>
      </c>
      <c r="F457" s="288" t="s">
        <v>463</v>
      </c>
      <c r="G457" s="286"/>
      <c r="H457" s="289">
        <v>10.124000000000001</v>
      </c>
      <c r="I457" s="290"/>
      <c r="J457" s="290"/>
      <c r="K457" s="286"/>
      <c r="L457" s="286"/>
      <c r="M457" s="291"/>
      <c r="N457" s="292"/>
      <c r="O457" s="293"/>
      <c r="P457" s="293"/>
      <c r="Q457" s="293"/>
      <c r="R457" s="293"/>
      <c r="S457" s="293"/>
      <c r="T457" s="293"/>
      <c r="U457" s="293"/>
      <c r="V457" s="293"/>
      <c r="W457" s="293"/>
      <c r="X457" s="294"/>
      <c r="Y457" s="14"/>
      <c r="Z457" s="14"/>
      <c r="AA457" s="14"/>
      <c r="AB457" s="14"/>
      <c r="AC457" s="14"/>
      <c r="AD457" s="14"/>
      <c r="AE457" s="14"/>
      <c r="AT457" s="295" t="s">
        <v>446</v>
      </c>
      <c r="AU457" s="295" t="s">
        <v>88</v>
      </c>
      <c r="AV457" s="14" t="s">
        <v>239</v>
      </c>
      <c r="AW457" s="14" t="s">
        <v>5</v>
      </c>
      <c r="AX457" s="14" t="s">
        <v>86</v>
      </c>
      <c r="AY457" s="295" t="s">
        <v>223</v>
      </c>
    </row>
    <row r="458" s="2" customFormat="1" ht="21.75" customHeight="1">
      <c r="A458" s="39"/>
      <c r="B458" s="40"/>
      <c r="C458" s="252" t="s">
        <v>1659</v>
      </c>
      <c r="D458" s="252" t="s">
        <v>226</v>
      </c>
      <c r="E458" s="253" t="s">
        <v>2604</v>
      </c>
      <c r="F458" s="254" t="s">
        <v>2605</v>
      </c>
      <c r="G458" s="255" t="s">
        <v>403</v>
      </c>
      <c r="H458" s="256">
        <v>760.15499999999997</v>
      </c>
      <c r="I458" s="257"/>
      <c r="J458" s="257"/>
      <c r="K458" s="258">
        <f>ROUND(P458*H458,2)</f>
        <v>0</v>
      </c>
      <c r="L458" s="254" t="s">
        <v>404</v>
      </c>
      <c r="M458" s="45"/>
      <c r="N458" s="259" t="s">
        <v>1</v>
      </c>
      <c r="O458" s="260" t="s">
        <v>41</v>
      </c>
      <c r="P458" s="261">
        <f>I458+J458</f>
        <v>0</v>
      </c>
      <c r="Q458" s="261">
        <f>ROUND(I458*H458,2)</f>
        <v>0</v>
      </c>
      <c r="R458" s="261">
        <f>ROUND(J458*H458,2)</f>
        <v>0</v>
      </c>
      <c r="S458" s="92"/>
      <c r="T458" s="262">
        <f>S458*H458</f>
        <v>0</v>
      </c>
      <c r="U458" s="262">
        <v>0</v>
      </c>
      <c r="V458" s="262">
        <f>U458*H458</f>
        <v>0</v>
      </c>
      <c r="W458" s="262">
        <v>0</v>
      </c>
      <c r="X458" s="263">
        <f>W458*H458</f>
        <v>0</v>
      </c>
      <c r="Y458" s="39"/>
      <c r="Z458" s="39"/>
      <c r="AA458" s="39"/>
      <c r="AB458" s="39"/>
      <c r="AC458" s="39"/>
      <c r="AD458" s="39"/>
      <c r="AE458" s="39"/>
      <c r="AR458" s="264" t="s">
        <v>303</v>
      </c>
      <c r="AT458" s="264" t="s">
        <v>226</v>
      </c>
      <c r="AU458" s="264" t="s">
        <v>88</v>
      </c>
      <c r="AY458" s="18" t="s">
        <v>223</v>
      </c>
      <c r="BE458" s="265">
        <f>IF(O458="základní",K458,0)</f>
        <v>0</v>
      </c>
      <c r="BF458" s="265">
        <f>IF(O458="snížená",K458,0)</f>
        <v>0</v>
      </c>
      <c r="BG458" s="265">
        <f>IF(O458="zákl. přenesená",K458,0)</f>
        <v>0</v>
      </c>
      <c r="BH458" s="265">
        <f>IF(O458="sníž. přenesená",K458,0)</f>
        <v>0</v>
      </c>
      <c r="BI458" s="265">
        <f>IF(O458="nulová",K458,0)</f>
        <v>0</v>
      </c>
      <c r="BJ458" s="18" t="s">
        <v>86</v>
      </c>
      <c r="BK458" s="265">
        <f>ROUND(P458*H458,2)</f>
        <v>0</v>
      </c>
      <c r="BL458" s="18" t="s">
        <v>303</v>
      </c>
      <c r="BM458" s="264" t="s">
        <v>2606</v>
      </c>
    </row>
    <row r="459" s="13" customFormat="1">
      <c r="A459" s="13"/>
      <c r="B459" s="274"/>
      <c r="C459" s="275"/>
      <c r="D459" s="266" t="s">
        <v>446</v>
      </c>
      <c r="E459" s="276" t="s">
        <v>1</v>
      </c>
      <c r="F459" s="277" t="s">
        <v>2607</v>
      </c>
      <c r="G459" s="275"/>
      <c r="H459" s="278">
        <v>760.15499999999997</v>
      </c>
      <c r="I459" s="279"/>
      <c r="J459" s="279"/>
      <c r="K459" s="275"/>
      <c r="L459" s="275"/>
      <c r="M459" s="280"/>
      <c r="N459" s="281"/>
      <c r="O459" s="282"/>
      <c r="P459" s="282"/>
      <c r="Q459" s="282"/>
      <c r="R459" s="282"/>
      <c r="S459" s="282"/>
      <c r="T459" s="282"/>
      <c r="U459" s="282"/>
      <c r="V459" s="282"/>
      <c r="W459" s="282"/>
      <c r="X459" s="283"/>
      <c r="Y459" s="13"/>
      <c r="Z459" s="13"/>
      <c r="AA459" s="13"/>
      <c r="AB459" s="13"/>
      <c r="AC459" s="13"/>
      <c r="AD459" s="13"/>
      <c r="AE459" s="13"/>
      <c r="AT459" s="284" t="s">
        <v>446</v>
      </c>
      <c r="AU459" s="284" t="s">
        <v>88</v>
      </c>
      <c r="AV459" s="13" t="s">
        <v>88</v>
      </c>
      <c r="AW459" s="13" t="s">
        <v>5</v>
      </c>
      <c r="AX459" s="13" t="s">
        <v>78</v>
      </c>
      <c r="AY459" s="284" t="s">
        <v>223</v>
      </c>
    </row>
    <row r="460" s="14" customFormat="1">
      <c r="A460" s="14"/>
      <c r="B460" s="285"/>
      <c r="C460" s="286"/>
      <c r="D460" s="266" t="s">
        <v>446</v>
      </c>
      <c r="E460" s="287" t="s">
        <v>1</v>
      </c>
      <c r="F460" s="288" t="s">
        <v>463</v>
      </c>
      <c r="G460" s="286"/>
      <c r="H460" s="289">
        <v>760.15499999999997</v>
      </c>
      <c r="I460" s="290"/>
      <c r="J460" s="290"/>
      <c r="K460" s="286"/>
      <c r="L460" s="286"/>
      <c r="M460" s="291"/>
      <c r="N460" s="292"/>
      <c r="O460" s="293"/>
      <c r="P460" s="293"/>
      <c r="Q460" s="293"/>
      <c r="R460" s="293"/>
      <c r="S460" s="293"/>
      <c r="T460" s="293"/>
      <c r="U460" s="293"/>
      <c r="V460" s="293"/>
      <c r="W460" s="293"/>
      <c r="X460" s="294"/>
      <c r="Y460" s="14"/>
      <c r="Z460" s="14"/>
      <c r="AA460" s="14"/>
      <c r="AB460" s="14"/>
      <c r="AC460" s="14"/>
      <c r="AD460" s="14"/>
      <c r="AE460" s="14"/>
      <c r="AT460" s="295" t="s">
        <v>446</v>
      </c>
      <c r="AU460" s="295" t="s">
        <v>88</v>
      </c>
      <c r="AV460" s="14" t="s">
        <v>239</v>
      </c>
      <c r="AW460" s="14" t="s">
        <v>5</v>
      </c>
      <c r="AX460" s="14" t="s">
        <v>86</v>
      </c>
      <c r="AY460" s="295" t="s">
        <v>223</v>
      </c>
    </row>
    <row r="461" s="2" customFormat="1" ht="21.75" customHeight="1">
      <c r="A461" s="39"/>
      <c r="B461" s="40"/>
      <c r="C461" s="296" t="s">
        <v>1666</v>
      </c>
      <c r="D461" s="296" t="s">
        <v>498</v>
      </c>
      <c r="E461" s="297" t="s">
        <v>2608</v>
      </c>
      <c r="F461" s="298" t="s">
        <v>2609</v>
      </c>
      <c r="G461" s="299" t="s">
        <v>403</v>
      </c>
      <c r="H461" s="300">
        <v>760.15499999999997</v>
      </c>
      <c r="I461" s="301"/>
      <c r="J461" s="302"/>
      <c r="K461" s="303">
        <f>ROUND(P461*H461,2)</f>
        <v>0</v>
      </c>
      <c r="L461" s="298" t="s">
        <v>404</v>
      </c>
      <c r="M461" s="304"/>
      <c r="N461" s="305" t="s">
        <v>1</v>
      </c>
      <c r="O461" s="260" t="s">
        <v>41</v>
      </c>
      <c r="P461" s="261">
        <f>I461+J461</f>
        <v>0</v>
      </c>
      <c r="Q461" s="261">
        <f>ROUND(I461*H461,2)</f>
        <v>0</v>
      </c>
      <c r="R461" s="261">
        <f>ROUND(J461*H461,2)</f>
        <v>0</v>
      </c>
      <c r="S461" s="92"/>
      <c r="T461" s="262">
        <f>S461*H461</f>
        <v>0</v>
      </c>
      <c r="U461" s="262">
        <v>0.0011199999999999999</v>
      </c>
      <c r="V461" s="262">
        <f>U461*H461</f>
        <v>0.85137359999999984</v>
      </c>
      <c r="W461" s="262">
        <v>0</v>
      </c>
      <c r="X461" s="263">
        <f>W461*H461</f>
        <v>0</v>
      </c>
      <c r="Y461" s="39"/>
      <c r="Z461" s="39"/>
      <c r="AA461" s="39"/>
      <c r="AB461" s="39"/>
      <c r="AC461" s="39"/>
      <c r="AD461" s="39"/>
      <c r="AE461" s="39"/>
      <c r="AR461" s="264" t="s">
        <v>385</v>
      </c>
      <c r="AT461" s="264" t="s">
        <v>498</v>
      </c>
      <c r="AU461" s="264" t="s">
        <v>88</v>
      </c>
      <c r="AY461" s="18" t="s">
        <v>223</v>
      </c>
      <c r="BE461" s="265">
        <f>IF(O461="základní",K461,0)</f>
        <v>0</v>
      </c>
      <c r="BF461" s="265">
        <f>IF(O461="snížená",K461,0)</f>
        <v>0</v>
      </c>
      <c r="BG461" s="265">
        <f>IF(O461="zákl. přenesená",K461,0)</f>
        <v>0</v>
      </c>
      <c r="BH461" s="265">
        <f>IF(O461="sníž. přenesená",K461,0)</f>
        <v>0</v>
      </c>
      <c r="BI461" s="265">
        <f>IF(O461="nulová",K461,0)</f>
        <v>0</v>
      </c>
      <c r="BJ461" s="18" t="s">
        <v>86</v>
      </c>
      <c r="BK461" s="265">
        <f>ROUND(P461*H461,2)</f>
        <v>0</v>
      </c>
      <c r="BL461" s="18" t="s">
        <v>303</v>
      </c>
      <c r="BM461" s="264" t="s">
        <v>2610</v>
      </c>
    </row>
    <row r="462" s="13" customFormat="1">
      <c r="A462" s="13"/>
      <c r="B462" s="274"/>
      <c r="C462" s="275"/>
      <c r="D462" s="266" t="s">
        <v>446</v>
      </c>
      <c r="E462" s="276" t="s">
        <v>1</v>
      </c>
      <c r="F462" s="277" t="s">
        <v>2611</v>
      </c>
      <c r="G462" s="275"/>
      <c r="H462" s="278">
        <v>760.15499999999997</v>
      </c>
      <c r="I462" s="279"/>
      <c r="J462" s="279"/>
      <c r="K462" s="275"/>
      <c r="L462" s="275"/>
      <c r="M462" s="280"/>
      <c r="N462" s="281"/>
      <c r="O462" s="282"/>
      <c r="P462" s="282"/>
      <c r="Q462" s="282"/>
      <c r="R462" s="282"/>
      <c r="S462" s="282"/>
      <c r="T462" s="282"/>
      <c r="U462" s="282"/>
      <c r="V462" s="282"/>
      <c r="W462" s="282"/>
      <c r="X462" s="283"/>
      <c r="Y462" s="13"/>
      <c r="Z462" s="13"/>
      <c r="AA462" s="13"/>
      <c r="AB462" s="13"/>
      <c r="AC462" s="13"/>
      <c r="AD462" s="13"/>
      <c r="AE462" s="13"/>
      <c r="AT462" s="284" t="s">
        <v>446</v>
      </c>
      <c r="AU462" s="284" t="s">
        <v>88</v>
      </c>
      <c r="AV462" s="13" t="s">
        <v>88</v>
      </c>
      <c r="AW462" s="13" t="s">
        <v>5</v>
      </c>
      <c r="AX462" s="13" t="s">
        <v>86</v>
      </c>
      <c r="AY462" s="284" t="s">
        <v>223</v>
      </c>
    </row>
    <row r="463" s="2" customFormat="1" ht="21.75" customHeight="1">
      <c r="A463" s="39"/>
      <c r="B463" s="40"/>
      <c r="C463" s="252" t="s">
        <v>1673</v>
      </c>
      <c r="D463" s="252" t="s">
        <v>226</v>
      </c>
      <c r="E463" s="253" t="s">
        <v>2612</v>
      </c>
      <c r="F463" s="254" t="s">
        <v>2613</v>
      </c>
      <c r="G463" s="255" t="s">
        <v>501</v>
      </c>
      <c r="H463" s="256">
        <v>0.90900000000000003</v>
      </c>
      <c r="I463" s="257"/>
      <c r="J463" s="257"/>
      <c r="K463" s="258">
        <f>ROUND(P463*H463,2)</f>
        <v>0</v>
      </c>
      <c r="L463" s="254" t="s">
        <v>404</v>
      </c>
      <c r="M463" s="45"/>
      <c r="N463" s="323" t="s">
        <v>1</v>
      </c>
      <c r="O463" s="324" t="s">
        <v>41</v>
      </c>
      <c r="P463" s="325">
        <f>I463+J463</f>
        <v>0</v>
      </c>
      <c r="Q463" s="325">
        <f>ROUND(I463*H463,2)</f>
        <v>0</v>
      </c>
      <c r="R463" s="325">
        <f>ROUND(J463*H463,2)</f>
        <v>0</v>
      </c>
      <c r="S463" s="272"/>
      <c r="T463" s="326">
        <f>S463*H463</f>
        <v>0</v>
      </c>
      <c r="U463" s="326">
        <v>0</v>
      </c>
      <c r="V463" s="326">
        <f>U463*H463</f>
        <v>0</v>
      </c>
      <c r="W463" s="326">
        <v>0</v>
      </c>
      <c r="X463" s="327">
        <f>W463*H463</f>
        <v>0</v>
      </c>
      <c r="Y463" s="39"/>
      <c r="Z463" s="39"/>
      <c r="AA463" s="39"/>
      <c r="AB463" s="39"/>
      <c r="AC463" s="39"/>
      <c r="AD463" s="39"/>
      <c r="AE463" s="39"/>
      <c r="AR463" s="264" t="s">
        <v>303</v>
      </c>
      <c r="AT463" s="264" t="s">
        <v>226</v>
      </c>
      <c r="AU463" s="264" t="s">
        <v>88</v>
      </c>
      <c r="AY463" s="18" t="s">
        <v>223</v>
      </c>
      <c r="BE463" s="265">
        <f>IF(O463="základní",K463,0)</f>
        <v>0</v>
      </c>
      <c r="BF463" s="265">
        <f>IF(O463="snížená",K463,0)</f>
        <v>0</v>
      </c>
      <c r="BG463" s="265">
        <f>IF(O463="zákl. přenesená",K463,0)</f>
        <v>0</v>
      </c>
      <c r="BH463" s="265">
        <f>IF(O463="sníž. přenesená",K463,0)</f>
        <v>0</v>
      </c>
      <c r="BI463" s="265">
        <f>IF(O463="nulová",K463,0)</f>
        <v>0</v>
      </c>
      <c r="BJ463" s="18" t="s">
        <v>86</v>
      </c>
      <c r="BK463" s="265">
        <f>ROUND(P463*H463,2)</f>
        <v>0</v>
      </c>
      <c r="BL463" s="18" t="s">
        <v>303</v>
      </c>
      <c r="BM463" s="264" t="s">
        <v>2614</v>
      </c>
    </row>
    <row r="464" s="2" customFormat="1" ht="6.96" customHeight="1">
      <c r="A464" s="39"/>
      <c r="B464" s="67"/>
      <c r="C464" s="68"/>
      <c r="D464" s="68"/>
      <c r="E464" s="68"/>
      <c r="F464" s="68"/>
      <c r="G464" s="68"/>
      <c r="H464" s="68"/>
      <c r="I464" s="197"/>
      <c r="J464" s="197"/>
      <c r="K464" s="68"/>
      <c r="L464" s="68"/>
      <c r="M464" s="45"/>
      <c r="N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</sheetData>
  <sheetProtection sheet="1" autoFilter="0" formatColumns="0" formatRows="0" objects="1" scenarios="1" spinCount="100000" saltValue="xBYX4nmAN5UVAqwxGV+vHaQMrV07TEsnRRLcBR2wbLQREK9g2QNjENMc3SZ7Cf1156Km/y38ZWEwgY+yhNlWxw==" hashValue="YVOMmi49aJWkxa+3vJlBgu4aU26uv9WvuHF58q8G/6nhd01jC+D6jE3dsT1UlOxbeF2Ifrwsny7GwXv6FWB47w==" algorithmName="SHA-512" password="CC35"/>
  <autoFilter ref="C126:L46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122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2615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ROUND(K129,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ROUND((SUM(BE129:BE454)),  2)</f>
        <v>0</v>
      </c>
      <c r="G35" s="39"/>
      <c r="H35" s="39"/>
      <c r="I35" s="176">
        <v>0.20999999999999999</v>
      </c>
      <c r="J35" s="158"/>
      <c r="K35" s="170">
        <f>ROUND(((SUM(BE129:BE454))*I35),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ROUND((SUM(BF129:BF454)),  2)</f>
        <v>0</v>
      </c>
      <c r="G36" s="39"/>
      <c r="H36" s="39"/>
      <c r="I36" s="176">
        <v>0.14999999999999999</v>
      </c>
      <c r="J36" s="158"/>
      <c r="K36" s="170">
        <f>ROUND(((SUM(BF129:BF454))*I36),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ROUND((SUM(BG129:BG454)),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ROUND((SUM(BH129:BH454)),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ROUND((SUM(BI129:BI454)),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301 - Odvodnění parkoviště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Q129</f>
        <v>0</v>
      </c>
      <c r="J96" s="208">
        <f>R129</f>
        <v>0</v>
      </c>
      <c r="K96" s="111">
        <f>K129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Q130</f>
        <v>0</v>
      </c>
      <c r="J97" s="213">
        <f>R130</f>
        <v>0</v>
      </c>
      <c r="K97" s="214">
        <f>K130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Q131</f>
        <v>0</v>
      </c>
      <c r="J98" s="219">
        <f>R131</f>
        <v>0</v>
      </c>
      <c r="K98" s="220">
        <f>K131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Q259</f>
        <v>0</v>
      </c>
      <c r="J99" s="219">
        <f>R259</f>
        <v>0</v>
      </c>
      <c r="K99" s="220">
        <f>K259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1149</v>
      </c>
      <c r="E100" s="218"/>
      <c r="F100" s="218"/>
      <c r="G100" s="218"/>
      <c r="H100" s="218"/>
      <c r="I100" s="219">
        <f>Q284</f>
        <v>0</v>
      </c>
      <c r="J100" s="219">
        <f>R284</f>
        <v>0</v>
      </c>
      <c r="K100" s="220">
        <f>K284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1266</v>
      </c>
      <c r="E101" s="218"/>
      <c r="F101" s="218"/>
      <c r="G101" s="218"/>
      <c r="H101" s="218"/>
      <c r="I101" s="219">
        <f>Q300</f>
        <v>0</v>
      </c>
      <c r="J101" s="219">
        <f>R300</f>
        <v>0</v>
      </c>
      <c r="K101" s="220">
        <f>K300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968</v>
      </c>
      <c r="E102" s="218"/>
      <c r="F102" s="218"/>
      <c r="G102" s="218"/>
      <c r="H102" s="218"/>
      <c r="I102" s="219">
        <f>Q318</f>
        <v>0</v>
      </c>
      <c r="J102" s="219">
        <f>R318</f>
        <v>0</v>
      </c>
      <c r="K102" s="220">
        <f>K318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876</v>
      </c>
      <c r="E103" s="218"/>
      <c r="F103" s="218"/>
      <c r="G103" s="218"/>
      <c r="H103" s="218"/>
      <c r="I103" s="219">
        <f>Q345</f>
        <v>0</v>
      </c>
      <c r="J103" s="219">
        <f>R345</f>
        <v>0</v>
      </c>
      <c r="K103" s="220">
        <f>K345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2616</v>
      </c>
      <c r="E104" s="218"/>
      <c r="F104" s="218"/>
      <c r="G104" s="218"/>
      <c r="H104" s="218"/>
      <c r="I104" s="219">
        <f>Q422</f>
        <v>0</v>
      </c>
      <c r="J104" s="219">
        <f>R422</f>
        <v>0</v>
      </c>
      <c r="K104" s="220">
        <f>K422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7"/>
      <c r="D105" s="217" t="s">
        <v>969</v>
      </c>
      <c r="E105" s="218"/>
      <c r="F105" s="218"/>
      <c r="G105" s="218"/>
      <c r="H105" s="218"/>
      <c r="I105" s="219">
        <f>Q445</f>
        <v>0</v>
      </c>
      <c r="J105" s="219">
        <f>R445</f>
        <v>0</v>
      </c>
      <c r="K105" s="220">
        <f>K445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9"/>
      <c r="C106" s="210"/>
      <c r="D106" s="211" t="s">
        <v>877</v>
      </c>
      <c r="E106" s="212"/>
      <c r="F106" s="212"/>
      <c r="G106" s="212"/>
      <c r="H106" s="212"/>
      <c r="I106" s="213">
        <f>Q447</f>
        <v>0</v>
      </c>
      <c r="J106" s="213">
        <f>R447</f>
        <v>0</v>
      </c>
      <c r="K106" s="214">
        <f>K447</f>
        <v>0</v>
      </c>
      <c r="L106" s="210"/>
      <c r="M106" s="21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6"/>
      <c r="C107" s="137"/>
      <c r="D107" s="217" t="s">
        <v>1268</v>
      </c>
      <c r="E107" s="218"/>
      <c r="F107" s="218"/>
      <c r="G107" s="218"/>
      <c r="H107" s="218"/>
      <c r="I107" s="219">
        <f>Q448</f>
        <v>0</v>
      </c>
      <c r="J107" s="219">
        <f>R448</f>
        <v>0</v>
      </c>
      <c r="K107" s="220">
        <f>K448</f>
        <v>0</v>
      </c>
      <c r="L107" s="137"/>
      <c r="M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9"/>
      <c r="C108" s="210"/>
      <c r="D108" s="211" t="s">
        <v>879</v>
      </c>
      <c r="E108" s="212"/>
      <c r="F108" s="212"/>
      <c r="G108" s="212"/>
      <c r="H108" s="212"/>
      <c r="I108" s="213">
        <f>Q452</f>
        <v>0</v>
      </c>
      <c r="J108" s="213">
        <f>R452</f>
        <v>0</v>
      </c>
      <c r="K108" s="214">
        <f>K452</f>
        <v>0</v>
      </c>
      <c r="L108" s="210"/>
      <c r="M108" s="21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6"/>
      <c r="C109" s="137"/>
      <c r="D109" s="217" t="s">
        <v>1272</v>
      </c>
      <c r="E109" s="218"/>
      <c r="F109" s="218"/>
      <c r="G109" s="218"/>
      <c r="H109" s="218"/>
      <c r="I109" s="219">
        <f>Q453</f>
        <v>0</v>
      </c>
      <c r="J109" s="219">
        <f>R453</f>
        <v>0</v>
      </c>
      <c r="K109" s="220">
        <f>K453</f>
        <v>0</v>
      </c>
      <c r="L109" s="137"/>
      <c r="M109" s="22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97"/>
      <c r="J111" s="197"/>
      <c r="K111" s="68"/>
      <c r="L111" s="68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200"/>
      <c r="J115" s="200"/>
      <c r="K115" s="70"/>
      <c r="L115" s="70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204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</v>
      </c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201" t="str">
        <f>E7</f>
        <v>Revitalizace centra města Kopřivnice - aktualizace 08.2020</v>
      </c>
      <c r="F119" s="33"/>
      <c r="G119" s="33"/>
      <c r="H119" s="33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187</v>
      </c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301 - Odvodnění parkoviště</v>
      </c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</v>
      </c>
      <c r="D123" s="41"/>
      <c r="E123" s="41"/>
      <c r="F123" s="28" t="str">
        <f>F12</f>
        <v xml:space="preserve"> </v>
      </c>
      <c r="G123" s="41"/>
      <c r="H123" s="41"/>
      <c r="I123" s="160" t="s">
        <v>23</v>
      </c>
      <c r="J123" s="162" t="str">
        <f>IF(J12="","",J12)</f>
        <v>7. 8. 2020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8"/>
      <c r="J124" s="158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25</v>
      </c>
      <c r="D125" s="41"/>
      <c r="E125" s="41"/>
      <c r="F125" s="28" t="str">
        <f>E15</f>
        <v>Město Kopřivnice</v>
      </c>
      <c r="G125" s="41"/>
      <c r="H125" s="41"/>
      <c r="I125" s="160" t="s">
        <v>31</v>
      </c>
      <c r="J125" s="202" t="str">
        <f>E21</f>
        <v>Dopravoprojekt Ostrava a.s.</v>
      </c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29</v>
      </c>
      <c r="D126" s="41"/>
      <c r="E126" s="41"/>
      <c r="F126" s="28" t="str">
        <f>IF(E18="","",E18)</f>
        <v>Vyplň údaj</v>
      </c>
      <c r="G126" s="41"/>
      <c r="H126" s="41"/>
      <c r="I126" s="160" t="s">
        <v>33</v>
      </c>
      <c r="J126" s="202" t="str">
        <f>E24</f>
        <v xml:space="preserve"> </v>
      </c>
      <c r="K126" s="41"/>
      <c r="L126" s="41"/>
      <c r="M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58"/>
      <c r="J127" s="158"/>
      <c r="K127" s="41"/>
      <c r="L127" s="41"/>
      <c r="M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22"/>
      <c r="B128" s="223"/>
      <c r="C128" s="224" t="s">
        <v>205</v>
      </c>
      <c r="D128" s="225" t="s">
        <v>61</v>
      </c>
      <c r="E128" s="225" t="s">
        <v>57</v>
      </c>
      <c r="F128" s="225" t="s">
        <v>58</v>
      </c>
      <c r="G128" s="225" t="s">
        <v>206</v>
      </c>
      <c r="H128" s="225" t="s">
        <v>207</v>
      </c>
      <c r="I128" s="226" t="s">
        <v>208</v>
      </c>
      <c r="J128" s="226" t="s">
        <v>209</v>
      </c>
      <c r="K128" s="225" t="s">
        <v>196</v>
      </c>
      <c r="L128" s="227" t="s">
        <v>210</v>
      </c>
      <c r="M128" s="228"/>
      <c r="N128" s="101" t="s">
        <v>1</v>
      </c>
      <c r="O128" s="102" t="s">
        <v>40</v>
      </c>
      <c r="P128" s="102" t="s">
        <v>211</v>
      </c>
      <c r="Q128" s="102" t="s">
        <v>212</v>
      </c>
      <c r="R128" s="102" t="s">
        <v>213</v>
      </c>
      <c r="S128" s="102" t="s">
        <v>214</v>
      </c>
      <c r="T128" s="102" t="s">
        <v>215</v>
      </c>
      <c r="U128" s="102" t="s">
        <v>216</v>
      </c>
      <c r="V128" s="102" t="s">
        <v>217</v>
      </c>
      <c r="W128" s="102" t="s">
        <v>218</v>
      </c>
      <c r="X128" s="103" t="s">
        <v>219</v>
      </c>
      <c r="Y128" s="222"/>
      <c r="Z128" s="222"/>
      <c r="AA128" s="222"/>
      <c r="AB128" s="222"/>
      <c r="AC128" s="222"/>
      <c r="AD128" s="222"/>
      <c r="AE128" s="222"/>
    </row>
    <row r="129" s="2" customFormat="1" ht="22.8" customHeight="1">
      <c r="A129" s="39"/>
      <c r="B129" s="40"/>
      <c r="C129" s="108" t="s">
        <v>220</v>
      </c>
      <c r="D129" s="41"/>
      <c r="E129" s="41"/>
      <c r="F129" s="41"/>
      <c r="G129" s="41"/>
      <c r="H129" s="41"/>
      <c r="I129" s="158"/>
      <c r="J129" s="158"/>
      <c r="K129" s="229">
        <f>BK129</f>
        <v>0</v>
      </c>
      <c r="L129" s="41"/>
      <c r="M129" s="45"/>
      <c r="N129" s="104"/>
      <c r="O129" s="230"/>
      <c r="P129" s="105"/>
      <c r="Q129" s="231">
        <f>Q130+Q447+Q452</f>
        <v>0</v>
      </c>
      <c r="R129" s="231">
        <f>R130+R447+R452</f>
        <v>0</v>
      </c>
      <c r="S129" s="105"/>
      <c r="T129" s="232">
        <f>T130+T447+T452</f>
        <v>0</v>
      </c>
      <c r="U129" s="105"/>
      <c r="V129" s="232">
        <f>V130+V447+V452</f>
        <v>869.95200136999983</v>
      </c>
      <c r="W129" s="105"/>
      <c r="X129" s="233">
        <f>X130+X447+X452</f>
        <v>0</v>
      </c>
      <c r="Y129" s="39"/>
      <c r="Z129" s="39"/>
      <c r="AA129" s="39"/>
      <c r="AB129" s="39"/>
      <c r="AC129" s="39"/>
      <c r="AD129" s="39"/>
      <c r="AE129" s="39"/>
      <c r="AT129" s="18" t="s">
        <v>77</v>
      </c>
      <c r="AU129" s="18" t="s">
        <v>198</v>
      </c>
      <c r="BK129" s="234">
        <f>BK130+BK447+BK452</f>
        <v>0</v>
      </c>
    </row>
    <row r="130" s="12" customFormat="1" ht="25.92" customHeight="1">
      <c r="A130" s="12"/>
      <c r="B130" s="235"/>
      <c r="C130" s="236"/>
      <c r="D130" s="237" t="s">
        <v>77</v>
      </c>
      <c r="E130" s="238" t="s">
        <v>398</v>
      </c>
      <c r="F130" s="238" t="s">
        <v>399</v>
      </c>
      <c r="G130" s="236"/>
      <c r="H130" s="236"/>
      <c r="I130" s="239"/>
      <c r="J130" s="239"/>
      <c r="K130" s="240">
        <f>BK130</f>
        <v>0</v>
      </c>
      <c r="L130" s="236"/>
      <c r="M130" s="241"/>
      <c r="N130" s="242"/>
      <c r="O130" s="243"/>
      <c r="P130" s="243"/>
      <c r="Q130" s="244">
        <f>Q131+Q259+Q284+Q300+Q318+Q345+Q422+Q445</f>
        <v>0</v>
      </c>
      <c r="R130" s="244">
        <f>R131+R259+R284+R300+R318+R345+R422+R445</f>
        <v>0</v>
      </c>
      <c r="S130" s="243"/>
      <c r="T130" s="245">
        <f>T131+T259+T284+T300+T318+T345+T422+T445</f>
        <v>0</v>
      </c>
      <c r="U130" s="243"/>
      <c r="V130" s="245">
        <f>V131+V259+V284+V300+V318+V345+V422+V445</f>
        <v>869.89100136999991</v>
      </c>
      <c r="W130" s="243"/>
      <c r="X130" s="246">
        <f>X131+X259+X284+X300+X318+X345+X422+X445</f>
        <v>0</v>
      </c>
      <c r="Y130" s="12"/>
      <c r="Z130" s="12"/>
      <c r="AA130" s="12"/>
      <c r="AB130" s="12"/>
      <c r="AC130" s="12"/>
      <c r="AD130" s="12"/>
      <c r="AE130" s="12"/>
      <c r="AR130" s="247" t="s">
        <v>86</v>
      </c>
      <c r="AT130" s="248" t="s">
        <v>77</v>
      </c>
      <c r="AU130" s="248" t="s">
        <v>78</v>
      </c>
      <c r="AY130" s="247" t="s">
        <v>223</v>
      </c>
      <c r="BK130" s="249">
        <f>BK131+BK259+BK284+BK300+BK318+BK345+BK422+BK445</f>
        <v>0</v>
      </c>
    </row>
    <row r="131" s="12" customFormat="1" ht="22.8" customHeight="1">
      <c r="A131" s="12"/>
      <c r="B131" s="235"/>
      <c r="C131" s="236"/>
      <c r="D131" s="237" t="s">
        <v>77</v>
      </c>
      <c r="E131" s="250" t="s">
        <v>86</v>
      </c>
      <c r="F131" s="250" t="s">
        <v>400</v>
      </c>
      <c r="G131" s="236"/>
      <c r="H131" s="236"/>
      <c r="I131" s="239"/>
      <c r="J131" s="239"/>
      <c r="K131" s="251">
        <f>BK131</f>
        <v>0</v>
      </c>
      <c r="L131" s="236"/>
      <c r="M131" s="241"/>
      <c r="N131" s="242"/>
      <c r="O131" s="243"/>
      <c r="P131" s="243"/>
      <c r="Q131" s="244">
        <f>SUM(Q132:Q258)</f>
        <v>0</v>
      </c>
      <c r="R131" s="244">
        <f>SUM(R132:R258)</f>
        <v>0</v>
      </c>
      <c r="S131" s="243"/>
      <c r="T131" s="245">
        <f>SUM(T132:T258)</f>
        <v>0</v>
      </c>
      <c r="U131" s="243"/>
      <c r="V131" s="245">
        <f>SUM(V132:V258)</f>
        <v>717.23763662999988</v>
      </c>
      <c r="W131" s="243"/>
      <c r="X131" s="246">
        <f>SUM(X132:X258)</f>
        <v>0</v>
      </c>
      <c r="Y131" s="12"/>
      <c r="Z131" s="12"/>
      <c r="AA131" s="12"/>
      <c r="AB131" s="12"/>
      <c r="AC131" s="12"/>
      <c r="AD131" s="12"/>
      <c r="AE131" s="12"/>
      <c r="AR131" s="247" t="s">
        <v>86</v>
      </c>
      <c r="AT131" s="248" t="s">
        <v>77</v>
      </c>
      <c r="AU131" s="248" t="s">
        <v>86</v>
      </c>
      <c r="AY131" s="247" t="s">
        <v>223</v>
      </c>
      <c r="BK131" s="249">
        <f>SUM(BK132:BK258)</f>
        <v>0</v>
      </c>
    </row>
    <row r="132" s="2" customFormat="1" ht="21.75" customHeight="1">
      <c r="A132" s="39"/>
      <c r="B132" s="40"/>
      <c r="C132" s="252" t="s">
        <v>86</v>
      </c>
      <c r="D132" s="252" t="s">
        <v>226</v>
      </c>
      <c r="E132" s="253" t="s">
        <v>411</v>
      </c>
      <c r="F132" s="254" t="s">
        <v>412</v>
      </c>
      <c r="G132" s="255" t="s">
        <v>403</v>
      </c>
      <c r="H132" s="256">
        <v>2.976</v>
      </c>
      <c r="I132" s="257"/>
      <c r="J132" s="257"/>
      <c r="K132" s="258">
        <f>ROUND(P132*H132,2)</f>
        <v>0</v>
      </c>
      <c r="L132" s="254" t="s">
        <v>404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88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2617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2618</v>
      </c>
      <c r="G133" s="275"/>
      <c r="H133" s="278">
        <v>2.976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86</v>
      </c>
      <c r="AY133" s="284" t="s">
        <v>223</v>
      </c>
    </row>
    <row r="134" s="2" customFormat="1" ht="21.75" customHeight="1">
      <c r="A134" s="39"/>
      <c r="B134" s="40"/>
      <c r="C134" s="252" t="s">
        <v>88</v>
      </c>
      <c r="D134" s="252" t="s">
        <v>226</v>
      </c>
      <c r="E134" s="253" t="s">
        <v>893</v>
      </c>
      <c r="F134" s="254" t="s">
        <v>894</v>
      </c>
      <c r="G134" s="255" t="s">
        <v>895</v>
      </c>
      <c r="H134" s="256">
        <v>20</v>
      </c>
      <c r="I134" s="257"/>
      <c r="J134" s="257"/>
      <c r="K134" s="258">
        <f>ROUND(P134*H134,2)</f>
        <v>0</v>
      </c>
      <c r="L134" s="254" t="s">
        <v>404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88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2619</v>
      </c>
    </row>
    <row r="135" s="13" customFormat="1">
      <c r="A135" s="13"/>
      <c r="B135" s="274"/>
      <c r="C135" s="275"/>
      <c r="D135" s="266" t="s">
        <v>446</v>
      </c>
      <c r="E135" s="276" t="s">
        <v>1</v>
      </c>
      <c r="F135" s="277" t="s">
        <v>332</v>
      </c>
      <c r="G135" s="275"/>
      <c r="H135" s="278">
        <v>20</v>
      </c>
      <c r="I135" s="279"/>
      <c r="J135" s="279"/>
      <c r="K135" s="275"/>
      <c r="L135" s="275"/>
      <c r="M135" s="280"/>
      <c r="N135" s="281"/>
      <c r="O135" s="282"/>
      <c r="P135" s="282"/>
      <c r="Q135" s="282"/>
      <c r="R135" s="282"/>
      <c r="S135" s="282"/>
      <c r="T135" s="282"/>
      <c r="U135" s="282"/>
      <c r="V135" s="282"/>
      <c r="W135" s="282"/>
      <c r="X135" s="283"/>
      <c r="Y135" s="13"/>
      <c r="Z135" s="13"/>
      <c r="AA135" s="13"/>
      <c r="AB135" s="13"/>
      <c r="AC135" s="13"/>
      <c r="AD135" s="13"/>
      <c r="AE135" s="13"/>
      <c r="AT135" s="284" t="s">
        <v>446</v>
      </c>
      <c r="AU135" s="284" t="s">
        <v>88</v>
      </c>
      <c r="AV135" s="13" t="s">
        <v>88</v>
      </c>
      <c r="AW135" s="13" t="s">
        <v>5</v>
      </c>
      <c r="AX135" s="13" t="s">
        <v>78</v>
      </c>
      <c r="AY135" s="284" t="s">
        <v>223</v>
      </c>
    </row>
    <row r="136" s="2" customFormat="1" ht="21.75" customHeight="1">
      <c r="A136" s="39"/>
      <c r="B136" s="40"/>
      <c r="C136" s="252" t="s">
        <v>234</v>
      </c>
      <c r="D136" s="252" t="s">
        <v>226</v>
      </c>
      <c r="E136" s="253" t="s">
        <v>1292</v>
      </c>
      <c r="F136" s="254" t="s">
        <v>1293</v>
      </c>
      <c r="G136" s="255" t="s">
        <v>409</v>
      </c>
      <c r="H136" s="256">
        <v>205.33799999999999</v>
      </c>
      <c r="I136" s="257"/>
      <c r="J136" s="257"/>
      <c r="K136" s="258">
        <f>ROUND(P136*H136,2)</f>
        <v>0</v>
      </c>
      <c r="L136" s="254" t="s">
        <v>404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2620</v>
      </c>
    </row>
    <row r="137" s="15" customFormat="1">
      <c r="A137" s="15"/>
      <c r="B137" s="309"/>
      <c r="C137" s="310"/>
      <c r="D137" s="266" t="s">
        <v>446</v>
      </c>
      <c r="E137" s="311" t="s">
        <v>1</v>
      </c>
      <c r="F137" s="312" t="s">
        <v>2621</v>
      </c>
      <c r="G137" s="310"/>
      <c r="H137" s="311" t="s">
        <v>1</v>
      </c>
      <c r="I137" s="313"/>
      <c r="J137" s="313"/>
      <c r="K137" s="310"/>
      <c r="L137" s="310"/>
      <c r="M137" s="314"/>
      <c r="N137" s="315"/>
      <c r="O137" s="316"/>
      <c r="P137" s="316"/>
      <c r="Q137" s="316"/>
      <c r="R137" s="316"/>
      <c r="S137" s="316"/>
      <c r="T137" s="316"/>
      <c r="U137" s="316"/>
      <c r="V137" s="316"/>
      <c r="W137" s="316"/>
      <c r="X137" s="317"/>
      <c r="Y137" s="15"/>
      <c r="Z137" s="15"/>
      <c r="AA137" s="15"/>
      <c r="AB137" s="15"/>
      <c r="AC137" s="15"/>
      <c r="AD137" s="15"/>
      <c r="AE137" s="15"/>
      <c r="AT137" s="318" t="s">
        <v>446</v>
      </c>
      <c r="AU137" s="318" t="s">
        <v>88</v>
      </c>
      <c r="AV137" s="15" t="s">
        <v>86</v>
      </c>
      <c r="AW137" s="15" t="s">
        <v>5</v>
      </c>
      <c r="AX137" s="15" t="s">
        <v>78</v>
      </c>
      <c r="AY137" s="318" t="s">
        <v>223</v>
      </c>
    </row>
    <row r="138" s="13" customFormat="1">
      <c r="A138" s="13"/>
      <c r="B138" s="274"/>
      <c r="C138" s="275"/>
      <c r="D138" s="266" t="s">
        <v>446</v>
      </c>
      <c r="E138" s="276" t="s">
        <v>1</v>
      </c>
      <c r="F138" s="277" t="s">
        <v>2622</v>
      </c>
      <c r="G138" s="275"/>
      <c r="H138" s="278">
        <v>155.572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5</v>
      </c>
      <c r="AX138" s="13" t="s">
        <v>78</v>
      </c>
      <c r="AY138" s="284" t="s">
        <v>223</v>
      </c>
    </row>
    <row r="139" s="15" customFormat="1">
      <c r="A139" s="15"/>
      <c r="B139" s="309"/>
      <c r="C139" s="310"/>
      <c r="D139" s="266" t="s">
        <v>446</v>
      </c>
      <c r="E139" s="311" t="s">
        <v>1</v>
      </c>
      <c r="F139" s="312" t="s">
        <v>2623</v>
      </c>
      <c r="G139" s="310"/>
      <c r="H139" s="311" t="s">
        <v>1</v>
      </c>
      <c r="I139" s="313"/>
      <c r="J139" s="313"/>
      <c r="K139" s="310"/>
      <c r="L139" s="310"/>
      <c r="M139" s="314"/>
      <c r="N139" s="315"/>
      <c r="O139" s="316"/>
      <c r="P139" s="316"/>
      <c r="Q139" s="316"/>
      <c r="R139" s="316"/>
      <c r="S139" s="316"/>
      <c r="T139" s="316"/>
      <c r="U139" s="316"/>
      <c r="V139" s="316"/>
      <c r="W139" s="316"/>
      <c r="X139" s="317"/>
      <c r="Y139" s="15"/>
      <c r="Z139" s="15"/>
      <c r="AA139" s="15"/>
      <c r="AB139" s="15"/>
      <c r="AC139" s="15"/>
      <c r="AD139" s="15"/>
      <c r="AE139" s="15"/>
      <c r="AT139" s="318" t="s">
        <v>446</v>
      </c>
      <c r="AU139" s="318" t="s">
        <v>88</v>
      </c>
      <c r="AV139" s="15" t="s">
        <v>86</v>
      </c>
      <c r="AW139" s="15" t="s">
        <v>5</v>
      </c>
      <c r="AX139" s="15" t="s">
        <v>78</v>
      </c>
      <c r="AY139" s="318" t="s">
        <v>223</v>
      </c>
    </row>
    <row r="140" s="13" customFormat="1">
      <c r="A140" s="13"/>
      <c r="B140" s="274"/>
      <c r="C140" s="275"/>
      <c r="D140" s="266" t="s">
        <v>446</v>
      </c>
      <c r="E140" s="276" t="s">
        <v>1</v>
      </c>
      <c r="F140" s="277" t="s">
        <v>2624</v>
      </c>
      <c r="G140" s="275"/>
      <c r="H140" s="278">
        <v>49.765999999999998</v>
      </c>
      <c r="I140" s="279"/>
      <c r="J140" s="279"/>
      <c r="K140" s="275"/>
      <c r="L140" s="275"/>
      <c r="M140" s="280"/>
      <c r="N140" s="281"/>
      <c r="O140" s="282"/>
      <c r="P140" s="282"/>
      <c r="Q140" s="282"/>
      <c r="R140" s="282"/>
      <c r="S140" s="282"/>
      <c r="T140" s="282"/>
      <c r="U140" s="282"/>
      <c r="V140" s="282"/>
      <c r="W140" s="282"/>
      <c r="X140" s="283"/>
      <c r="Y140" s="13"/>
      <c r="Z140" s="13"/>
      <c r="AA140" s="13"/>
      <c r="AB140" s="13"/>
      <c r="AC140" s="13"/>
      <c r="AD140" s="13"/>
      <c r="AE140" s="13"/>
      <c r="AT140" s="284" t="s">
        <v>446</v>
      </c>
      <c r="AU140" s="284" t="s">
        <v>88</v>
      </c>
      <c r="AV140" s="13" t="s">
        <v>88</v>
      </c>
      <c r="AW140" s="13" t="s">
        <v>5</v>
      </c>
      <c r="AX140" s="13" t="s">
        <v>78</v>
      </c>
      <c r="AY140" s="284" t="s">
        <v>223</v>
      </c>
    </row>
    <row r="141" s="14" customFormat="1">
      <c r="A141" s="14"/>
      <c r="B141" s="285"/>
      <c r="C141" s="286"/>
      <c r="D141" s="266" t="s">
        <v>446</v>
      </c>
      <c r="E141" s="287" t="s">
        <v>1</v>
      </c>
      <c r="F141" s="288" t="s">
        <v>463</v>
      </c>
      <c r="G141" s="286"/>
      <c r="H141" s="289">
        <v>205.33799999999999</v>
      </c>
      <c r="I141" s="290"/>
      <c r="J141" s="290"/>
      <c r="K141" s="286"/>
      <c r="L141" s="286"/>
      <c r="M141" s="291"/>
      <c r="N141" s="292"/>
      <c r="O141" s="293"/>
      <c r="P141" s="293"/>
      <c r="Q141" s="293"/>
      <c r="R141" s="293"/>
      <c r="S141" s="293"/>
      <c r="T141" s="293"/>
      <c r="U141" s="293"/>
      <c r="V141" s="293"/>
      <c r="W141" s="293"/>
      <c r="X141" s="294"/>
      <c r="Y141" s="14"/>
      <c r="Z141" s="14"/>
      <c r="AA141" s="14"/>
      <c r="AB141" s="14"/>
      <c r="AC141" s="14"/>
      <c r="AD141" s="14"/>
      <c r="AE141" s="14"/>
      <c r="AT141" s="295" t="s">
        <v>446</v>
      </c>
      <c r="AU141" s="295" t="s">
        <v>88</v>
      </c>
      <c r="AV141" s="14" t="s">
        <v>239</v>
      </c>
      <c r="AW141" s="14" t="s">
        <v>5</v>
      </c>
      <c r="AX141" s="14" t="s">
        <v>86</v>
      </c>
      <c r="AY141" s="295" t="s">
        <v>223</v>
      </c>
    </row>
    <row r="142" s="2" customFormat="1" ht="21.75" customHeight="1">
      <c r="A142" s="39"/>
      <c r="B142" s="40"/>
      <c r="C142" s="252" t="s">
        <v>239</v>
      </c>
      <c r="D142" s="252" t="s">
        <v>226</v>
      </c>
      <c r="E142" s="253" t="s">
        <v>2625</v>
      </c>
      <c r="F142" s="254" t="s">
        <v>2626</v>
      </c>
      <c r="G142" s="255" t="s">
        <v>409</v>
      </c>
      <c r="H142" s="256">
        <v>102.669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2627</v>
      </c>
    </row>
    <row r="143" s="15" customFormat="1">
      <c r="A143" s="15"/>
      <c r="B143" s="309"/>
      <c r="C143" s="310"/>
      <c r="D143" s="266" t="s">
        <v>446</v>
      </c>
      <c r="E143" s="311" t="s">
        <v>1</v>
      </c>
      <c r="F143" s="312" t="s">
        <v>2628</v>
      </c>
      <c r="G143" s="310"/>
      <c r="H143" s="311" t="s">
        <v>1</v>
      </c>
      <c r="I143" s="313"/>
      <c r="J143" s="313"/>
      <c r="K143" s="310"/>
      <c r="L143" s="310"/>
      <c r="M143" s="314"/>
      <c r="N143" s="315"/>
      <c r="O143" s="316"/>
      <c r="P143" s="316"/>
      <c r="Q143" s="316"/>
      <c r="R143" s="316"/>
      <c r="S143" s="316"/>
      <c r="T143" s="316"/>
      <c r="U143" s="316"/>
      <c r="V143" s="316"/>
      <c r="W143" s="316"/>
      <c r="X143" s="317"/>
      <c r="Y143" s="15"/>
      <c r="Z143" s="15"/>
      <c r="AA143" s="15"/>
      <c r="AB143" s="15"/>
      <c r="AC143" s="15"/>
      <c r="AD143" s="15"/>
      <c r="AE143" s="15"/>
      <c r="AT143" s="318" t="s">
        <v>446</v>
      </c>
      <c r="AU143" s="318" t="s">
        <v>88</v>
      </c>
      <c r="AV143" s="15" t="s">
        <v>86</v>
      </c>
      <c r="AW143" s="15" t="s">
        <v>5</v>
      </c>
      <c r="AX143" s="15" t="s">
        <v>78</v>
      </c>
      <c r="AY143" s="318" t="s">
        <v>223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2629</v>
      </c>
      <c r="G144" s="275"/>
      <c r="H144" s="278">
        <v>205.33799999999999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78</v>
      </c>
      <c r="AY144" s="284" t="s">
        <v>223</v>
      </c>
    </row>
    <row r="145" s="14" customFormat="1">
      <c r="A145" s="14"/>
      <c r="B145" s="285"/>
      <c r="C145" s="286"/>
      <c r="D145" s="266" t="s">
        <v>446</v>
      </c>
      <c r="E145" s="287" t="s">
        <v>1</v>
      </c>
      <c r="F145" s="288" t="s">
        <v>463</v>
      </c>
      <c r="G145" s="286"/>
      <c r="H145" s="289">
        <v>205.33799999999999</v>
      </c>
      <c r="I145" s="290"/>
      <c r="J145" s="290"/>
      <c r="K145" s="286"/>
      <c r="L145" s="286"/>
      <c r="M145" s="291"/>
      <c r="N145" s="292"/>
      <c r="O145" s="293"/>
      <c r="P145" s="293"/>
      <c r="Q145" s="293"/>
      <c r="R145" s="293"/>
      <c r="S145" s="293"/>
      <c r="T145" s="293"/>
      <c r="U145" s="293"/>
      <c r="V145" s="293"/>
      <c r="W145" s="293"/>
      <c r="X145" s="294"/>
      <c r="Y145" s="14"/>
      <c r="Z145" s="14"/>
      <c r="AA145" s="14"/>
      <c r="AB145" s="14"/>
      <c r="AC145" s="14"/>
      <c r="AD145" s="14"/>
      <c r="AE145" s="14"/>
      <c r="AT145" s="295" t="s">
        <v>446</v>
      </c>
      <c r="AU145" s="295" t="s">
        <v>88</v>
      </c>
      <c r="AV145" s="14" t="s">
        <v>239</v>
      </c>
      <c r="AW145" s="14" t="s">
        <v>5</v>
      </c>
      <c r="AX145" s="14" t="s">
        <v>86</v>
      </c>
      <c r="AY145" s="295" t="s">
        <v>223</v>
      </c>
    </row>
    <row r="146" s="13" customFormat="1">
      <c r="A146" s="13"/>
      <c r="B146" s="274"/>
      <c r="C146" s="275"/>
      <c r="D146" s="266" t="s">
        <v>446</v>
      </c>
      <c r="E146" s="275"/>
      <c r="F146" s="277" t="s">
        <v>2630</v>
      </c>
      <c r="G146" s="275"/>
      <c r="H146" s="278">
        <v>102.669</v>
      </c>
      <c r="I146" s="279"/>
      <c r="J146" s="279"/>
      <c r="K146" s="275"/>
      <c r="L146" s="275"/>
      <c r="M146" s="280"/>
      <c r="N146" s="281"/>
      <c r="O146" s="282"/>
      <c r="P146" s="282"/>
      <c r="Q146" s="282"/>
      <c r="R146" s="282"/>
      <c r="S146" s="282"/>
      <c r="T146" s="282"/>
      <c r="U146" s="282"/>
      <c r="V146" s="282"/>
      <c r="W146" s="282"/>
      <c r="X146" s="283"/>
      <c r="Y146" s="13"/>
      <c r="Z146" s="13"/>
      <c r="AA146" s="13"/>
      <c r="AB146" s="13"/>
      <c r="AC146" s="13"/>
      <c r="AD146" s="13"/>
      <c r="AE146" s="13"/>
      <c r="AT146" s="284" t="s">
        <v>446</v>
      </c>
      <c r="AU146" s="284" t="s">
        <v>88</v>
      </c>
      <c r="AV146" s="13" t="s">
        <v>88</v>
      </c>
      <c r="AW146" s="13" t="s">
        <v>4</v>
      </c>
      <c r="AX146" s="13" t="s">
        <v>86</v>
      </c>
      <c r="AY146" s="284" t="s">
        <v>223</v>
      </c>
    </row>
    <row r="147" s="2" customFormat="1" ht="21.75" customHeight="1">
      <c r="A147" s="39"/>
      <c r="B147" s="40"/>
      <c r="C147" s="252" t="s">
        <v>222</v>
      </c>
      <c r="D147" s="252" t="s">
        <v>226</v>
      </c>
      <c r="E147" s="253" t="s">
        <v>506</v>
      </c>
      <c r="F147" s="254" t="s">
        <v>507</v>
      </c>
      <c r="G147" s="255" t="s">
        <v>409</v>
      </c>
      <c r="H147" s="256">
        <v>311.25200000000001</v>
      </c>
      <c r="I147" s="257"/>
      <c r="J147" s="257"/>
      <c r="K147" s="258">
        <f>ROUND(P147*H147,2)</f>
        <v>0</v>
      </c>
      <c r="L147" s="254" t="s">
        <v>404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88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2631</v>
      </c>
    </row>
    <row r="148" s="15" customFormat="1">
      <c r="A148" s="15"/>
      <c r="B148" s="309"/>
      <c r="C148" s="310"/>
      <c r="D148" s="266" t="s">
        <v>446</v>
      </c>
      <c r="E148" s="311" t="s">
        <v>1</v>
      </c>
      <c r="F148" s="312" t="s">
        <v>2632</v>
      </c>
      <c r="G148" s="310"/>
      <c r="H148" s="311" t="s">
        <v>1</v>
      </c>
      <c r="I148" s="313"/>
      <c r="J148" s="313"/>
      <c r="K148" s="310"/>
      <c r="L148" s="310"/>
      <c r="M148" s="314"/>
      <c r="N148" s="315"/>
      <c r="O148" s="316"/>
      <c r="P148" s="316"/>
      <c r="Q148" s="316"/>
      <c r="R148" s="316"/>
      <c r="S148" s="316"/>
      <c r="T148" s="316"/>
      <c r="U148" s="316"/>
      <c r="V148" s="316"/>
      <c r="W148" s="316"/>
      <c r="X148" s="317"/>
      <c r="Y148" s="15"/>
      <c r="Z148" s="15"/>
      <c r="AA148" s="15"/>
      <c r="AB148" s="15"/>
      <c r="AC148" s="15"/>
      <c r="AD148" s="15"/>
      <c r="AE148" s="15"/>
      <c r="AT148" s="318" t="s">
        <v>446</v>
      </c>
      <c r="AU148" s="318" t="s">
        <v>88</v>
      </c>
      <c r="AV148" s="15" t="s">
        <v>86</v>
      </c>
      <c r="AW148" s="15" t="s">
        <v>5</v>
      </c>
      <c r="AX148" s="15" t="s">
        <v>78</v>
      </c>
      <c r="AY148" s="318" t="s">
        <v>223</v>
      </c>
    </row>
    <row r="149" s="15" customFormat="1">
      <c r="A149" s="15"/>
      <c r="B149" s="309"/>
      <c r="C149" s="310"/>
      <c r="D149" s="266" t="s">
        <v>446</v>
      </c>
      <c r="E149" s="311" t="s">
        <v>1</v>
      </c>
      <c r="F149" s="312" t="s">
        <v>2633</v>
      </c>
      <c r="G149" s="310"/>
      <c r="H149" s="311" t="s">
        <v>1</v>
      </c>
      <c r="I149" s="313"/>
      <c r="J149" s="313"/>
      <c r="K149" s="310"/>
      <c r="L149" s="310"/>
      <c r="M149" s="314"/>
      <c r="N149" s="315"/>
      <c r="O149" s="316"/>
      <c r="P149" s="316"/>
      <c r="Q149" s="316"/>
      <c r="R149" s="316"/>
      <c r="S149" s="316"/>
      <c r="T149" s="316"/>
      <c r="U149" s="316"/>
      <c r="V149" s="316"/>
      <c r="W149" s="316"/>
      <c r="X149" s="317"/>
      <c r="Y149" s="15"/>
      <c r="Z149" s="15"/>
      <c r="AA149" s="15"/>
      <c r="AB149" s="15"/>
      <c r="AC149" s="15"/>
      <c r="AD149" s="15"/>
      <c r="AE149" s="15"/>
      <c r="AT149" s="318" t="s">
        <v>446</v>
      </c>
      <c r="AU149" s="318" t="s">
        <v>88</v>
      </c>
      <c r="AV149" s="15" t="s">
        <v>86</v>
      </c>
      <c r="AW149" s="15" t="s">
        <v>5</v>
      </c>
      <c r="AX149" s="15" t="s">
        <v>78</v>
      </c>
      <c r="AY149" s="318" t="s">
        <v>223</v>
      </c>
    </row>
    <row r="150" s="13" customFormat="1">
      <c r="A150" s="13"/>
      <c r="B150" s="274"/>
      <c r="C150" s="275"/>
      <c r="D150" s="266" t="s">
        <v>446</v>
      </c>
      <c r="E150" s="276" t="s">
        <v>1</v>
      </c>
      <c r="F150" s="277" t="s">
        <v>2634</v>
      </c>
      <c r="G150" s="275"/>
      <c r="H150" s="278">
        <v>19.247</v>
      </c>
      <c r="I150" s="279"/>
      <c r="J150" s="279"/>
      <c r="K150" s="275"/>
      <c r="L150" s="275"/>
      <c r="M150" s="280"/>
      <c r="N150" s="281"/>
      <c r="O150" s="282"/>
      <c r="P150" s="282"/>
      <c r="Q150" s="282"/>
      <c r="R150" s="282"/>
      <c r="S150" s="282"/>
      <c r="T150" s="282"/>
      <c r="U150" s="282"/>
      <c r="V150" s="282"/>
      <c r="W150" s="282"/>
      <c r="X150" s="283"/>
      <c r="Y150" s="13"/>
      <c r="Z150" s="13"/>
      <c r="AA150" s="13"/>
      <c r="AB150" s="13"/>
      <c r="AC150" s="13"/>
      <c r="AD150" s="13"/>
      <c r="AE150" s="13"/>
      <c r="AT150" s="284" t="s">
        <v>446</v>
      </c>
      <c r="AU150" s="284" t="s">
        <v>88</v>
      </c>
      <c r="AV150" s="13" t="s">
        <v>88</v>
      </c>
      <c r="AW150" s="13" t="s">
        <v>5</v>
      </c>
      <c r="AX150" s="13" t="s">
        <v>78</v>
      </c>
      <c r="AY150" s="284" t="s">
        <v>223</v>
      </c>
    </row>
    <row r="151" s="15" customFormat="1">
      <c r="A151" s="15"/>
      <c r="B151" s="309"/>
      <c r="C151" s="310"/>
      <c r="D151" s="266" t="s">
        <v>446</v>
      </c>
      <c r="E151" s="311" t="s">
        <v>1</v>
      </c>
      <c r="F151" s="312" t="s">
        <v>2635</v>
      </c>
      <c r="G151" s="310"/>
      <c r="H151" s="311" t="s">
        <v>1</v>
      </c>
      <c r="I151" s="313"/>
      <c r="J151" s="313"/>
      <c r="K151" s="310"/>
      <c r="L151" s="310"/>
      <c r="M151" s="314"/>
      <c r="N151" s="315"/>
      <c r="O151" s="316"/>
      <c r="P151" s="316"/>
      <c r="Q151" s="316"/>
      <c r="R151" s="316"/>
      <c r="S151" s="316"/>
      <c r="T151" s="316"/>
      <c r="U151" s="316"/>
      <c r="V151" s="316"/>
      <c r="W151" s="316"/>
      <c r="X151" s="317"/>
      <c r="Y151" s="15"/>
      <c r="Z151" s="15"/>
      <c r="AA151" s="15"/>
      <c r="AB151" s="15"/>
      <c r="AC151" s="15"/>
      <c r="AD151" s="15"/>
      <c r="AE151" s="15"/>
      <c r="AT151" s="318" t="s">
        <v>446</v>
      </c>
      <c r="AU151" s="318" t="s">
        <v>88</v>
      </c>
      <c r="AV151" s="15" t="s">
        <v>86</v>
      </c>
      <c r="AW151" s="15" t="s">
        <v>5</v>
      </c>
      <c r="AX151" s="15" t="s">
        <v>78</v>
      </c>
      <c r="AY151" s="318" t="s">
        <v>223</v>
      </c>
    </row>
    <row r="152" s="13" customFormat="1">
      <c r="A152" s="13"/>
      <c r="B152" s="274"/>
      <c r="C152" s="275"/>
      <c r="D152" s="266" t="s">
        <v>446</v>
      </c>
      <c r="E152" s="276" t="s">
        <v>1</v>
      </c>
      <c r="F152" s="277" t="s">
        <v>2636</v>
      </c>
      <c r="G152" s="275"/>
      <c r="H152" s="278">
        <v>45.094000000000001</v>
      </c>
      <c r="I152" s="279"/>
      <c r="J152" s="279"/>
      <c r="K152" s="275"/>
      <c r="L152" s="275"/>
      <c r="M152" s="280"/>
      <c r="N152" s="281"/>
      <c r="O152" s="282"/>
      <c r="P152" s="282"/>
      <c r="Q152" s="282"/>
      <c r="R152" s="282"/>
      <c r="S152" s="282"/>
      <c r="T152" s="282"/>
      <c r="U152" s="282"/>
      <c r="V152" s="282"/>
      <c r="W152" s="282"/>
      <c r="X152" s="283"/>
      <c r="Y152" s="13"/>
      <c r="Z152" s="13"/>
      <c r="AA152" s="13"/>
      <c r="AB152" s="13"/>
      <c r="AC152" s="13"/>
      <c r="AD152" s="13"/>
      <c r="AE152" s="13"/>
      <c r="AT152" s="284" t="s">
        <v>446</v>
      </c>
      <c r="AU152" s="284" t="s">
        <v>88</v>
      </c>
      <c r="AV152" s="13" t="s">
        <v>88</v>
      </c>
      <c r="AW152" s="13" t="s">
        <v>5</v>
      </c>
      <c r="AX152" s="13" t="s">
        <v>78</v>
      </c>
      <c r="AY152" s="284" t="s">
        <v>223</v>
      </c>
    </row>
    <row r="153" s="15" customFormat="1">
      <c r="A153" s="15"/>
      <c r="B153" s="309"/>
      <c r="C153" s="310"/>
      <c r="D153" s="266" t="s">
        <v>446</v>
      </c>
      <c r="E153" s="311" t="s">
        <v>1</v>
      </c>
      <c r="F153" s="312" t="s">
        <v>2637</v>
      </c>
      <c r="G153" s="310"/>
      <c r="H153" s="311" t="s">
        <v>1</v>
      </c>
      <c r="I153" s="313"/>
      <c r="J153" s="313"/>
      <c r="K153" s="310"/>
      <c r="L153" s="310"/>
      <c r="M153" s="314"/>
      <c r="N153" s="315"/>
      <c r="O153" s="316"/>
      <c r="P153" s="316"/>
      <c r="Q153" s="316"/>
      <c r="R153" s="316"/>
      <c r="S153" s="316"/>
      <c r="T153" s="316"/>
      <c r="U153" s="316"/>
      <c r="V153" s="316"/>
      <c r="W153" s="316"/>
      <c r="X153" s="317"/>
      <c r="Y153" s="15"/>
      <c r="Z153" s="15"/>
      <c r="AA153" s="15"/>
      <c r="AB153" s="15"/>
      <c r="AC153" s="15"/>
      <c r="AD153" s="15"/>
      <c r="AE153" s="15"/>
      <c r="AT153" s="318" t="s">
        <v>446</v>
      </c>
      <c r="AU153" s="318" t="s">
        <v>88</v>
      </c>
      <c r="AV153" s="15" t="s">
        <v>86</v>
      </c>
      <c r="AW153" s="15" t="s">
        <v>5</v>
      </c>
      <c r="AX153" s="15" t="s">
        <v>78</v>
      </c>
      <c r="AY153" s="318" t="s">
        <v>223</v>
      </c>
    </row>
    <row r="154" s="13" customFormat="1">
      <c r="A154" s="13"/>
      <c r="B154" s="274"/>
      <c r="C154" s="275"/>
      <c r="D154" s="266" t="s">
        <v>446</v>
      </c>
      <c r="E154" s="276" t="s">
        <v>1</v>
      </c>
      <c r="F154" s="277" t="s">
        <v>2638</v>
      </c>
      <c r="G154" s="275"/>
      <c r="H154" s="278">
        <v>9.141</v>
      </c>
      <c r="I154" s="279"/>
      <c r="J154" s="279"/>
      <c r="K154" s="275"/>
      <c r="L154" s="275"/>
      <c r="M154" s="280"/>
      <c r="N154" s="281"/>
      <c r="O154" s="282"/>
      <c r="P154" s="282"/>
      <c r="Q154" s="282"/>
      <c r="R154" s="282"/>
      <c r="S154" s="282"/>
      <c r="T154" s="282"/>
      <c r="U154" s="282"/>
      <c r="V154" s="282"/>
      <c r="W154" s="282"/>
      <c r="X154" s="283"/>
      <c r="Y154" s="13"/>
      <c r="Z154" s="13"/>
      <c r="AA154" s="13"/>
      <c r="AB154" s="13"/>
      <c r="AC154" s="13"/>
      <c r="AD154" s="13"/>
      <c r="AE154" s="13"/>
      <c r="AT154" s="284" t="s">
        <v>446</v>
      </c>
      <c r="AU154" s="284" t="s">
        <v>88</v>
      </c>
      <c r="AV154" s="13" t="s">
        <v>88</v>
      </c>
      <c r="AW154" s="13" t="s">
        <v>5</v>
      </c>
      <c r="AX154" s="13" t="s">
        <v>78</v>
      </c>
      <c r="AY154" s="284" t="s">
        <v>223</v>
      </c>
    </row>
    <row r="155" s="16" customFormat="1">
      <c r="A155" s="16"/>
      <c r="B155" s="328"/>
      <c r="C155" s="329"/>
      <c r="D155" s="266" t="s">
        <v>446</v>
      </c>
      <c r="E155" s="330" t="s">
        <v>1</v>
      </c>
      <c r="F155" s="331" t="s">
        <v>2639</v>
      </c>
      <c r="G155" s="329"/>
      <c r="H155" s="332">
        <v>73.481999999999999</v>
      </c>
      <c r="I155" s="333"/>
      <c r="J155" s="333"/>
      <c r="K155" s="329"/>
      <c r="L155" s="329"/>
      <c r="M155" s="334"/>
      <c r="N155" s="335"/>
      <c r="O155" s="336"/>
      <c r="P155" s="336"/>
      <c r="Q155" s="336"/>
      <c r="R155" s="336"/>
      <c r="S155" s="336"/>
      <c r="T155" s="336"/>
      <c r="U155" s="336"/>
      <c r="V155" s="336"/>
      <c r="W155" s="336"/>
      <c r="X155" s="337"/>
      <c r="Y155" s="16"/>
      <c r="Z155" s="16"/>
      <c r="AA155" s="16"/>
      <c r="AB155" s="16"/>
      <c r="AC155" s="16"/>
      <c r="AD155" s="16"/>
      <c r="AE155" s="16"/>
      <c r="AT155" s="338" t="s">
        <v>446</v>
      </c>
      <c r="AU155" s="338" t="s">
        <v>88</v>
      </c>
      <c r="AV155" s="16" t="s">
        <v>234</v>
      </c>
      <c r="AW155" s="16" t="s">
        <v>5</v>
      </c>
      <c r="AX155" s="16" t="s">
        <v>78</v>
      </c>
      <c r="AY155" s="338" t="s">
        <v>223</v>
      </c>
    </row>
    <row r="156" s="15" customFormat="1">
      <c r="A156" s="15"/>
      <c r="B156" s="309"/>
      <c r="C156" s="310"/>
      <c r="D156" s="266" t="s">
        <v>446</v>
      </c>
      <c r="E156" s="311" t="s">
        <v>1</v>
      </c>
      <c r="F156" s="312" t="s">
        <v>2640</v>
      </c>
      <c r="G156" s="310"/>
      <c r="H156" s="311" t="s">
        <v>1</v>
      </c>
      <c r="I156" s="313"/>
      <c r="J156" s="313"/>
      <c r="K156" s="310"/>
      <c r="L156" s="310"/>
      <c r="M156" s="314"/>
      <c r="N156" s="315"/>
      <c r="O156" s="316"/>
      <c r="P156" s="316"/>
      <c r="Q156" s="316"/>
      <c r="R156" s="316"/>
      <c r="S156" s="316"/>
      <c r="T156" s="316"/>
      <c r="U156" s="316"/>
      <c r="V156" s="316"/>
      <c r="W156" s="316"/>
      <c r="X156" s="317"/>
      <c r="Y156" s="15"/>
      <c r="Z156" s="15"/>
      <c r="AA156" s="15"/>
      <c r="AB156" s="15"/>
      <c r="AC156" s="15"/>
      <c r="AD156" s="15"/>
      <c r="AE156" s="15"/>
      <c r="AT156" s="318" t="s">
        <v>446</v>
      </c>
      <c r="AU156" s="318" t="s">
        <v>88</v>
      </c>
      <c r="AV156" s="15" t="s">
        <v>86</v>
      </c>
      <c r="AW156" s="15" t="s">
        <v>5</v>
      </c>
      <c r="AX156" s="15" t="s">
        <v>78</v>
      </c>
      <c r="AY156" s="318" t="s">
        <v>223</v>
      </c>
    </row>
    <row r="157" s="15" customFormat="1">
      <c r="A157" s="15"/>
      <c r="B157" s="309"/>
      <c r="C157" s="310"/>
      <c r="D157" s="266" t="s">
        <v>446</v>
      </c>
      <c r="E157" s="311" t="s">
        <v>1</v>
      </c>
      <c r="F157" s="312" t="s">
        <v>2641</v>
      </c>
      <c r="G157" s="310"/>
      <c r="H157" s="311" t="s">
        <v>1</v>
      </c>
      <c r="I157" s="313"/>
      <c r="J157" s="313"/>
      <c r="K157" s="310"/>
      <c r="L157" s="310"/>
      <c r="M157" s="314"/>
      <c r="N157" s="315"/>
      <c r="O157" s="316"/>
      <c r="P157" s="316"/>
      <c r="Q157" s="316"/>
      <c r="R157" s="316"/>
      <c r="S157" s="316"/>
      <c r="T157" s="316"/>
      <c r="U157" s="316"/>
      <c r="V157" s="316"/>
      <c r="W157" s="316"/>
      <c r="X157" s="317"/>
      <c r="Y157" s="15"/>
      <c r="Z157" s="15"/>
      <c r="AA157" s="15"/>
      <c r="AB157" s="15"/>
      <c r="AC157" s="15"/>
      <c r="AD157" s="15"/>
      <c r="AE157" s="15"/>
      <c r="AT157" s="318" t="s">
        <v>446</v>
      </c>
      <c r="AU157" s="318" t="s">
        <v>88</v>
      </c>
      <c r="AV157" s="15" t="s">
        <v>86</v>
      </c>
      <c r="AW157" s="15" t="s">
        <v>5</v>
      </c>
      <c r="AX157" s="15" t="s">
        <v>78</v>
      </c>
      <c r="AY157" s="318" t="s">
        <v>223</v>
      </c>
    </row>
    <row r="158" s="15" customFormat="1">
      <c r="A158" s="15"/>
      <c r="B158" s="309"/>
      <c r="C158" s="310"/>
      <c r="D158" s="266" t="s">
        <v>446</v>
      </c>
      <c r="E158" s="311" t="s">
        <v>1</v>
      </c>
      <c r="F158" s="312" t="s">
        <v>2642</v>
      </c>
      <c r="G158" s="310"/>
      <c r="H158" s="311" t="s">
        <v>1</v>
      </c>
      <c r="I158" s="313"/>
      <c r="J158" s="313"/>
      <c r="K158" s="310"/>
      <c r="L158" s="310"/>
      <c r="M158" s="314"/>
      <c r="N158" s="315"/>
      <c r="O158" s="316"/>
      <c r="P158" s="316"/>
      <c r="Q158" s="316"/>
      <c r="R158" s="316"/>
      <c r="S158" s="316"/>
      <c r="T158" s="316"/>
      <c r="U158" s="316"/>
      <c r="V158" s="316"/>
      <c r="W158" s="316"/>
      <c r="X158" s="317"/>
      <c r="Y158" s="15"/>
      <c r="Z158" s="15"/>
      <c r="AA158" s="15"/>
      <c r="AB158" s="15"/>
      <c r="AC158" s="15"/>
      <c r="AD158" s="15"/>
      <c r="AE158" s="15"/>
      <c r="AT158" s="318" t="s">
        <v>446</v>
      </c>
      <c r="AU158" s="318" t="s">
        <v>88</v>
      </c>
      <c r="AV158" s="15" t="s">
        <v>86</v>
      </c>
      <c r="AW158" s="15" t="s">
        <v>5</v>
      </c>
      <c r="AX158" s="15" t="s">
        <v>78</v>
      </c>
      <c r="AY158" s="318" t="s">
        <v>223</v>
      </c>
    </row>
    <row r="159" s="13" customFormat="1">
      <c r="A159" s="13"/>
      <c r="B159" s="274"/>
      <c r="C159" s="275"/>
      <c r="D159" s="266" t="s">
        <v>446</v>
      </c>
      <c r="E159" s="276" t="s">
        <v>1</v>
      </c>
      <c r="F159" s="277" t="s">
        <v>693</v>
      </c>
      <c r="G159" s="275"/>
      <c r="H159" s="278">
        <v>58</v>
      </c>
      <c r="I159" s="279"/>
      <c r="J159" s="279"/>
      <c r="K159" s="275"/>
      <c r="L159" s="275"/>
      <c r="M159" s="280"/>
      <c r="N159" s="281"/>
      <c r="O159" s="282"/>
      <c r="P159" s="282"/>
      <c r="Q159" s="282"/>
      <c r="R159" s="282"/>
      <c r="S159" s="282"/>
      <c r="T159" s="282"/>
      <c r="U159" s="282"/>
      <c r="V159" s="282"/>
      <c r="W159" s="282"/>
      <c r="X159" s="283"/>
      <c r="Y159" s="13"/>
      <c r="Z159" s="13"/>
      <c r="AA159" s="13"/>
      <c r="AB159" s="13"/>
      <c r="AC159" s="13"/>
      <c r="AD159" s="13"/>
      <c r="AE159" s="13"/>
      <c r="AT159" s="284" t="s">
        <v>446</v>
      </c>
      <c r="AU159" s="284" t="s">
        <v>88</v>
      </c>
      <c r="AV159" s="13" t="s">
        <v>88</v>
      </c>
      <c r="AW159" s="13" t="s">
        <v>5</v>
      </c>
      <c r="AX159" s="13" t="s">
        <v>78</v>
      </c>
      <c r="AY159" s="284" t="s">
        <v>223</v>
      </c>
    </row>
    <row r="160" s="15" customFormat="1">
      <c r="A160" s="15"/>
      <c r="B160" s="309"/>
      <c r="C160" s="310"/>
      <c r="D160" s="266" t="s">
        <v>446</v>
      </c>
      <c r="E160" s="311" t="s">
        <v>1</v>
      </c>
      <c r="F160" s="312" t="s">
        <v>2643</v>
      </c>
      <c r="G160" s="310"/>
      <c r="H160" s="311" t="s">
        <v>1</v>
      </c>
      <c r="I160" s="313"/>
      <c r="J160" s="313"/>
      <c r="K160" s="310"/>
      <c r="L160" s="310"/>
      <c r="M160" s="314"/>
      <c r="N160" s="315"/>
      <c r="O160" s="316"/>
      <c r="P160" s="316"/>
      <c r="Q160" s="316"/>
      <c r="R160" s="316"/>
      <c r="S160" s="316"/>
      <c r="T160" s="316"/>
      <c r="U160" s="316"/>
      <c r="V160" s="316"/>
      <c r="W160" s="316"/>
      <c r="X160" s="317"/>
      <c r="Y160" s="15"/>
      <c r="Z160" s="15"/>
      <c r="AA160" s="15"/>
      <c r="AB160" s="15"/>
      <c r="AC160" s="15"/>
      <c r="AD160" s="15"/>
      <c r="AE160" s="15"/>
      <c r="AT160" s="318" t="s">
        <v>446</v>
      </c>
      <c r="AU160" s="318" t="s">
        <v>88</v>
      </c>
      <c r="AV160" s="15" t="s">
        <v>86</v>
      </c>
      <c r="AW160" s="15" t="s">
        <v>5</v>
      </c>
      <c r="AX160" s="15" t="s">
        <v>78</v>
      </c>
      <c r="AY160" s="318" t="s">
        <v>223</v>
      </c>
    </row>
    <row r="161" s="13" customFormat="1">
      <c r="A161" s="13"/>
      <c r="B161" s="274"/>
      <c r="C161" s="275"/>
      <c r="D161" s="266" t="s">
        <v>446</v>
      </c>
      <c r="E161" s="276" t="s">
        <v>1</v>
      </c>
      <c r="F161" s="277" t="s">
        <v>2644</v>
      </c>
      <c r="G161" s="275"/>
      <c r="H161" s="278">
        <v>96.719999999999999</v>
      </c>
      <c r="I161" s="279"/>
      <c r="J161" s="279"/>
      <c r="K161" s="275"/>
      <c r="L161" s="275"/>
      <c r="M161" s="280"/>
      <c r="N161" s="281"/>
      <c r="O161" s="282"/>
      <c r="P161" s="282"/>
      <c r="Q161" s="282"/>
      <c r="R161" s="282"/>
      <c r="S161" s="282"/>
      <c r="T161" s="282"/>
      <c r="U161" s="282"/>
      <c r="V161" s="282"/>
      <c r="W161" s="282"/>
      <c r="X161" s="283"/>
      <c r="Y161" s="13"/>
      <c r="Z161" s="13"/>
      <c r="AA161" s="13"/>
      <c r="AB161" s="13"/>
      <c r="AC161" s="13"/>
      <c r="AD161" s="13"/>
      <c r="AE161" s="13"/>
      <c r="AT161" s="284" t="s">
        <v>446</v>
      </c>
      <c r="AU161" s="284" t="s">
        <v>88</v>
      </c>
      <c r="AV161" s="13" t="s">
        <v>88</v>
      </c>
      <c r="AW161" s="13" t="s">
        <v>5</v>
      </c>
      <c r="AX161" s="13" t="s">
        <v>78</v>
      </c>
      <c r="AY161" s="284" t="s">
        <v>223</v>
      </c>
    </row>
    <row r="162" s="15" customFormat="1">
      <c r="A162" s="15"/>
      <c r="B162" s="309"/>
      <c r="C162" s="310"/>
      <c r="D162" s="266" t="s">
        <v>446</v>
      </c>
      <c r="E162" s="311" t="s">
        <v>1</v>
      </c>
      <c r="F162" s="312" t="s">
        <v>2645</v>
      </c>
      <c r="G162" s="310"/>
      <c r="H162" s="311" t="s">
        <v>1</v>
      </c>
      <c r="I162" s="313"/>
      <c r="J162" s="313"/>
      <c r="K162" s="310"/>
      <c r="L162" s="310"/>
      <c r="M162" s="314"/>
      <c r="N162" s="315"/>
      <c r="O162" s="316"/>
      <c r="P162" s="316"/>
      <c r="Q162" s="316"/>
      <c r="R162" s="316"/>
      <c r="S162" s="316"/>
      <c r="T162" s="316"/>
      <c r="U162" s="316"/>
      <c r="V162" s="316"/>
      <c r="W162" s="316"/>
      <c r="X162" s="317"/>
      <c r="Y162" s="15"/>
      <c r="Z162" s="15"/>
      <c r="AA162" s="15"/>
      <c r="AB162" s="15"/>
      <c r="AC162" s="15"/>
      <c r="AD162" s="15"/>
      <c r="AE162" s="15"/>
      <c r="AT162" s="318" t="s">
        <v>446</v>
      </c>
      <c r="AU162" s="318" t="s">
        <v>88</v>
      </c>
      <c r="AV162" s="15" t="s">
        <v>86</v>
      </c>
      <c r="AW162" s="15" t="s">
        <v>5</v>
      </c>
      <c r="AX162" s="15" t="s">
        <v>78</v>
      </c>
      <c r="AY162" s="318" t="s">
        <v>223</v>
      </c>
    </row>
    <row r="163" s="13" customFormat="1">
      <c r="A163" s="13"/>
      <c r="B163" s="274"/>
      <c r="C163" s="275"/>
      <c r="D163" s="266" t="s">
        <v>446</v>
      </c>
      <c r="E163" s="276" t="s">
        <v>1</v>
      </c>
      <c r="F163" s="277" t="s">
        <v>2646</v>
      </c>
      <c r="G163" s="275"/>
      <c r="H163" s="278">
        <v>51.210000000000001</v>
      </c>
      <c r="I163" s="279"/>
      <c r="J163" s="279"/>
      <c r="K163" s="275"/>
      <c r="L163" s="275"/>
      <c r="M163" s="280"/>
      <c r="N163" s="281"/>
      <c r="O163" s="282"/>
      <c r="P163" s="282"/>
      <c r="Q163" s="282"/>
      <c r="R163" s="282"/>
      <c r="S163" s="282"/>
      <c r="T163" s="282"/>
      <c r="U163" s="282"/>
      <c r="V163" s="282"/>
      <c r="W163" s="282"/>
      <c r="X163" s="283"/>
      <c r="Y163" s="13"/>
      <c r="Z163" s="13"/>
      <c r="AA163" s="13"/>
      <c r="AB163" s="13"/>
      <c r="AC163" s="13"/>
      <c r="AD163" s="13"/>
      <c r="AE163" s="13"/>
      <c r="AT163" s="284" t="s">
        <v>446</v>
      </c>
      <c r="AU163" s="284" t="s">
        <v>88</v>
      </c>
      <c r="AV163" s="13" t="s">
        <v>88</v>
      </c>
      <c r="AW163" s="13" t="s">
        <v>5</v>
      </c>
      <c r="AX163" s="13" t="s">
        <v>78</v>
      </c>
      <c r="AY163" s="284" t="s">
        <v>223</v>
      </c>
    </row>
    <row r="164" s="15" customFormat="1">
      <c r="A164" s="15"/>
      <c r="B164" s="309"/>
      <c r="C164" s="310"/>
      <c r="D164" s="266" t="s">
        <v>446</v>
      </c>
      <c r="E164" s="311" t="s">
        <v>1</v>
      </c>
      <c r="F164" s="312" t="s">
        <v>2647</v>
      </c>
      <c r="G164" s="310"/>
      <c r="H164" s="311" t="s">
        <v>1</v>
      </c>
      <c r="I164" s="313"/>
      <c r="J164" s="313"/>
      <c r="K164" s="310"/>
      <c r="L164" s="310"/>
      <c r="M164" s="314"/>
      <c r="N164" s="315"/>
      <c r="O164" s="316"/>
      <c r="P164" s="316"/>
      <c r="Q164" s="316"/>
      <c r="R164" s="316"/>
      <c r="S164" s="316"/>
      <c r="T164" s="316"/>
      <c r="U164" s="316"/>
      <c r="V164" s="316"/>
      <c r="W164" s="316"/>
      <c r="X164" s="317"/>
      <c r="Y164" s="15"/>
      <c r="Z164" s="15"/>
      <c r="AA164" s="15"/>
      <c r="AB164" s="15"/>
      <c r="AC164" s="15"/>
      <c r="AD164" s="15"/>
      <c r="AE164" s="15"/>
      <c r="AT164" s="318" t="s">
        <v>446</v>
      </c>
      <c r="AU164" s="318" t="s">
        <v>88</v>
      </c>
      <c r="AV164" s="15" t="s">
        <v>86</v>
      </c>
      <c r="AW164" s="15" t="s">
        <v>5</v>
      </c>
      <c r="AX164" s="15" t="s">
        <v>78</v>
      </c>
      <c r="AY164" s="318" t="s">
        <v>223</v>
      </c>
    </row>
    <row r="165" s="15" customFormat="1">
      <c r="A165" s="15"/>
      <c r="B165" s="309"/>
      <c r="C165" s="310"/>
      <c r="D165" s="266" t="s">
        <v>446</v>
      </c>
      <c r="E165" s="311" t="s">
        <v>1</v>
      </c>
      <c r="F165" s="312" t="s">
        <v>2648</v>
      </c>
      <c r="G165" s="310"/>
      <c r="H165" s="311" t="s">
        <v>1</v>
      </c>
      <c r="I165" s="313"/>
      <c r="J165" s="313"/>
      <c r="K165" s="310"/>
      <c r="L165" s="310"/>
      <c r="M165" s="314"/>
      <c r="N165" s="315"/>
      <c r="O165" s="316"/>
      <c r="P165" s="316"/>
      <c r="Q165" s="316"/>
      <c r="R165" s="316"/>
      <c r="S165" s="316"/>
      <c r="T165" s="316"/>
      <c r="U165" s="316"/>
      <c r="V165" s="316"/>
      <c r="W165" s="316"/>
      <c r="X165" s="317"/>
      <c r="Y165" s="15"/>
      <c r="Z165" s="15"/>
      <c r="AA165" s="15"/>
      <c r="AB165" s="15"/>
      <c r="AC165" s="15"/>
      <c r="AD165" s="15"/>
      <c r="AE165" s="15"/>
      <c r="AT165" s="318" t="s">
        <v>446</v>
      </c>
      <c r="AU165" s="318" t="s">
        <v>88</v>
      </c>
      <c r="AV165" s="15" t="s">
        <v>86</v>
      </c>
      <c r="AW165" s="15" t="s">
        <v>5</v>
      </c>
      <c r="AX165" s="15" t="s">
        <v>78</v>
      </c>
      <c r="AY165" s="318" t="s">
        <v>223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2649</v>
      </c>
      <c r="G166" s="275"/>
      <c r="H166" s="278">
        <v>9.3000000000000007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78</v>
      </c>
      <c r="AY166" s="284" t="s">
        <v>223</v>
      </c>
    </row>
    <row r="167" s="15" customFormat="1">
      <c r="A167" s="15"/>
      <c r="B167" s="309"/>
      <c r="C167" s="310"/>
      <c r="D167" s="266" t="s">
        <v>446</v>
      </c>
      <c r="E167" s="311" t="s">
        <v>1</v>
      </c>
      <c r="F167" s="312" t="s">
        <v>2650</v>
      </c>
      <c r="G167" s="310"/>
      <c r="H167" s="311" t="s">
        <v>1</v>
      </c>
      <c r="I167" s="313"/>
      <c r="J167" s="313"/>
      <c r="K167" s="310"/>
      <c r="L167" s="310"/>
      <c r="M167" s="314"/>
      <c r="N167" s="315"/>
      <c r="O167" s="316"/>
      <c r="P167" s="316"/>
      <c r="Q167" s="316"/>
      <c r="R167" s="316"/>
      <c r="S167" s="316"/>
      <c r="T167" s="316"/>
      <c r="U167" s="316"/>
      <c r="V167" s="316"/>
      <c r="W167" s="316"/>
      <c r="X167" s="317"/>
      <c r="Y167" s="15"/>
      <c r="Z167" s="15"/>
      <c r="AA167" s="15"/>
      <c r="AB167" s="15"/>
      <c r="AC167" s="15"/>
      <c r="AD167" s="15"/>
      <c r="AE167" s="15"/>
      <c r="AT167" s="318" t="s">
        <v>446</v>
      </c>
      <c r="AU167" s="318" t="s">
        <v>88</v>
      </c>
      <c r="AV167" s="15" t="s">
        <v>86</v>
      </c>
      <c r="AW167" s="15" t="s">
        <v>5</v>
      </c>
      <c r="AX167" s="15" t="s">
        <v>78</v>
      </c>
      <c r="AY167" s="318" t="s">
        <v>223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2651</v>
      </c>
      <c r="G168" s="275"/>
      <c r="H168" s="278">
        <v>22.539999999999999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78</v>
      </c>
      <c r="AY168" s="284" t="s">
        <v>223</v>
      </c>
    </row>
    <row r="169" s="14" customFormat="1">
      <c r="A169" s="14"/>
      <c r="B169" s="285"/>
      <c r="C169" s="286"/>
      <c r="D169" s="266" t="s">
        <v>446</v>
      </c>
      <c r="E169" s="287" t="s">
        <v>1</v>
      </c>
      <c r="F169" s="288" t="s">
        <v>463</v>
      </c>
      <c r="G169" s="286"/>
      <c r="H169" s="289">
        <v>311.25200000000001</v>
      </c>
      <c r="I169" s="290"/>
      <c r="J169" s="290"/>
      <c r="K169" s="286"/>
      <c r="L169" s="286"/>
      <c r="M169" s="291"/>
      <c r="N169" s="292"/>
      <c r="O169" s="293"/>
      <c r="P169" s="293"/>
      <c r="Q169" s="293"/>
      <c r="R169" s="293"/>
      <c r="S169" s="293"/>
      <c r="T169" s="293"/>
      <c r="U169" s="293"/>
      <c r="V169" s="293"/>
      <c r="W169" s="293"/>
      <c r="X169" s="294"/>
      <c r="Y169" s="14"/>
      <c r="Z169" s="14"/>
      <c r="AA169" s="14"/>
      <c r="AB169" s="14"/>
      <c r="AC169" s="14"/>
      <c r="AD169" s="14"/>
      <c r="AE169" s="14"/>
      <c r="AT169" s="295" t="s">
        <v>446</v>
      </c>
      <c r="AU169" s="295" t="s">
        <v>88</v>
      </c>
      <c r="AV169" s="14" t="s">
        <v>239</v>
      </c>
      <c r="AW169" s="14" t="s">
        <v>4</v>
      </c>
      <c r="AX169" s="14" t="s">
        <v>86</v>
      </c>
      <c r="AY169" s="295" t="s">
        <v>223</v>
      </c>
    </row>
    <row r="170" s="2" customFormat="1" ht="21.75" customHeight="1">
      <c r="A170" s="39"/>
      <c r="B170" s="40"/>
      <c r="C170" s="252" t="s">
        <v>248</v>
      </c>
      <c r="D170" s="252" t="s">
        <v>226</v>
      </c>
      <c r="E170" s="253" t="s">
        <v>2652</v>
      </c>
      <c r="F170" s="254" t="s">
        <v>2653</v>
      </c>
      <c r="G170" s="255" t="s">
        <v>403</v>
      </c>
      <c r="H170" s="256">
        <v>692.947</v>
      </c>
      <c r="I170" s="257"/>
      <c r="J170" s="257"/>
      <c r="K170" s="258">
        <f>ROUND(P170*H170,2)</f>
        <v>0</v>
      </c>
      <c r="L170" s="254" t="s">
        <v>404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0.00084999999999999995</v>
      </c>
      <c r="V170" s="262">
        <f>U170*H170</f>
        <v>0.58900494999999997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88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2654</v>
      </c>
    </row>
    <row r="171" s="14" customFormat="1">
      <c r="A171" s="14"/>
      <c r="B171" s="285"/>
      <c r="C171" s="286"/>
      <c r="D171" s="266" t="s">
        <v>446</v>
      </c>
      <c r="E171" s="287" t="s">
        <v>1</v>
      </c>
      <c r="F171" s="288" t="s">
        <v>463</v>
      </c>
      <c r="G171" s="286"/>
      <c r="H171" s="289">
        <v>692.947</v>
      </c>
      <c r="I171" s="290"/>
      <c r="J171" s="290"/>
      <c r="K171" s="286"/>
      <c r="L171" s="286"/>
      <c r="M171" s="291"/>
      <c r="N171" s="292"/>
      <c r="O171" s="293"/>
      <c r="P171" s="293"/>
      <c r="Q171" s="293"/>
      <c r="R171" s="293"/>
      <c r="S171" s="293"/>
      <c r="T171" s="293"/>
      <c r="U171" s="293"/>
      <c r="V171" s="293"/>
      <c r="W171" s="293"/>
      <c r="X171" s="294"/>
      <c r="Y171" s="14"/>
      <c r="Z171" s="14"/>
      <c r="AA171" s="14"/>
      <c r="AB171" s="14"/>
      <c r="AC171" s="14"/>
      <c r="AD171" s="14"/>
      <c r="AE171" s="14"/>
      <c r="AT171" s="295" t="s">
        <v>446</v>
      </c>
      <c r="AU171" s="295" t="s">
        <v>88</v>
      </c>
      <c r="AV171" s="14" t="s">
        <v>239</v>
      </c>
      <c r="AW171" s="14" t="s">
        <v>5</v>
      </c>
      <c r="AX171" s="14" t="s">
        <v>78</v>
      </c>
      <c r="AY171" s="295" t="s">
        <v>223</v>
      </c>
    </row>
    <row r="172" s="2" customFormat="1" ht="21.75" customHeight="1">
      <c r="A172" s="39"/>
      <c r="B172" s="40"/>
      <c r="C172" s="252" t="s">
        <v>253</v>
      </c>
      <c r="D172" s="252" t="s">
        <v>226</v>
      </c>
      <c r="E172" s="253" t="s">
        <v>2655</v>
      </c>
      <c r="F172" s="254" t="s">
        <v>2656</v>
      </c>
      <c r="G172" s="255" t="s">
        <v>403</v>
      </c>
      <c r="H172" s="256">
        <v>692.947</v>
      </c>
      <c r="I172" s="257"/>
      <c r="J172" s="257"/>
      <c r="K172" s="258">
        <f>ROUND(P172*H172,2)</f>
        <v>0</v>
      </c>
      <c r="L172" s="254" t="s">
        <v>404</v>
      </c>
      <c r="M172" s="45"/>
      <c r="N172" s="259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</v>
      </c>
      <c r="V172" s="262">
        <f>U172*H172</f>
        <v>0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239</v>
      </c>
      <c r="AT172" s="264" t="s">
        <v>226</v>
      </c>
      <c r="AU172" s="264" t="s">
        <v>88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2657</v>
      </c>
    </row>
    <row r="173" s="15" customFormat="1">
      <c r="A173" s="15"/>
      <c r="B173" s="309"/>
      <c r="C173" s="310"/>
      <c r="D173" s="266" t="s">
        <v>446</v>
      </c>
      <c r="E173" s="311" t="s">
        <v>1</v>
      </c>
      <c r="F173" s="312" t="s">
        <v>2658</v>
      </c>
      <c r="G173" s="310"/>
      <c r="H173" s="311" t="s">
        <v>1</v>
      </c>
      <c r="I173" s="313"/>
      <c r="J173" s="313"/>
      <c r="K173" s="310"/>
      <c r="L173" s="310"/>
      <c r="M173" s="314"/>
      <c r="N173" s="315"/>
      <c r="O173" s="316"/>
      <c r="P173" s="316"/>
      <c r="Q173" s="316"/>
      <c r="R173" s="316"/>
      <c r="S173" s="316"/>
      <c r="T173" s="316"/>
      <c r="U173" s="316"/>
      <c r="V173" s="316"/>
      <c r="W173" s="316"/>
      <c r="X173" s="317"/>
      <c r="Y173" s="15"/>
      <c r="Z173" s="15"/>
      <c r="AA173" s="15"/>
      <c r="AB173" s="15"/>
      <c r="AC173" s="15"/>
      <c r="AD173" s="15"/>
      <c r="AE173" s="15"/>
      <c r="AT173" s="318" t="s">
        <v>446</v>
      </c>
      <c r="AU173" s="318" t="s">
        <v>88</v>
      </c>
      <c r="AV173" s="15" t="s">
        <v>86</v>
      </c>
      <c r="AW173" s="15" t="s">
        <v>5</v>
      </c>
      <c r="AX173" s="15" t="s">
        <v>78</v>
      </c>
      <c r="AY173" s="318" t="s">
        <v>223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2659</v>
      </c>
      <c r="G174" s="275"/>
      <c r="H174" s="278">
        <v>692.947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88</v>
      </c>
      <c r="AV174" s="13" t="s">
        <v>88</v>
      </c>
      <c r="AW174" s="13" t="s">
        <v>5</v>
      </c>
      <c r="AX174" s="13" t="s">
        <v>78</v>
      </c>
      <c r="AY174" s="284" t="s">
        <v>223</v>
      </c>
    </row>
    <row r="175" s="2" customFormat="1" ht="21.75" customHeight="1">
      <c r="A175" s="39"/>
      <c r="B175" s="40"/>
      <c r="C175" s="252" t="s">
        <v>430</v>
      </c>
      <c r="D175" s="252" t="s">
        <v>226</v>
      </c>
      <c r="E175" s="253" t="s">
        <v>2660</v>
      </c>
      <c r="F175" s="254" t="s">
        <v>2661</v>
      </c>
      <c r="G175" s="255" t="s">
        <v>403</v>
      </c>
      <c r="H175" s="256">
        <v>172.708</v>
      </c>
      <c r="I175" s="257"/>
      <c r="J175" s="257"/>
      <c r="K175" s="258">
        <f>ROUND(P175*H175,2)</f>
        <v>0</v>
      </c>
      <c r="L175" s="254" t="s">
        <v>404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0.00496</v>
      </c>
      <c r="V175" s="262">
        <f>U175*H175</f>
        <v>0.85663168000000001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239</v>
      </c>
      <c r="AT175" s="264" t="s">
        <v>226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2662</v>
      </c>
    </row>
    <row r="176" s="15" customFormat="1">
      <c r="A176" s="15"/>
      <c r="B176" s="309"/>
      <c r="C176" s="310"/>
      <c r="D176" s="266" t="s">
        <v>446</v>
      </c>
      <c r="E176" s="311" t="s">
        <v>1</v>
      </c>
      <c r="F176" s="312" t="s">
        <v>2663</v>
      </c>
      <c r="G176" s="310"/>
      <c r="H176" s="311" t="s">
        <v>1</v>
      </c>
      <c r="I176" s="313"/>
      <c r="J176" s="313"/>
      <c r="K176" s="310"/>
      <c r="L176" s="310"/>
      <c r="M176" s="314"/>
      <c r="N176" s="315"/>
      <c r="O176" s="316"/>
      <c r="P176" s="316"/>
      <c r="Q176" s="316"/>
      <c r="R176" s="316"/>
      <c r="S176" s="316"/>
      <c r="T176" s="316"/>
      <c r="U176" s="316"/>
      <c r="V176" s="316"/>
      <c r="W176" s="316"/>
      <c r="X176" s="317"/>
      <c r="Y176" s="15"/>
      <c r="Z176" s="15"/>
      <c r="AA176" s="15"/>
      <c r="AB176" s="15"/>
      <c r="AC176" s="15"/>
      <c r="AD176" s="15"/>
      <c r="AE176" s="15"/>
      <c r="AT176" s="318" t="s">
        <v>446</v>
      </c>
      <c r="AU176" s="318" t="s">
        <v>88</v>
      </c>
      <c r="AV176" s="15" t="s">
        <v>86</v>
      </c>
      <c r="AW176" s="15" t="s">
        <v>5</v>
      </c>
      <c r="AX176" s="15" t="s">
        <v>78</v>
      </c>
      <c r="AY176" s="318" t="s">
        <v>223</v>
      </c>
    </row>
    <row r="177" s="13" customFormat="1">
      <c r="A177" s="13"/>
      <c r="B177" s="274"/>
      <c r="C177" s="275"/>
      <c r="D177" s="266" t="s">
        <v>446</v>
      </c>
      <c r="E177" s="276" t="s">
        <v>1</v>
      </c>
      <c r="F177" s="277" t="s">
        <v>2664</v>
      </c>
      <c r="G177" s="275"/>
      <c r="H177" s="278">
        <v>46.481999999999999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3"/>
      <c r="Z177" s="13"/>
      <c r="AA177" s="13"/>
      <c r="AB177" s="13"/>
      <c r="AC177" s="13"/>
      <c r="AD177" s="13"/>
      <c r="AE177" s="13"/>
      <c r="AT177" s="284" t="s">
        <v>446</v>
      </c>
      <c r="AU177" s="284" t="s">
        <v>88</v>
      </c>
      <c r="AV177" s="13" t="s">
        <v>88</v>
      </c>
      <c r="AW177" s="13" t="s">
        <v>5</v>
      </c>
      <c r="AX177" s="13" t="s">
        <v>78</v>
      </c>
      <c r="AY177" s="284" t="s">
        <v>223</v>
      </c>
    </row>
    <row r="178" s="15" customFormat="1">
      <c r="A178" s="15"/>
      <c r="B178" s="309"/>
      <c r="C178" s="310"/>
      <c r="D178" s="266" t="s">
        <v>446</v>
      </c>
      <c r="E178" s="311" t="s">
        <v>1</v>
      </c>
      <c r="F178" s="312" t="s">
        <v>2665</v>
      </c>
      <c r="G178" s="310"/>
      <c r="H178" s="311" t="s">
        <v>1</v>
      </c>
      <c r="I178" s="313"/>
      <c r="J178" s="313"/>
      <c r="K178" s="310"/>
      <c r="L178" s="310"/>
      <c r="M178" s="314"/>
      <c r="N178" s="315"/>
      <c r="O178" s="316"/>
      <c r="P178" s="316"/>
      <c r="Q178" s="316"/>
      <c r="R178" s="316"/>
      <c r="S178" s="316"/>
      <c r="T178" s="316"/>
      <c r="U178" s="316"/>
      <c r="V178" s="316"/>
      <c r="W178" s="316"/>
      <c r="X178" s="317"/>
      <c r="Y178" s="15"/>
      <c r="Z178" s="15"/>
      <c r="AA178" s="15"/>
      <c r="AB178" s="15"/>
      <c r="AC178" s="15"/>
      <c r="AD178" s="15"/>
      <c r="AE178" s="15"/>
      <c r="AT178" s="318" t="s">
        <v>446</v>
      </c>
      <c r="AU178" s="318" t="s">
        <v>88</v>
      </c>
      <c r="AV178" s="15" t="s">
        <v>86</v>
      </c>
      <c r="AW178" s="15" t="s">
        <v>5</v>
      </c>
      <c r="AX178" s="15" t="s">
        <v>78</v>
      </c>
      <c r="AY178" s="318" t="s">
        <v>223</v>
      </c>
    </row>
    <row r="179" s="13" customFormat="1">
      <c r="A179" s="13"/>
      <c r="B179" s="274"/>
      <c r="C179" s="275"/>
      <c r="D179" s="266" t="s">
        <v>446</v>
      </c>
      <c r="E179" s="276" t="s">
        <v>1</v>
      </c>
      <c r="F179" s="277" t="s">
        <v>2666</v>
      </c>
      <c r="G179" s="275"/>
      <c r="H179" s="278">
        <v>41.527999999999999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5</v>
      </c>
      <c r="AX179" s="13" t="s">
        <v>78</v>
      </c>
      <c r="AY179" s="284" t="s">
        <v>223</v>
      </c>
    </row>
    <row r="180" s="15" customFormat="1">
      <c r="A180" s="15"/>
      <c r="B180" s="309"/>
      <c r="C180" s="310"/>
      <c r="D180" s="266" t="s">
        <v>446</v>
      </c>
      <c r="E180" s="311" t="s">
        <v>1</v>
      </c>
      <c r="F180" s="312" t="s">
        <v>2667</v>
      </c>
      <c r="G180" s="310"/>
      <c r="H180" s="311" t="s">
        <v>1</v>
      </c>
      <c r="I180" s="313"/>
      <c r="J180" s="313"/>
      <c r="K180" s="310"/>
      <c r="L180" s="310"/>
      <c r="M180" s="314"/>
      <c r="N180" s="315"/>
      <c r="O180" s="316"/>
      <c r="P180" s="316"/>
      <c r="Q180" s="316"/>
      <c r="R180" s="316"/>
      <c r="S180" s="316"/>
      <c r="T180" s="316"/>
      <c r="U180" s="316"/>
      <c r="V180" s="316"/>
      <c r="W180" s="316"/>
      <c r="X180" s="317"/>
      <c r="Y180" s="15"/>
      <c r="Z180" s="15"/>
      <c r="AA180" s="15"/>
      <c r="AB180" s="15"/>
      <c r="AC180" s="15"/>
      <c r="AD180" s="15"/>
      <c r="AE180" s="15"/>
      <c r="AT180" s="318" t="s">
        <v>446</v>
      </c>
      <c r="AU180" s="318" t="s">
        <v>88</v>
      </c>
      <c r="AV180" s="15" t="s">
        <v>86</v>
      </c>
      <c r="AW180" s="15" t="s">
        <v>5</v>
      </c>
      <c r="AX180" s="15" t="s">
        <v>78</v>
      </c>
      <c r="AY180" s="318" t="s">
        <v>223</v>
      </c>
    </row>
    <row r="181" s="13" customFormat="1">
      <c r="A181" s="13"/>
      <c r="B181" s="274"/>
      <c r="C181" s="275"/>
      <c r="D181" s="266" t="s">
        <v>446</v>
      </c>
      <c r="E181" s="276" t="s">
        <v>1</v>
      </c>
      <c r="F181" s="277" t="s">
        <v>2668</v>
      </c>
      <c r="G181" s="275"/>
      <c r="H181" s="278">
        <v>43.456000000000003</v>
      </c>
      <c r="I181" s="279"/>
      <c r="J181" s="279"/>
      <c r="K181" s="275"/>
      <c r="L181" s="275"/>
      <c r="M181" s="280"/>
      <c r="N181" s="281"/>
      <c r="O181" s="282"/>
      <c r="P181" s="282"/>
      <c r="Q181" s="282"/>
      <c r="R181" s="282"/>
      <c r="S181" s="282"/>
      <c r="T181" s="282"/>
      <c r="U181" s="282"/>
      <c r="V181" s="282"/>
      <c r="W181" s="282"/>
      <c r="X181" s="283"/>
      <c r="Y181" s="13"/>
      <c r="Z181" s="13"/>
      <c r="AA181" s="13"/>
      <c r="AB181" s="13"/>
      <c r="AC181" s="13"/>
      <c r="AD181" s="13"/>
      <c r="AE181" s="13"/>
      <c r="AT181" s="284" t="s">
        <v>446</v>
      </c>
      <c r="AU181" s="284" t="s">
        <v>88</v>
      </c>
      <c r="AV181" s="13" t="s">
        <v>88</v>
      </c>
      <c r="AW181" s="13" t="s">
        <v>5</v>
      </c>
      <c r="AX181" s="13" t="s">
        <v>78</v>
      </c>
      <c r="AY181" s="284" t="s">
        <v>223</v>
      </c>
    </row>
    <row r="182" s="15" customFormat="1">
      <c r="A182" s="15"/>
      <c r="B182" s="309"/>
      <c r="C182" s="310"/>
      <c r="D182" s="266" t="s">
        <v>446</v>
      </c>
      <c r="E182" s="311" t="s">
        <v>1</v>
      </c>
      <c r="F182" s="312" t="s">
        <v>2669</v>
      </c>
      <c r="G182" s="310"/>
      <c r="H182" s="311" t="s">
        <v>1</v>
      </c>
      <c r="I182" s="313"/>
      <c r="J182" s="313"/>
      <c r="K182" s="310"/>
      <c r="L182" s="310"/>
      <c r="M182" s="314"/>
      <c r="N182" s="315"/>
      <c r="O182" s="316"/>
      <c r="P182" s="316"/>
      <c r="Q182" s="316"/>
      <c r="R182" s="316"/>
      <c r="S182" s="316"/>
      <c r="T182" s="316"/>
      <c r="U182" s="316"/>
      <c r="V182" s="316"/>
      <c r="W182" s="316"/>
      <c r="X182" s="317"/>
      <c r="Y182" s="15"/>
      <c r="Z182" s="15"/>
      <c r="AA182" s="15"/>
      <c r="AB182" s="15"/>
      <c r="AC182" s="15"/>
      <c r="AD182" s="15"/>
      <c r="AE182" s="15"/>
      <c r="AT182" s="318" t="s">
        <v>446</v>
      </c>
      <c r="AU182" s="318" t="s">
        <v>88</v>
      </c>
      <c r="AV182" s="15" t="s">
        <v>86</v>
      </c>
      <c r="AW182" s="15" t="s">
        <v>5</v>
      </c>
      <c r="AX182" s="15" t="s">
        <v>78</v>
      </c>
      <c r="AY182" s="318" t="s">
        <v>223</v>
      </c>
    </row>
    <row r="183" s="13" customFormat="1">
      <c r="A183" s="13"/>
      <c r="B183" s="274"/>
      <c r="C183" s="275"/>
      <c r="D183" s="266" t="s">
        <v>446</v>
      </c>
      <c r="E183" s="276" t="s">
        <v>1</v>
      </c>
      <c r="F183" s="277" t="s">
        <v>2670</v>
      </c>
      <c r="G183" s="275"/>
      <c r="H183" s="278">
        <v>41.241999999999997</v>
      </c>
      <c r="I183" s="279"/>
      <c r="J183" s="279"/>
      <c r="K183" s="275"/>
      <c r="L183" s="275"/>
      <c r="M183" s="280"/>
      <c r="N183" s="281"/>
      <c r="O183" s="282"/>
      <c r="P183" s="282"/>
      <c r="Q183" s="282"/>
      <c r="R183" s="282"/>
      <c r="S183" s="282"/>
      <c r="T183" s="282"/>
      <c r="U183" s="282"/>
      <c r="V183" s="282"/>
      <c r="W183" s="282"/>
      <c r="X183" s="283"/>
      <c r="Y183" s="13"/>
      <c r="Z183" s="13"/>
      <c r="AA183" s="13"/>
      <c r="AB183" s="13"/>
      <c r="AC183" s="13"/>
      <c r="AD183" s="13"/>
      <c r="AE183" s="13"/>
      <c r="AT183" s="284" t="s">
        <v>446</v>
      </c>
      <c r="AU183" s="284" t="s">
        <v>88</v>
      </c>
      <c r="AV183" s="13" t="s">
        <v>88</v>
      </c>
      <c r="AW183" s="13" t="s">
        <v>5</v>
      </c>
      <c r="AX183" s="13" t="s">
        <v>78</v>
      </c>
      <c r="AY183" s="284" t="s">
        <v>223</v>
      </c>
    </row>
    <row r="184" s="14" customFormat="1">
      <c r="A184" s="14"/>
      <c r="B184" s="285"/>
      <c r="C184" s="286"/>
      <c r="D184" s="266" t="s">
        <v>446</v>
      </c>
      <c r="E184" s="287" t="s">
        <v>1</v>
      </c>
      <c r="F184" s="288" t="s">
        <v>463</v>
      </c>
      <c r="G184" s="286"/>
      <c r="H184" s="289">
        <v>172.708</v>
      </c>
      <c r="I184" s="290"/>
      <c r="J184" s="290"/>
      <c r="K184" s="286"/>
      <c r="L184" s="286"/>
      <c r="M184" s="291"/>
      <c r="N184" s="292"/>
      <c r="O184" s="293"/>
      <c r="P184" s="293"/>
      <c r="Q184" s="293"/>
      <c r="R184" s="293"/>
      <c r="S184" s="293"/>
      <c r="T184" s="293"/>
      <c r="U184" s="293"/>
      <c r="V184" s="293"/>
      <c r="W184" s="293"/>
      <c r="X184" s="294"/>
      <c r="Y184" s="14"/>
      <c r="Z184" s="14"/>
      <c r="AA184" s="14"/>
      <c r="AB184" s="14"/>
      <c r="AC184" s="14"/>
      <c r="AD184" s="14"/>
      <c r="AE184" s="14"/>
      <c r="AT184" s="295" t="s">
        <v>446</v>
      </c>
      <c r="AU184" s="295" t="s">
        <v>88</v>
      </c>
      <c r="AV184" s="14" t="s">
        <v>239</v>
      </c>
      <c r="AW184" s="14" t="s">
        <v>5</v>
      </c>
      <c r="AX184" s="14" t="s">
        <v>86</v>
      </c>
      <c r="AY184" s="295" t="s">
        <v>223</v>
      </c>
    </row>
    <row r="185" s="2" customFormat="1" ht="21.75" customHeight="1">
      <c r="A185" s="39"/>
      <c r="B185" s="40"/>
      <c r="C185" s="252" t="s">
        <v>258</v>
      </c>
      <c r="D185" s="252" t="s">
        <v>226</v>
      </c>
      <c r="E185" s="253" t="s">
        <v>1322</v>
      </c>
      <c r="F185" s="254" t="s">
        <v>1323</v>
      </c>
      <c r="G185" s="255" t="s">
        <v>409</v>
      </c>
      <c r="H185" s="256">
        <v>155.62600000000001</v>
      </c>
      <c r="I185" s="257"/>
      <c r="J185" s="257"/>
      <c r="K185" s="258">
        <f>ROUND(P185*H185,2)</f>
        <v>0</v>
      </c>
      <c r="L185" s="254" t="s">
        <v>404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2671</v>
      </c>
    </row>
    <row r="186" s="13" customFormat="1">
      <c r="A186" s="13"/>
      <c r="B186" s="274"/>
      <c r="C186" s="275"/>
      <c r="D186" s="266" t="s">
        <v>446</v>
      </c>
      <c r="E186" s="276" t="s">
        <v>1</v>
      </c>
      <c r="F186" s="277" t="s">
        <v>2672</v>
      </c>
      <c r="G186" s="275"/>
      <c r="H186" s="278">
        <v>311.25200000000001</v>
      </c>
      <c r="I186" s="279"/>
      <c r="J186" s="279"/>
      <c r="K186" s="275"/>
      <c r="L186" s="275"/>
      <c r="M186" s="280"/>
      <c r="N186" s="281"/>
      <c r="O186" s="282"/>
      <c r="P186" s="282"/>
      <c r="Q186" s="282"/>
      <c r="R186" s="282"/>
      <c r="S186" s="282"/>
      <c r="T186" s="282"/>
      <c r="U186" s="282"/>
      <c r="V186" s="282"/>
      <c r="W186" s="282"/>
      <c r="X186" s="283"/>
      <c r="Y186" s="13"/>
      <c r="Z186" s="13"/>
      <c r="AA186" s="13"/>
      <c r="AB186" s="13"/>
      <c r="AC186" s="13"/>
      <c r="AD186" s="13"/>
      <c r="AE186" s="13"/>
      <c r="AT186" s="284" t="s">
        <v>446</v>
      </c>
      <c r="AU186" s="284" t="s">
        <v>88</v>
      </c>
      <c r="AV186" s="13" t="s">
        <v>88</v>
      </c>
      <c r="AW186" s="13" t="s">
        <v>5</v>
      </c>
      <c r="AX186" s="13" t="s">
        <v>78</v>
      </c>
      <c r="AY186" s="284" t="s">
        <v>223</v>
      </c>
    </row>
    <row r="187" s="13" customFormat="1">
      <c r="A187" s="13"/>
      <c r="B187" s="274"/>
      <c r="C187" s="275"/>
      <c r="D187" s="266" t="s">
        <v>446</v>
      </c>
      <c r="E187" s="275"/>
      <c r="F187" s="277" t="s">
        <v>2673</v>
      </c>
      <c r="G187" s="275"/>
      <c r="H187" s="278">
        <v>155.62600000000001</v>
      </c>
      <c r="I187" s="279"/>
      <c r="J187" s="279"/>
      <c r="K187" s="275"/>
      <c r="L187" s="275"/>
      <c r="M187" s="280"/>
      <c r="N187" s="281"/>
      <c r="O187" s="282"/>
      <c r="P187" s="282"/>
      <c r="Q187" s="282"/>
      <c r="R187" s="282"/>
      <c r="S187" s="282"/>
      <c r="T187" s="282"/>
      <c r="U187" s="282"/>
      <c r="V187" s="282"/>
      <c r="W187" s="282"/>
      <c r="X187" s="283"/>
      <c r="Y187" s="13"/>
      <c r="Z187" s="13"/>
      <c r="AA187" s="13"/>
      <c r="AB187" s="13"/>
      <c r="AC187" s="13"/>
      <c r="AD187" s="13"/>
      <c r="AE187" s="13"/>
      <c r="AT187" s="284" t="s">
        <v>446</v>
      </c>
      <c r="AU187" s="284" t="s">
        <v>88</v>
      </c>
      <c r="AV187" s="13" t="s">
        <v>88</v>
      </c>
      <c r="AW187" s="13" t="s">
        <v>4</v>
      </c>
      <c r="AX187" s="13" t="s">
        <v>86</v>
      </c>
      <c r="AY187" s="284" t="s">
        <v>223</v>
      </c>
    </row>
    <row r="188" s="2" customFormat="1" ht="21.75" customHeight="1">
      <c r="A188" s="39"/>
      <c r="B188" s="40"/>
      <c r="C188" s="252" t="s">
        <v>263</v>
      </c>
      <c r="D188" s="252" t="s">
        <v>226</v>
      </c>
      <c r="E188" s="253" t="s">
        <v>2674</v>
      </c>
      <c r="F188" s="254" t="s">
        <v>2675</v>
      </c>
      <c r="G188" s="255" t="s">
        <v>403</v>
      </c>
      <c r="H188" s="256">
        <v>172.69999999999999</v>
      </c>
      <c r="I188" s="257"/>
      <c r="J188" s="257"/>
      <c r="K188" s="258">
        <f>ROUND(P188*H188,2)</f>
        <v>0</v>
      </c>
      <c r="L188" s="254" t="s">
        <v>404</v>
      </c>
      <c r="M188" s="45"/>
      <c r="N188" s="259" t="s">
        <v>1</v>
      </c>
      <c r="O188" s="260" t="s">
        <v>41</v>
      </c>
      <c r="P188" s="261">
        <f>I188+J188</f>
        <v>0</v>
      </c>
      <c r="Q188" s="261">
        <f>ROUND(I188*H188,2)</f>
        <v>0</v>
      </c>
      <c r="R188" s="261">
        <f>ROUND(J188*H188,2)</f>
        <v>0</v>
      </c>
      <c r="S188" s="92"/>
      <c r="T188" s="262">
        <f>S188*H188</f>
        <v>0</v>
      </c>
      <c r="U188" s="262">
        <v>0</v>
      </c>
      <c r="V188" s="262">
        <f>U188*H188</f>
        <v>0</v>
      </c>
      <c r="W188" s="262">
        <v>0</v>
      </c>
      <c r="X188" s="263">
        <f>W188*H188</f>
        <v>0</v>
      </c>
      <c r="Y188" s="39"/>
      <c r="Z188" s="39"/>
      <c r="AA188" s="39"/>
      <c r="AB188" s="39"/>
      <c r="AC188" s="39"/>
      <c r="AD188" s="39"/>
      <c r="AE188" s="39"/>
      <c r="AR188" s="264" t="s">
        <v>239</v>
      </c>
      <c r="AT188" s="264" t="s">
        <v>226</v>
      </c>
      <c r="AU188" s="264" t="s">
        <v>88</v>
      </c>
      <c r="AY188" s="18" t="s">
        <v>223</v>
      </c>
      <c r="BE188" s="265">
        <f>IF(O188="základní",K188,0)</f>
        <v>0</v>
      </c>
      <c r="BF188" s="265">
        <f>IF(O188="snížená",K188,0)</f>
        <v>0</v>
      </c>
      <c r="BG188" s="265">
        <f>IF(O188="zákl. přenesená",K188,0)</f>
        <v>0</v>
      </c>
      <c r="BH188" s="265">
        <f>IF(O188="sníž. přenesená",K188,0)</f>
        <v>0</v>
      </c>
      <c r="BI188" s="265">
        <f>IF(O188="nulová",K188,0)</f>
        <v>0</v>
      </c>
      <c r="BJ188" s="18" t="s">
        <v>86</v>
      </c>
      <c r="BK188" s="265">
        <f>ROUND(P188*H188,2)</f>
        <v>0</v>
      </c>
      <c r="BL188" s="18" t="s">
        <v>239</v>
      </c>
      <c r="BM188" s="264" t="s">
        <v>2676</v>
      </c>
    </row>
    <row r="189" s="15" customFormat="1">
      <c r="A189" s="15"/>
      <c r="B189" s="309"/>
      <c r="C189" s="310"/>
      <c r="D189" s="266" t="s">
        <v>446</v>
      </c>
      <c r="E189" s="311" t="s">
        <v>1</v>
      </c>
      <c r="F189" s="312" t="s">
        <v>2677</v>
      </c>
      <c r="G189" s="310"/>
      <c r="H189" s="311" t="s">
        <v>1</v>
      </c>
      <c r="I189" s="313"/>
      <c r="J189" s="313"/>
      <c r="K189" s="310"/>
      <c r="L189" s="310"/>
      <c r="M189" s="314"/>
      <c r="N189" s="315"/>
      <c r="O189" s="316"/>
      <c r="P189" s="316"/>
      <c r="Q189" s="316"/>
      <c r="R189" s="316"/>
      <c r="S189" s="316"/>
      <c r="T189" s="316"/>
      <c r="U189" s="316"/>
      <c r="V189" s="316"/>
      <c r="W189" s="316"/>
      <c r="X189" s="317"/>
      <c r="Y189" s="15"/>
      <c r="Z189" s="15"/>
      <c r="AA189" s="15"/>
      <c r="AB189" s="15"/>
      <c r="AC189" s="15"/>
      <c r="AD189" s="15"/>
      <c r="AE189" s="15"/>
      <c r="AT189" s="318" t="s">
        <v>446</v>
      </c>
      <c r="AU189" s="318" t="s">
        <v>88</v>
      </c>
      <c r="AV189" s="15" t="s">
        <v>86</v>
      </c>
      <c r="AW189" s="15" t="s">
        <v>5</v>
      </c>
      <c r="AX189" s="15" t="s">
        <v>78</v>
      </c>
      <c r="AY189" s="318" t="s">
        <v>223</v>
      </c>
    </row>
    <row r="190" s="13" customFormat="1">
      <c r="A190" s="13"/>
      <c r="B190" s="274"/>
      <c r="C190" s="275"/>
      <c r="D190" s="266" t="s">
        <v>446</v>
      </c>
      <c r="E190" s="276" t="s">
        <v>1</v>
      </c>
      <c r="F190" s="277" t="s">
        <v>2678</v>
      </c>
      <c r="G190" s="275"/>
      <c r="H190" s="278">
        <v>172.69999999999999</v>
      </c>
      <c r="I190" s="279"/>
      <c r="J190" s="279"/>
      <c r="K190" s="275"/>
      <c r="L190" s="275"/>
      <c r="M190" s="280"/>
      <c r="N190" s="281"/>
      <c r="O190" s="282"/>
      <c r="P190" s="282"/>
      <c r="Q190" s="282"/>
      <c r="R190" s="282"/>
      <c r="S190" s="282"/>
      <c r="T190" s="282"/>
      <c r="U190" s="282"/>
      <c r="V190" s="282"/>
      <c r="W190" s="282"/>
      <c r="X190" s="283"/>
      <c r="Y190" s="13"/>
      <c r="Z190" s="13"/>
      <c r="AA190" s="13"/>
      <c r="AB190" s="13"/>
      <c r="AC190" s="13"/>
      <c r="AD190" s="13"/>
      <c r="AE190" s="13"/>
      <c r="AT190" s="284" t="s">
        <v>446</v>
      </c>
      <c r="AU190" s="284" t="s">
        <v>88</v>
      </c>
      <c r="AV190" s="13" t="s">
        <v>88</v>
      </c>
      <c r="AW190" s="13" t="s">
        <v>5</v>
      </c>
      <c r="AX190" s="13" t="s">
        <v>86</v>
      </c>
      <c r="AY190" s="284" t="s">
        <v>223</v>
      </c>
    </row>
    <row r="191" s="2" customFormat="1" ht="21.75" customHeight="1">
      <c r="A191" s="39"/>
      <c r="B191" s="40"/>
      <c r="C191" s="252" t="s">
        <v>267</v>
      </c>
      <c r="D191" s="252" t="s">
        <v>226</v>
      </c>
      <c r="E191" s="253" t="s">
        <v>1346</v>
      </c>
      <c r="F191" s="254" t="s">
        <v>1347</v>
      </c>
      <c r="G191" s="255" t="s">
        <v>409</v>
      </c>
      <c r="H191" s="256">
        <v>311.25200000000001</v>
      </c>
      <c r="I191" s="257"/>
      <c r="J191" s="257"/>
      <c r="K191" s="258">
        <f>ROUND(P191*H191,2)</f>
        <v>0</v>
      </c>
      <c r="L191" s="254" t="s">
        <v>404</v>
      </c>
      <c r="M191" s="45"/>
      <c r="N191" s="259" t="s">
        <v>1</v>
      </c>
      <c r="O191" s="260" t="s">
        <v>41</v>
      </c>
      <c r="P191" s="261">
        <f>I191+J191</f>
        <v>0</v>
      </c>
      <c r="Q191" s="261">
        <f>ROUND(I191*H191,2)</f>
        <v>0</v>
      </c>
      <c r="R191" s="261">
        <f>ROUND(J191*H191,2)</f>
        <v>0</v>
      </c>
      <c r="S191" s="92"/>
      <c r="T191" s="262">
        <f>S191*H191</f>
        <v>0</v>
      </c>
      <c r="U191" s="262">
        <v>0</v>
      </c>
      <c r="V191" s="262">
        <f>U191*H191</f>
        <v>0</v>
      </c>
      <c r="W191" s="262">
        <v>0</v>
      </c>
      <c r="X191" s="263">
        <f>W191*H191</f>
        <v>0</v>
      </c>
      <c r="Y191" s="39"/>
      <c r="Z191" s="39"/>
      <c r="AA191" s="39"/>
      <c r="AB191" s="39"/>
      <c r="AC191" s="39"/>
      <c r="AD191" s="39"/>
      <c r="AE191" s="39"/>
      <c r="AR191" s="264" t="s">
        <v>239</v>
      </c>
      <c r="AT191" s="264" t="s">
        <v>226</v>
      </c>
      <c r="AU191" s="264" t="s">
        <v>88</v>
      </c>
      <c r="AY191" s="18" t="s">
        <v>223</v>
      </c>
      <c r="BE191" s="265">
        <f>IF(O191="základní",K191,0)</f>
        <v>0</v>
      </c>
      <c r="BF191" s="265">
        <f>IF(O191="snížená",K191,0)</f>
        <v>0</v>
      </c>
      <c r="BG191" s="265">
        <f>IF(O191="zákl. přenesená",K191,0)</f>
        <v>0</v>
      </c>
      <c r="BH191" s="265">
        <f>IF(O191="sníž. přenesená",K191,0)</f>
        <v>0</v>
      </c>
      <c r="BI191" s="265">
        <f>IF(O191="nulová",K191,0)</f>
        <v>0</v>
      </c>
      <c r="BJ191" s="18" t="s">
        <v>86</v>
      </c>
      <c r="BK191" s="265">
        <f>ROUND(P191*H191,2)</f>
        <v>0</v>
      </c>
      <c r="BL191" s="18" t="s">
        <v>239</v>
      </c>
      <c r="BM191" s="264" t="s">
        <v>2679</v>
      </c>
    </row>
    <row r="192" s="13" customFormat="1">
      <c r="A192" s="13"/>
      <c r="B192" s="274"/>
      <c r="C192" s="275"/>
      <c r="D192" s="266" t="s">
        <v>446</v>
      </c>
      <c r="E192" s="276" t="s">
        <v>1</v>
      </c>
      <c r="F192" s="277" t="s">
        <v>2672</v>
      </c>
      <c r="G192" s="275"/>
      <c r="H192" s="278">
        <v>311.25200000000001</v>
      </c>
      <c r="I192" s="279"/>
      <c r="J192" s="279"/>
      <c r="K192" s="275"/>
      <c r="L192" s="275"/>
      <c r="M192" s="280"/>
      <c r="N192" s="281"/>
      <c r="O192" s="282"/>
      <c r="P192" s="282"/>
      <c r="Q192" s="282"/>
      <c r="R192" s="282"/>
      <c r="S192" s="282"/>
      <c r="T192" s="282"/>
      <c r="U192" s="282"/>
      <c r="V192" s="282"/>
      <c r="W192" s="282"/>
      <c r="X192" s="283"/>
      <c r="Y192" s="13"/>
      <c r="Z192" s="13"/>
      <c r="AA192" s="13"/>
      <c r="AB192" s="13"/>
      <c r="AC192" s="13"/>
      <c r="AD192" s="13"/>
      <c r="AE192" s="13"/>
      <c r="AT192" s="284" t="s">
        <v>446</v>
      </c>
      <c r="AU192" s="284" t="s">
        <v>88</v>
      </c>
      <c r="AV192" s="13" t="s">
        <v>88</v>
      </c>
      <c r="AW192" s="13" t="s">
        <v>5</v>
      </c>
      <c r="AX192" s="13" t="s">
        <v>78</v>
      </c>
      <c r="AY192" s="284" t="s">
        <v>223</v>
      </c>
    </row>
    <row r="193" s="2" customFormat="1" ht="21.75" customHeight="1">
      <c r="A193" s="39"/>
      <c r="B193" s="40"/>
      <c r="C193" s="252" t="s">
        <v>274</v>
      </c>
      <c r="D193" s="252" t="s">
        <v>226</v>
      </c>
      <c r="E193" s="253" t="s">
        <v>2680</v>
      </c>
      <c r="F193" s="254" t="s">
        <v>2681</v>
      </c>
      <c r="G193" s="255" t="s">
        <v>409</v>
      </c>
      <c r="H193" s="256">
        <v>205.33799999999999</v>
      </c>
      <c r="I193" s="257"/>
      <c r="J193" s="257"/>
      <c r="K193" s="258">
        <f>ROUND(P193*H193,2)</f>
        <v>0</v>
      </c>
      <c r="L193" s="254" t="s">
        <v>404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2682</v>
      </c>
    </row>
    <row r="194" s="15" customFormat="1">
      <c r="A194" s="15"/>
      <c r="B194" s="309"/>
      <c r="C194" s="310"/>
      <c r="D194" s="266" t="s">
        <v>446</v>
      </c>
      <c r="E194" s="311" t="s">
        <v>1</v>
      </c>
      <c r="F194" s="312" t="s">
        <v>2683</v>
      </c>
      <c r="G194" s="310"/>
      <c r="H194" s="311" t="s">
        <v>1</v>
      </c>
      <c r="I194" s="313"/>
      <c r="J194" s="313"/>
      <c r="K194" s="310"/>
      <c r="L194" s="310"/>
      <c r="M194" s="314"/>
      <c r="N194" s="315"/>
      <c r="O194" s="316"/>
      <c r="P194" s="316"/>
      <c r="Q194" s="316"/>
      <c r="R194" s="316"/>
      <c r="S194" s="316"/>
      <c r="T194" s="316"/>
      <c r="U194" s="316"/>
      <c r="V194" s="316"/>
      <c r="W194" s="316"/>
      <c r="X194" s="317"/>
      <c r="Y194" s="15"/>
      <c r="Z194" s="15"/>
      <c r="AA194" s="15"/>
      <c r="AB194" s="15"/>
      <c r="AC194" s="15"/>
      <c r="AD194" s="15"/>
      <c r="AE194" s="15"/>
      <c r="AT194" s="318" t="s">
        <v>446</v>
      </c>
      <c r="AU194" s="318" t="s">
        <v>88</v>
      </c>
      <c r="AV194" s="15" t="s">
        <v>86</v>
      </c>
      <c r="AW194" s="15" t="s">
        <v>5</v>
      </c>
      <c r="AX194" s="15" t="s">
        <v>78</v>
      </c>
      <c r="AY194" s="318" t="s">
        <v>223</v>
      </c>
    </row>
    <row r="195" s="13" customFormat="1">
      <c r="A195" s="13"/>
      <c r="B195" s="274"/>
      <c r="C195" s="275"/>
      <c r="D195" s="266" t="s">
        <v>446</v>
      </c>
      <c r="E195" s="276" t="s">
        <v>1</v>
      </c>
      <c r="F195" s="277" t="s">
        <v>2629</v>
      </c>
      <c r="G195" s="275"/>
      <c r="H195" s="278">
        <v>205.33799999999999</v>
      </c>
      <c r="I195" s="279"/>
      <c r="J195" s="279"/>
      <c r="K195" s="275"/>
      <c r="L195" s="275"/>
      <c r="M195" s="280"/>
      <c r="N195" s="281"/>
      <c r="O195" s="282"/>
      <c r="P195" s="282"/>
      <c r="Q195" s="282"/>
      <c r="R195" s="282"/>
      <c r="S195" s="282"/>
      <c r="T195" s="282"/>
      <c r="U195" s="282"/>
      <c r="V195" s="282"/>
      <c r="W195" s="282"/>
      <c r="X195" s="283"/>
      <c r="Y195" s="13"/>
      <c r="Z195" s="13"/>
      <c r="AA195" s="13"/>
      <c r="AB195" s="13"/>
      <c r="AC195" s="13"/>
      <c r="AD195" s="13"/>
      <c r="AE195" s="13"/>
      <c r="AT195" s="284" t="s">
        <v>446</v>
      </c>
      <c r="AU195" s="284" t="s">
        <v>88</v>
      </c>
      <c r="AV195" s="13" t="s">
        <v>88</v>
      </c>
      <c r="AW195" s="13" t="s">
        <v>5</v>
      </c>
      <c r="AX195" s="13" t="s">
        <v>86</v>
      </c>
      <c r="AY195" s="284" t="s">
        <v>223</v>
      </c>
    </row>
    <row r="196" s="2" customFormat="1" ht="21.75" customHeight="1">
      <c r="A196" s="39"/>
      <c r="B196" s="40"/>
      <c r="C196" s="252" t="s">
        <v>1607</v>
      </c>
      <c r="D196" s="252" t="s">
        <v>226</v>
      </c>
      <c r="E196" s="253" t="s">
        <v>541</v>
      </c>
      <c r="F196" s="254" t="s">
        <v>542</v>
      </c>
      <c r="G196" s="255" t="s">
        <v>409</v>
      </c>
      <c r="H196" s="256">
        <v>516.59000000000003</v>
      </c>
      <c r="I196" s="257"/>
      <c r="J196" s="257"/>
      <c r="K196" s="258">
        <f>ROUND(P196*H196,2)</f>
        <v>0</v>
      </c>
      <c r="L196" s="254" t="s">
        <v>404</v>
      </c>
      <c r="M196" s="45"/>
      <c r="N196" s="259" t="s">
        <v>1</v>
      </c>
      <c r="O196" s="260" t="s">
        <v>41</v>
      </c>
      <c r="P196" s="261">
        <f>I196+J196</f>
        <v>0</v>
      </c>
      <c r="Q196" s="261">
        <f>ROUND(I196*H196,2)</f>
        <v>0</v>
      </c>
      <c r="R196" s="261">
        <f>ROUND(J196*H196,2)</f>
        <v>0</v>
      </c>
      <c r="S196" s="92"/>
      <c r="T196" s="262">
        <f>S196*H196</f>
        <v>0</v>
      </c>
      <c r="U196" s="262">
        <v>0</v>
      </c>
      <c r="V196" s="262">
        <f>U196*H196</f>
        <v>0</v>
      </c>
      <c r="W196" s="262">
        <v>0</v>
      </c>
      <c r="X196" s="263">
        <f>W196*H196</f>
        <v>0</v>
      </c>
      <c r="Y196" s="39"/>
      <c r="Z196" s="39"/>
      <c r="AA196" s="39"/>
      <c r="AB196" s="39"/>
      <c r="AC196" s="39"/>
      <c r="AD196" s="39"/>
      <c r="AE196" s="39"/>
      <c r="AR196" s="264" t="s">
        <v>239</v>
      </c>
      <c r="AT196" s="264" t="s">
        <v>226</v>
      </c>
      <c r="AU196" s="264" t="s">
        <v>88</v>
      </c>
      <c r="AY196" s="18" t="s">
        <v>223</v>
      </c>
      <c r="BE196" s="265">
        <f>IF(O196="základní",K196,0)</f>
        <v>0</v>
      </c>
      <c r="BF196" s="265">
        <f>IF(O196="snížená",K196,0)</f>
        <v>0</v>
      </c>
      <c r="BG196" s="265">
        <f>IF(O196="zákl. přenesená",K196,0)</f>
        <v>0</v>
      </c>
      <c r="BH196" s="265">
        <f>IF(O196="sníž. přenesená",K196,0)</f>
        <v>0</v>
      </c>
      <c r="BI196" s="265">
        <f>IF(O196="nulová",K196,0)</f>
        <v>0</v>
      </c>
      <c r="BJ196" s="18" t="s">
        <v>86</v>
      </c>
      <c r="BK196" s="265">
        <f>ROUND(P196*H196,2)</f>
        <v>0</v>
      </c>
      <c r="BL196" s="18" t="s">
        <v>239</v>
      </c>
      <c r="BM196" s="264" t="s">
        <v>2684</v>
      </c>
    </row>
    <row r="197" s="15" customFormat="1">
      <c r="A197" s="15"/>
      <c r="B197" s="309"/>
      <c r="C197" s="310"/>
      <c r="D197" s="266" t="s">
        <v>446</v>
      </c>
      <c r="E197" s="311" t="s">
        <v>1</v>
      </c>
      <c r="F197" s="312" t="s">
        <v>2685</v>
      </c>
      <c r="G197" s="310"/>
      <c r="H197" s="311" t="s">
        <v>1</v>
      </c>
      <c r="I197" s="313"/>
      <c r="J197" s="313"/>
      <c r="K197" s="310"/>
      <c r="L197" s="310"/>
      <c r="M197" s="314"/>
      <c r="N197" s="315"/>
      <c r="O197" s="316"/>
      <c r="P197" s="316"/>
      <c r="Q197" s="316"/>
      <c r="R197" s="316"/>
      <c r="S197" s="316"/>
      <c r="T197" s="316"/>
      <c r="U197" s="316"/>
      <c r="V197" s="316"/>
      <c r="W197" s="316"/>
      <c r="X197" s="317"/>
      <c r="Y197" s="15"/>
      <c r="Z197" s="15"/>
      <c r="AA197" s="15"/>
      <c r="AB197" s="15"/>
      <c r="AC197" s="15"/>
      <c r="AD197" s="15"/>
      <c r="AE197" s="15"/>
      <c r="AT197" s="318" t="s">
        <v>446</v>
      </c>
      <c r="AU197" s="318" t="s">
        <v>88</v>
      </c>
      <c r="AV197" s="15" t="s">
        <v>86</v>
      </c>
      <c r="AW197" s="15" t="s">
        <v>5</v>
      </c>
      <c r="AX197" s="15" t="s">
        <v>78</v>
      </c>
      <c r="AY197" s="318" t="s">
        <v>223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2686</v>
      </c>
      <c r="G198" s="275"/>
      <c r="H198" s="278">
        <v>516.59000000000003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86</v>
      </c>
      <c r="AY198" s="284" t="s">
        <v>223</v>
      </c>
    </row>
    <row r="199" s="2" customFormat="1" ht="21.75" customHeight="1">
      <c r="A199" s="39"/>
      <c r="B199" s="40"/>
      <c r="C199" s="252" t="s">
        <v>9</v>
      </c>
      <c r="D199" s="252" t="s">
        <v>226</v>
      </c>
      <c r="E199" s="253" t="s">
        <v>2687</v>
      </c>
      <c r="F199" s="254" t="s">
        <v>2688</v>
      </c>
      <c r="G199" s="255" t="s">
        <v>409</v>
      </c>
      <c r="H199" s="256">
        <v>516.59000000000003</v>
      </c>
      <c r="I199" s="257"/>
      <c r="J199" s="257"/>
      <c r="K199" s="258">
        <f>ROUND(P199*H199,2)</f>
        <v>0</v>
      </c>
      <c r="L199" s="254" t="s">
        <v>404</v>
      </c>
      <c r="M199" s="45"/>
      <c r="N199" s="259" t="s">
        <v>1</v>
      </c>
      <c r="O199" s="260" t="s">
        <v>41</v>
      </c>
      <c r="P199" s="261">
        <f>I199+J199</f>
        <v>0</v>
      </c>
      <c r="Q199" s="261">
        <f>ROUND(I199*H199,2)</f>
        <v>0</v>
      </c>
      <c r="R199" s="261">
        <f>ROUND(J199*H199,2)</f>
        <v>0</v>
      </c>
      <c r="S199" s="92"/>
      <c r="T199" s="262">
        <f>S199*H199</f>
        <v>0</v>
      </c>
      <c r="U199" s="262">
        <v>0</v>
      </c>
      <c r="V199" s="262">
        <f>U199*H199</f>
        <v>0</v>
      </c>
      <c r="W199" s="262">
        <v>0</v>
      </c>
      <c r="X199" s="263">
        <f>W199*H199</f>
        <v>0</v>
      </c>
      <c r="Y199" s="39"/>
      <c r="Z199" s="39"/>
      <c r="AA199" s="39"/>
      <c r="AB199" s="39"/>
      <c r="AC199" s="39"/>
      <c r="AD199" s="39"/>
      <c r="AE199" s="39"/>
      <c r="AR199" s="264" t="s">
        <v>239</v>
      </c>
      <c r="AT199" s="264" t="s">
        <v>226</v>
      </c>
      <c r="AU199" s="264" t="s">
        <v>88</v>
      </c>
      <c r="AY199" s="18" t="s">
        <v>223</v>
      </c>
      <c r="BE199" s="265">
        <f>IF(O199="základní",K199,0)</f>
        <v>0</v>
      </c>
      <c r="BF199" s="265">
        <f>IF(O199="snížená",K199,0)</f>
        <v>0</v>
      </c>
      <c r="BG199" s="265">
        <f>IF(O199="zákl. přenesená",K199,0)</f>
        <v>0</v>
      </c>
      <c r="BH199" s="265">
        <f>IF(O199="sníž. přenesená",K199,0)</f>
        <v>0</v>
      </c>
      <c r="BI199" s="265">
        <f>IF(O199="nulová",K199,0)</f>
        <v>0</v>
      </c>
      <c r="BJ199" s="18" t="s">
        <v>86</v>
      </c>
      <c r="BK199" s="265">
        <f>ROUND(P199*H199,2)</f>
        <v>0</v>
      </c>
      <c r="BL199" s="18" t="s">
        <v>239</v>
      </c>
      <c r="BM199" s="264" t="s">
        <v>2689</v>
      </c>
    </row>
    <row r="200" s="13" customFormat="1">
      <c r="A200" s="13"/>
      <c r="B200" s="274"/>
      <c r="C200" s="275"/>
      <c r="D200" s="266" t="s">
        <v>446</v>
      </c>
      <c r="E200" s="276" t="s">
        <v>1</v>
      </c>
      <c r="F200" s="277" t="s">
        <v>2690</v>
      </c>
      <c r="G200" s="275"/>
      <c r="H200" s="278">
        <v>516.59000000000003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5</v>
      </c>
      <c r="AX200" s="13" t="s">
        <v>78</v>
      </c>
      <c r="AY200" s="284" t="s">
        <v>223</v>
      </c>
    </row>
    <row r="201" s="2" customFormat="1" ht="21.75" customHeight="1">
      <c r="A201" s="39"/>
      <c r="B201" s="40"/>
      <c r="C201" s="252" t="s">
        <v>303</v>
      </c>
      <c r="D201" s="252" t="s">
        <v>226</v>
      </c>
      <c r="E201" s="253" t="s">
        <v>1014</v>
      </c>
      <c r="F201" s="254" t="s">
        <v>1015</v>
      </c>
      <c r="G201" s="255" t="s">
        <v>409</v>
      </c>
      <c r="H201" s="256">
        <v>502.13</v>
      </c>
      <c r="I201" s="257"/>
      <c r="J201" s="257"/>
      <c r="K201" s="258">
        <f>ROUND(P201*H201,2)</f>
        <v>0</v>
      </c>
      <c r="L201" s="254" t="s">
        <v>404</v>
      </c>
      <c r="M201" s="45"/>
      <c r="N201" s="259" t="s">
        <v>1</v>
      </c>
      <c r="O201" s="260" t="s">
        <v>41</v>
      </c>
      <c r="P201" s="261">
        <f>I201+J201</f>
        <v>0</v>
      </c>
      <c r="Q201" s="261">
        <f>ROUND(I201*H201,2)</f>
        <v>0</v>
      </c>
      <c r="R201" s="261">
        <f>ROUND(J201*H201,2)</f>
        <v>0</v>
      </c>
      <c r="S201" s="92"/>
      <c r="T201" s="262">
        <f>S201*H201</f>
        <v>0</v>
      </c>
      <c r="U201" s="262">
        <v>0</v>
      </c>
      <c r="V201" s="262">
        <f>U201*H201</f>
        <v>0</v>
      </c>
      <c r="W201" s="262">
        <v>0</v>
      </c>
      <c r="X201" s="263">
        <f>W201*H201</f>
        <v>0</v>
      </c>
      <c r="Y201" s="39"/>
      <c r="Z201" s="39"/>
      <c r="AA201" s="39"/>
      <c r="AB201" s="39"/>
      <c r="AC201" s="39"/>
      <c r="AD201" s="39"/>
      <c r="AE201" s="39"/>
      <c r="AR201" s="264" t="s">
        <v>239</v>
      </c>
      <c r="AT201" s="264" t="s">
        <v>226</v>
      </c>
      <c r="AU201" s="264" t="s">
        <v>88</v>
      </c>
      <c r="AY201" s="18" t="s">
        <v>223</v>
      </c>
      <c r="BE201" s="265">
        <f>IF(O201="základní",K201,0)</f>
        <v>0</v>
      </c>
      <c r="BF201" s="265">
        <f>IF(O201="snížená",K201,0)</f>
        <v>0</v>
      </c>
      <c r="BG201" s="265">
        <f>IF(O201="zákl. přenesená",K201,0)</f>
        <v>0</v>
      </c>
      <c r="BH201" s="265">
        <f>IF(O201="sníž. přenesená",K201,0)</f>
        <v>0</v>
      </c>
      <c r="BI201" s="265">
        <f>IF(O201="nulová",K201,0)</f>
        <v>0</v>
      </c>
      <c r="BJ201" s="18" t="s">
        <v>86</v>
      </c>
      <c r="BK201" s="265">
        <f>ROUND(P201*H201,2)</f>
        <v>0</v>
      </c>
      <c r="BL201" s="18" t="s">
        <v>239</v>
      </c>
      <c r="BM201" s="264" t="s">
        <v>2691</v>
      </c>
    </row>
    <row r="202" s="13" customFormat="1">
      <c r="A202" s="13"/>
      <c r="B202" s="274"/>
      <c r="C202" s="275"/>
      <c r="D202" s="266" t="s">
        <v>446</v>
      </c>
      <c r="E202" s="276" t="s">
        <v>1</v>
      </c>
      <c r="F202" s="277" t="s">
        <v>2692</v>
      </c>
      <c r="G202" s="275"/>
      <c r="H202" s="278">
        <v>502.13</v>
      </c>
      <c r="I202" s="279"/>
      <c r="J202" s="279"/>
      <c r="K202" s="275"/>
      <c r="L202" s="275"/>
      <c r="M202" s="280"/>
      <c r="N202" s="281"/>
      <c r="O202" s="282"/>
      <c r="P202" s="282"/>
      <c r="Q202" s="282"/>
      <c r="R202" s="282"/>
      <c r="S202" s="282"/>
      <c r="T202" s="282"/>
      <c r="U202" s="282"/>
      <c r="V202" s="282"/>
      <c r="W202" s="282"/>
      <c r="X202" s="283"/>
      <c r="Y202" s="13"/>
      <c r="Z202" s="13"/>
      <c r="AA202" s="13"/>
      <c r="AB202" s="13"/>
      <c r="AC202" s="13"/>
      <c r="AD202" s="13"/>
      <c r="AE202" s="13"/>
      <c r="AT202" s="284" t="s">
        <v>446</v>
      </c>
      <c r="AU202" s="284" t="s">
        <v>88</v>
      </c>
      <c r="AV202" s="13" t="s">
        <v>88</v>
      </c>
      <c r="AW202" s="13" t="s">
        <v>5</v>
      </c>
      <c r="AX202" s="13" t="s">
        <v>78</v>
      </c>
      <c r="AY202" s="284" t="s">
        <v>223</v>
      </c>
    </row>
    <row r="203" s="2" customFormat="1" ht="21.75" customHeight="1">
      <c r="A203" s="39"/>
      <c r="B203" s="40"/>
      <c r="C203" s="252" t="s">
        <v>312</v>
      </c>
      <c r="D203" s="252" t="s">
        <v>226</v>
      </c>
      <c r="E203" s="253" t="s">
        <v>1019</v>
      </c>
      <c r="F203" s="254" t="s">
        <v>1365</v>
      </c>
      <c r="G203" s="255" t="s">
        <v>501</v>
      </c>
      <c r="H203" s="256">
        <v>954.04700000000003</v>
      </c>
      <c r="I203" s="257"/>
      <c r="J203" s="257"/>
      <c r="K203" s="258">
        <f>ROUND(P203*H203,2)</f>
        <v>0</v>
      </c>
      <c r="L203" s="254" t="s">
        <v>404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88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2693</v>
      </c>
    </row>
    <row r="204" s="2" customFormat="1">
      <c r="A204" s="39"/>
      <c r="B204" s="40"/>
      <c r="C204" s="41"/>
      <c r="D204" s="266" t="s">
        <v>232</v>
      </c>
      <c r="E204" s="41"/>
      <c r="F204" s="267" t="s">
        <v>702</v>
      </c>
      <c r="G204" s="41"/>
      <c r="H204" s="41"/>
      <c r="I204" s="158"/>
      <c r="J204" s="158"/>
      <c r="K204" s="41"/>
      <c r="L204" s="41"/>
      <c r="M204" s="45"/>
      <c r="N204" s="268"/>
      <c r="O204" s="269"/>
      <c r="P204" s="92"/>
      <c r="Q204" s="92"/>
      <c r="R204" s="92"/>
      <c r="S204" s="92"/>
      <c r="T204" s="92"/>
      <c r="U204" s="92"/>
      <c r="V204" s="92"/>
      <c r="W204" s="92"/>
      <c r="X204" s="93"/>
      <c r="Y204" s="39"/>
      <c r="Z204" s="39"/>
      <c r="AA204" s="39"/>
      <c r="AB204" s="39"/>
      <c r="AC204" s="39"/>
      <c r="AD204" s="39"/>
      <c r="AE204" s="39"/>
      <c r="AT204" s="18" t="s">
        <v>232</v>
      </c>
      <c r="AU204" s="18" t="s">
        <v>88</v>
      </c>
    </row>
    <row r="205" s="13" customFormat="1">
      <c r="A205" s="13"/>
      <c r="B205" s="274"/>
      <c r="C205" s="275"/>
      <c r="D205" s="266" t="s">
        <v>446</v>
      </c>
      <c r="E205" s="276" t="s">
        <v>1</v>
      </c>
      <c r="F205" s="277" t="s">
        <v>2694</v>
      </c>
      <c r="G205" s="275"/>
      <c r="H205" s="278">
        <v>954.04700000000003</v>
      </c>
      <c r="I205" s="279"/>
      <c r="J205" s="279"/>
      <c r="K205" s="275"/>
      <c r="L205" s="275"/>
      <c r="M205" s="280"/>
      <c r="N205" s="281"/>
      <c r="O205" s="282"/>
      <c r="P205" s="282"/>
      <c r="Q205" s="282"/>
      <c r="R205" s="282"/>
      <c r="S205" s="282"/>
      <c r="T205" s="282"/>
      <c r="U205" s="282"/>
      <c r="V205" s="282"/>
      <c r="W205" s="282"/>
      <c r="X205" s="283"/>
      <c r="Y205" s="13"/>
      <c r="Z205" s="13"/>
      <c r="AA205" s="13"/>
      <c r="AB205" s="13"/>
      <c r="AC205" s="13"/>
      <c r="AD205" s="13"/>
      <c r="AE205" s="13"/>
      <c r="AT205" s="284" t="s">
        <v>446</v>
      </c>
      <c r="AU205" s="284" t="s">
        <v>88</v>
      </c>
      <c r="AV205" s="13" t="s">
        <v>88</v>
      </c>
      <c r="AW205" s="13" t="s">
        <v>5</v>
      </c>
      <c r="AX205" s="13" t="s">
        <v>78</v>
      </c>
      <c r="AY205" s="284" t="s">
        <v>223</v>
      </c>
    </row>
    <row r="206" s="2" customFormat="1" ht="21.75" customHeight="1">
      <c r="A206" s="39"/>
      <c r="B206" s="40"/>
      <c r="C206" s="252" t="s">
        <v>317</v>
      </c>
      <c r="D206" s="252" t="s">
        <v>226</v>
      </c>
      <c r="E206" s="253" t="s">
        <v>913</v>
      </c>
      <c r="F206" s="254" t="s">
        <v>914</v>
      </c>
      <c r="G206" s="255" t="s">
        <v>409</v>
      </c>
      <c r="H206" s="256">
        <v>191.11600000000001</v>
      </c>
      <c r="I206" s="257"/>
      <c r="J206" s="257"/>
      <c r="K206" s="258">
        <f>ROUND(P206*H206,2)</f>
        <v>0</v>
      </c>
      <c r="L206" s="254" t="s">
        <v>404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</v>
      </c>
      <c r="V206" s="262">
        <f>U206*H206</f>
        <v>0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88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2695</v>
      </c>
    </row>
    <row r="207" s="15" customFormat="1">
      <c r="A207" s="15"/>
      <c r="B207" s="309"/>
      <c r="C207" s="310"/>
      <c r="D207" s="266" t="s">
        <v>446</v>
      </c>
      <c r="E207" s="311" t="s">
        <v>1</v>
      </c>
      <c r="F207" s="312" t="s">
        <v>2696</v>
      </c>
      <c r="G207" s="310"/>
      <c r="H207" s="311" t="s">
        <v>1</v>
      </c>
      <c r="I207" s="313"/>
      <c r="J207" s="313"/>
      <c r="K207" s="310"/>
      <c r="L207" s="310"/>
      <c r="M207" s="314"/>
      <c r="N207" s="315"/>
      <c r="O207" s="316"/>
      <c r="P207" s="316"/>
      <c r="Q207" s="316"/>
      <c r="R207" s="316"/>
      <c r="S207" s="316"/>
      <c r="T207" s="316"/>
      <c r="U207" s="316"/>
      <c r="V207" s="316"/>
      <c r="W207" s="316"/>
      <c r="X207" s="317"/>
      <c r="Y207" s="15"/>
      <c r="Z207" s="15"/>
      <c r="AA207" s="15"/>
      <c r="AB207" s="15"/>
      <c r="AC207" s="15"/>
      <c r="AD207" s="15"/>
      <c r="AE207" s="15"/>
      <c r="AT207" s="318" t="s">
        <v>446</v>
      </c>
      <c r="AU207" s="318" t="s">
        <v>88</v>
      </c>
      <c r="AV207" s="15" t="s">
        <v>86</v>
      </c>
      <c r="AW207" s="15" t="s">
        <v>5</v>
      </c>
      <c r="AX207" s="15" t="s">
        <v>78</v>
      </c>
      <c r="AY207" s="318" t="s">
        <v>223</v>
      </c>
    </row>
    <row r="208" s="15" customFormat="1">
      <c r="A208" s="15"/>
      <c r="B208" s="309"/>
      <c r="C208" s="310"/>
      <c r="D208" s="266" t="s">
        <v>446</v>
      </c>
      <c r="E208" s="311" t="s">
        <v>1</v>
      </c>
      <c r="F208" s="312" t="s">
        <v>2641</v>
      </c>
      <c r="G208" s="310"/>
      <c r="H208" s="311" t="s">
        <v>1</v>
      </c>
      <c r="I208" s="313"/>
      <c r="J208" s="313"/>
      <c r="K208" s="310"/>
      <c r="L208" s="310"/>
      <c r="M208" s="314"/>
      <c r="N208" s="315"/>
      <c r="O208" s="316"/>
      <c r="P208" s="316"/>
      <c r="Q208" s="316"/>
      <c r="R208" s="316"/>
      <c r="S208" s="316"/>
      <c r="T208" s="316"/>
      <c r="U208" s="316"/>
      <c r="V208" s="316"/>
      <c r="W208" s="316"/>
      <c r="X208" s="317"/>
      <c r="Y208" s="15"/>
      <c r="Z208" s="15"/>
      <c r="AA208" s="15"/>
      <c r="AB208" s="15"/>
      <c r="AC208" s="15"/>
      <c r="AD208" s="15"/>
      <c r="AE208" s="15"/>
      <c r="AT208" s="318" t="s">
        <v>446</v>
      </c>
      <c r="AU208" s="318" t="s">
        <v>88</v>
      </c>
      <c r="AV208" s="15" t="s">
        <v>86</v>
      </c>
      <c r="AW208" s="15" t="s">
        <v>5</v>
      </c>
      <c r="AX208" s="15" t="s">
        <v>78</v>
      </c>
      <c r="AY208" s="318" t="s">
        <v>223</v>
      </c>
    </row>
    <row r="209" s="15" customFormat="1">
      <c r="A209" s="15"/>
      <c r="B209" s="309"/>
      <c r="C209" s="310"/>
      <c r="D209" s="266" t="s">
        <v>446</v>
      </c>
      <c r="E209" s="311" t="s">
        <v>1</v>
      </c>
      <c r="F209" s="312" t="s">
        <v>2697</v>
      </c>
      <c r="G209" s="310"/>
      <c r="H209" s="311" t="s">
        <v>1</v>
      </c>
      <c r="I209" s="313"/>
      <c r="J209" s="313"/>
      <c r="K209" s="310"/>
      <c r="L209" s="310"/>
      <c r="M209" s="314"/>
      <c r="N209" s="315"/>
      <c r="O209" s="316"/>
      <c r="P209" s="316"/>
      <c r="Q209" s="316"/>
      <c r="R209" s="316"/>
      <c r="S209" s="316"/>
      <c r="T209" s="316"/>
      <c r="U209" s="316"/>
      <c r="V209" s="316"/>
      <c r="W209" s="316"/>
      <c r="X209" s="317"/>
      <c r="Y209" s="15"/>
      <c r="Z209" s="15"/>
      <c r="AA209" s="15"/>
      <c r="AB209" s="15"/>
      <c r="AC209" s="15"/>
      <c r="AD209" s="15"/>
      <c r="AE209" s="15"/>
      <c r="AT209" s="318" t="s">
        <v>446</v>
      </c>
      <c r="AU209" s="318" t="s">
        <v>88</v>
      </c>
      <c r="AV209" s="15" t="s">
        <v>86</v>
      </c>
      <c r="AW209" s="15" t="s">
        <v>5</v>
      </c>
      <c r="AX209" s="15" t="s">
        <v>78</v>
      </c>
      <c r="AY209" s="318" t="s">
        <v>223</v>
      </c>
    </row>
    <row r="210" s="13" customFormat="1">
      <c r="A210" s="13"/>
      <c r="B210" s="274"/>
      <c r="C210" s="275"/>
      <c r="D210" s="266" t="s">
        <v>446</v>
      </c>
      <c r="E210" s="276" t="s">
        <v>1</v>
      </c>
      <c r="F210" s="277" t="s">
        <v>2698</v>
      </c>
      <c r="G210" s="275"/>
      <c r="H210" s="278">
        <v>14.460000000000001</v>
      </c>
      <c r="I210" s="279"/>
      <c r="J210" s="279"/>
      <c r="K210" s="275"/>
      <c r="L210" s="275"/>
      <c r="M210" s="280"/>
      <c r="N210" s="281"/>
      <c r="O210" s="282"/>
      <c r="P210" s="282"/>
      <c r="Q210" s="282"/>
      <c r="R210" s="282"/>
      <c r="S210" s="282"/>
      <c r="T210" s="282"/>
      <c r="U210" s="282"/>
      <c r="V210" s="282"/>
      <c r="W210" s="282"/>
      <c r="X210" s="283"/>
      <c r="Y210" s="13"/>
      <c r="Z210" s="13"/>
      <c r="AA210" s="13"/>
      <c r="AB210" s="13"/>
      <c r="AC210" s="13"/>
      <c r="AD210" s="13"/>
      <c r="AE210" s="13"/>
      <c r="AT210" s="284" t="s">
        <v>446</v>
      </c>
      <c r="AU210" s="284" t="s">
        <v>88</v>
      </c>
      <c r="AV210" s="13" t="s">
        <v>88</v>
      </c>
      <c r="AW210" s="13" t="s">
        <v>5</v>
      </c>
      <c r="AX210" s="13" t="s">
        <v>78</v>
      </c>
      <c r="AY210" s="284" t="s">
        <v>223</v>
      </c>
    </row>
    <row r="211" s="15" customFormat="1">
      <c r="A211" s="15"/>
      <c r="B211" s="309"/>
      <c r="C211" s="310"/>
      <c r="D211" s="266" t="s">
        <v>446</v>
      </c>
      <c r="E211" s="311" t="s">
        <v>1</v>
      </c>
      <c r="F211" s="312" t="s">
        <v>2699</v>
      </c>
      <c r="G211" s="310"/>
      <c r="H211" s="311" t="s">
        <v>1</v>
      </c>
      <c r="I211" s="313"/>
      <c r="J211" s="313"/>
      <c r="K211" s="310"/>
      <c r="L211" s="310"/>
      <c r="M211" s="314"/>
      <c r="N211" s="315"/>
      <c r="O211" s="316"/>
      <c r="P211" s="316"/>
      <c r="Q211" s="316"/>
      <c r="R211" s="316"/>
      <c r="S211" s="316"/>
      <c r="T211" s="316"/>
      <c r="U211" s="316"/>
      <c r="V211" s="316"/>
      <c r="W211" s="316"/>
      <c r="X211" s="317"/>
      <c r="Y211" s="15"/>
      <c r="Z211" s="15"/>
      <c r="AA211" s="15"/>
      <c r="AB211" s="15"/>
      <c r="AC211" s="15"/>
      <c r="AD211" s="15"/>
      <c r="AE211" s="15"/>
      <c r="AT211" s="318" t="s">
        <v>446</v>
      </c>
      <c r="AU211" s="318" t="s">
        <v>88</v>
      </c>
      <c r="AV211" s="15" t="s">
        <v>86</v>
      </c>
      <c r="AW211" s="15" t="s">
        <v>5</v>
      </c>
      <c r="AX211" s="15" t="s">
        <v>78</v>
      </c>
      <c r="AY211" s="318" t="s">
        <v>223</v>
      </c>
    </row>
    <row r="212" s="15" customFormat="1">
      <c r="A212" s="15"/>
      <c r="B212" s="309"/>
      <c r="C212" s="310"/>
      <c r="D212" s="266" t="s">
        <v>446</v>
      </c>
      <c r="E212" s="311" t="s">
        <v>1</v>
      </c>
      <c r="F212" s="312" t="s">
        <v>2700</v>
      </c>
      <c r="G212" s="310"/>
      <c r="H212" s="311" t="s">
        <v>1</v>
      </c>
      <c r="I212" s="313"/>
      <c r="J212" s="313"/>
      <c r="K212" s="310"/>
      <c r="L212" s="310"/>
      <c r="M212" s="314"/>
      <c r="N212" s="315"/>
      <c r="O212" s="316"/>
      <c r="P212" s="316"/>
      <c r="Q212" s="316"/>
      <c r="R212" s="316"/>
      <c r="S212" s="316"/>
      <c r="T212" s="316"/>
      <c r="U212" s="316"/>
      <c r="V212" s="316"/>
      <c r="W212" s="316"/>
      <c r="X212" s="317"/>
      <c r="Y212" s="15"/>
      <c r="Z212" s="15"/>
      <c r="AA212" s="15"/>
      <c r="AB212" s="15"/>
      <c r="AC212" s="15"/>
      <c r="AD212" s="15"/>
      <c r="AE212" s="15"/>
      <c r="AT212" s="318" t="s">
        <v>446</v>
      </c>
      <c r="AU212" s="318" t="s">
        <v>88</v>
      </c>
      <c r="AV212" s="15" t="s">
        <v>86</v>
      </c>
      <c r="AW212" s="15" t="s">
        <v>5</v>
      </c>
      <c r="AX212" s="15" t="s">
        <v>78</v>
      </c>
      <c r="AY212" s="318" t="s">
        <v>223</v>
      </c>
    </row>
    <row r="213" s="15" customFormat="1">
      <c r="A213" s="15"/>
      <c r="B213" s="309"/>
      <c r="C213" s="310"/>
      <c r="D213" s="266" t="s">
        <v>446</v>
      </c>
      <c r="E213" s="311" t="s">
        <v>1</v>
      </c>
      <c r="F213" s="312" t="s">
        <v>2701</v>
      </c>
      <c r="G213" s="310"/>
      <c r="H213" s="311" t="s">
        <v>1</v>
      </c>
      <c r="I213" s="313"/>
      <c r="J213" s="313"/>
      <c r="K213" s="310"/>
      <c r="L213" s="310"/>
      <c r="M213" s="314"/>
      <c r="N213" s="315"/>
      <c r="O213" s="316"/>
      <c r="P213" s="316"/>
      <c r="Q213" s="316"/>
      <c r="R213" s="316"/>
      <c r="S213" s="316"/>
      <c r="T213" s="316"/>
      <c r="U213" s="316"/>
      <c r="V213" s="316"/>
      <c r="W213" s="316"/>
      <c r="X213" s="317"/>
      <c r="Y213" s="15"/>
      <c r="Z213" s="15"/>
      <c r="AA213" s="15"/>
      <c r="AB213" s="15"/>
      <c r="AC213" s="15"/>
      <c r="AD213" s="15"/>
      <c r="AE213" s="15"/>
      <c r="AT213" s="318" t="s">
        <v>446</v>
      </c>
      <c r="AU213" s="318" t="s">
        <v>88</v>
      </c>
      <c r="AV213" s="15" t="s">
        <v>86</v>
      </c>
      <c r="AW213" s="15" t="s">
        <v>5</v>
      </c>
      <c r="AX213" s="15" t="s">
        <v>78</v>
      </c>
      <c r="AY213" s="318" t="s">
        <v>223</v>
      </c>
    </row>
    <row r="214" s="13" customFormat="1">
      <c r="A214" s="13"/>
      <c r="B214" s="274"/>
      <c r="C214" s="275"/>
      <c r="D214" s="266" t="s">
        <v>446</v>
      </c>
      <c r="E214" s="276" t="s">
        <v>1</v>
      </c>
      <c r="F214" s="277" t="s">
        <v>2702</v>
      </c>
      <c r="G214" s="275"/>
      <c r="H214" s="278">
        <v>37.799999999999997</v>
      </c>
      <c r="I214" s="279"/>
      <c r="J214" s="279"/>
      <c r="K214" s="275"/>
      <c r="L214" s="275"/>
      <c r="M214" s="280"/>
      <c r="N214" s="281"/>
      <c r="O214" s="282"/>
      <c r="P214" s="282"/>
      <c r="Q214" s="282"/>
      <c r="R214" s="282"/>
      <c r="S214" s="282"/>
      <c r="T214" s="282"/>
      <c r="U214" s="282"/>
      <c r="V214" s="282"/>
      <c r="W214" s="282"/>
      <c r="X214" s="283"/>
      <c r="Y214" s="13"/>
      <c r="Z214" s="13"/>
      <c r="AA214" s="13"/>
      <c r="AB214" s="13"/>
      <c r="AC214" s="13"/>
      <c r="AD214" s="13"/>
      <c r="AE214" s="13"/>
      <c r="AT214" s="284" t="s">
        <v>446</v>
      </c>
      <c r="AU214" s="284" t="s">
        <v>88</v>
      </c>
      <c r="AV214" s="13" t="s">
        <v>88</v>
      </c>
      <c r="AW214" s="13" t="s">
        <v>5</v>
      </c>
      <c r="AX214" s="13" t="s">
        <v>78</v>
      </c>
      <c r="AY214" s="284" t="s">
        <v>223</v>
      </c>
    </row>
    <row r="215" s="15" customFormat="1">
      <c r="A215" s="15"/>
      <c r="B215" s="309"/>
      <c r="C215" s="310"/>
      <c r="D215" s="266" t="s">
        <v>446</v>
      </c>
      <c r="E215" s="311" t="s">
        <v>1</v>
      </c>
      <c r="F215" s="312" t="s">
        <v>2703</v>
      </c>
      <c r="G215" s="310"/>
      <c r="H215" s="311" t="s">
        <v>1</v>
      </c>
      <c r="I215" s="313"/>
      <c r="J215" s="313"/>
      <c r="K215" s="310"/>
      <c r="L215" s="310"/>
      <c r="M215" s="314"/>
      <c r="N215" s="315"/>
      <c r="O215" s="316"/>
      <c r="P215" s="316"/>
      <c r="Q215" s="316"/>
      <c r="R215" s="316"/>
      <c r="S215" s="316"/>
      <c r="T215" s="316"/>
      <c r="U215" s="316"/>
      <c r="V215" s="316"/>
      <c r="W215" s="316"/>
      <c r="X215" s="317"/>
      <c r="Y215" s="15"/>
      <c r="Z215" s="15"/>
      <c r="AA215" s="15"/>
      <c r="AB215" s="15"/>
      <c r="AC215" s="15"/>
      <c r="AD215" s="15"/>
      <c r="AE215" s="15"/>
      <c r="AT215" s="318" t="s">
        <v>446</v>
      </c>
      <c r="AU215" s="318" t="s">
        <v>88</v>
      </c>
      <c r="AV215" s="15" t="s">
        <v>86</v>
      </c>
      <c r="AW215" s="15" t="s">
        <v>5</v>
      </c>
      <c r="AX215" s="15" t="s">
        <v>78</v>
      </c>
      <c r="AY215" s="318" t="s">
        <v>223</v>
      </c>
    </row>
    <row r="216" s="13" customFormat="1">
      <c r="A216" s="13"/>
      <c r="B216" s="274"/>
      <c r="C216" s="275"/>
      <c r="D216" s="266" t="s">
        <v>446</v>
      </c>
      <c r="E216" s="276" t="s">
        <v>1</v>
      </c>
      <c r="F216" s="277" t="s">
        <v>2704</v>
      </c>
      <c r="G216" s="275"/>
      <c r="H216" s="278">
        <v>5.7000000000000002</v>
      </c>
      <c r="I216" s="279"/>
      <c r="J216" s="279"/>
      <c r="K216" s="275"/>
      <c r="L216" s="275"/>
      <c r="M216" s="280"/>
      <c r="N216" s="281"/>
      <c r="O216" s="282"/>
      <c r="P216" s="282"/>
      <c r="Q216" s="282"/>
      <c r="R216" s="282"/>
      <c r="S216" s="282"/>
      <c r="T216" s="282"/>
      <c r="U216" s="282"/>
      <c r="V216" s="282"/>
      <c r="W216" s="282"/>
      <c r="X216" s="283"/>
      <c r="Y216" s="13"/>
      <c r="Z216" s="13"/>
      <c r="AA216" s="13"/>
      <c r="AB216" s="13"/>
      <c r="AC216" s="13"/>
      <c r="AD216" s="13"/>
      <c r="AE216" s="13"/>
      <c r="AT216" s="284" t="s">
        <v>446</v>
      </c>
      <c r="AU216" s="284" t="s">
        <v>88</v>
      </c>
      <c r="AV216" s="13" t="s">
        <v>88</v>
      </c>
      <c r="AW216" s="13" t="s">
        <v>5</v>
      </c>
      <c r="AX216" s="13" t="s">
        <v>78</v>
      </c>
      <c r="AY216" s="284" t="s">
        <v>223</v>
      </c>
    </row>
    <row r="217" s="15" customFormat="1">
      <c r="A217" s="15"/>
      <c r="B217" s="309"/>
      <c r="C217" s="310"/>
      <c r="D217" s="266" t="s">
        <v>446</v>
      </c>
      <c r="E217" s="311" t="s">
        <v>1</v>
      </c>
      <c r="F217" s="312" t="s">
        <v>2641</v>
      </c>
      <c r="G217" s="310"/>
      <c r="H217" s="311" t="s">
        <v>1</v>
      </c>
      <c r="I217" s="313"/>
      <c r="J217" s="313"/>
      <c r="K217" s="310"/>
      <c r="L217" s="310"/>
      <c r="M217" s="314"/>
      <c r="N217" s="315"/>
      <c r="O217" s="316"/>
      <c r="P217" s="316"/>
      <c r="Q217" s="316"/>
      <c r="R217" s="316"/>
      <c r="S217" s="316"/>
      <c r="T217" s="316"/>
      <c r="U217" s="316"/>
      <c r="V217" s="316"/>
      <c r="W217" s="316"/>
      <c r="X217" s="317"/>
      <c r="Y217" s="15"/>
      <c r="Z217" s="15"/>
      <c r="AA217" s="15"/>
      <c r="AB217" s="15"/>
      <c r="AC217" s="15"/>
      <c r="AD217" s="15"/>
      <c r="AE217" s="15"/>
      <c r="AT217" s="318" t="s">
        <v>446</v>
      </c>
      <c r="AU217" s="318" t="s">
        <v>88</v>
      </c>
      <c r="AV217" s="15" t="s">
        <v>86</v>
      </c>
      <c r="AW217" s="15" t="s">
        <v>5</v>
      </c>
      <c r="AX217" s="15" t="s">
        <v>78</v>
      </c>
      <c r="AY217" s="318" t="s">
        <v>223</v>
      </c>
    </row>
    <row r="218" s="15" customFormat="1">
      <c r="A218" s="15"/>
      <c r="B218" s="309"/>
      <c r="C218" s="310"/>
      <c r="D218" s="266" t="s">
        <v>446</v>
      </c>
      <c r="E218" s="311" t="s">
        <v>1</v>
      </c>
      <c r="F218" s="312" t="s">
        <v>2705</v>
      </c>
      <c r="G218" s="310"/>
      <c r="H218" s="311" t="s">
        <v>1</v>
      </c>
      <c r="I218" s="313"/>
      <c r="J218" s="313"/>
      <c r="K218" s="310"/>
      <c r="L218" s="310"/>
      <c r="M218" s="314"/>
      <c r="N218" s="315"/>
      <c r="O218" s="316"/>
      <c r="P218" s="316"/>
      <c r="Q218" s="316"/>
      <c r="R218" s="316"/>
      <c r="S218" s="316"/>
      <c r="T218" s="316"/>
      <c r="U218" s="316"/>
      <c r="V218" s="316"/>
      <c r="W218" s="316"/>
      <c r="X218" s="317"/>
      <c r="Y218" s="15"/>
      <c r="Z218" s="15"/>
      <c r="AA218" s="15"/>
      <c r="AB218" s="15"/>
      <c r="AC218" s="15"/>
      <c r="AD218" s="15"/>
      <c r="AE218" s="15"/>
      <c r="AT218" s="318" t="s">
        <v>446</v>
      </c>
      <c r="AU218" s="318" t="s">
        <v>88</v>
      </c>
      <c r="AV218" s="15" t="s">
        <v>86</v>
      </c>
      <c r="AW218" s="15" t="s">
        <v>5</v>
      </c>
      <c r="AX218" s="15" t="s">
        <v>78</v>
      </c>
      <c r="AY218" s="318" t="s">
        <v>223</v>
      </c>
    </row>
    <row r="219" s="13" customFormat="1">
      <c r="A219" s="13"/>
      <c r="B219" s="274"/>
      <c r="C219" s="275"/>
      <c r="D219" s="266" t="s">
        <v>446</v>
      </c>
      <c r="E219" s="276" t="s">
        <v>1</v>
      </c>
      <c r="F219" s="277" t="s">
        <v>2706</v>
      </c>
      <c r="G219" s="275"/>
      <c r="H219" s="278">
        <v>26.100000000000001</v>
      </c>
      <c r="I219" s="279"/>
      <c r="J219" s="279"/>
      <c r="K219" s="275"/>
      <c r="L219" s="275"/>
      <c r="M219" s="280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3"/>
      <c r="Y219" s="13"/>
      <c r="Z219" s="13"/>
      <c r="AA219" s="13"/>
      <c r="AB219" s="13"/>
      <c r="AC219" s="13"/>
      <c r="AD219" s="13"/>
      <c r="AE219" s="13"/>
      <c r="AT219" s="284" t="s">
        <v>446</v>
      </c>
      <c r="AU219" s="284" t="s">
        <v>88</v>
      </c>
      <c r="AV219" s="13" t="s">
        <v>88</v>
      </c>
      <c r="AW219" s="13" t="s">
        <v>5</v>
      </c>
      <c r="AX219" s="13" t="s">
        <v>78</v>
      </c>
      <c r="AY219" s="284" t="s">
        <v>223</v>
      </c>
    </row>
    <row r="220" s="15" customFormat="1">
      <c r="A220" s="15"/>
      <c r="B220" s="309"/>
      <c r="C220" s="310"/>
      <c r="D220" s="266" t="s">
        <v>446</v>
      </c>
      <c r="E220" s="311" t="s">
        <v>1</v>
      </c>
      <c r="F220" s="312" t="s">
        <v>2707</v>
      </c>
      <c r="G220" s="310"/>
      <c r="H220" s="311" t="s">
        <v>1</v>
      </c>
      <c r="I220" s="313"/>
      <c r="J220" s="313"/>
      <c r="K220" s="310"/>
      <c r="L220" s="310"/>
      <c r="M220" s="314"/>
      <c r="N220" s="315"/>
      <c r="O220" s="316"/>
      <c r="P220" s="316"/>
      <c r="Q220" s="316"/>
      <c r="R220" s="316"/>
      <c r="S220" s="316"/>
      <c r="T220" s="316"/>
      <c r="U220" s="316"/>
      <c r="V220" s="316"/>
      <c r="W220" s="316"/>
      <c r="X220" s="317"/>
      <c r="Y220" s="15"/>
      <c r="Z220" s="15"/>
      <c r="AA220" s="15"/>
      <c r="AB220" s="15"/>
      <c r="AC220" s="15"/>
      <c r="AD220" s="15"/>
      <c r="AE220" s="15"/>
      <c r="AT220" s="318" t="s">
        <v>446</v>
      </c>
      <c r="AU220" s="318" t="s">
        <v>88</v>
      </c>
      <c r="AV220" s="15" t="s">
        <v>86</v>
      </c>
      <c r="AW220" s="15" t="s">
        <v>5</v>
      </c>
      <c r="AX220" s="15" t="s">
        <v>78</v>
      </c>
      <c r="AY220" s="318" t="s">
        <v>223</v>
      </c>
    </row>
    <row r="221" s="13" customFormat="1">
      <c r="A221" s="13"/>
      <c r="B221" s="274"/>
      <c r="C221" s="275"/>
      <c r="D221" s="266" t="s">
        <v>446</v>
      </c>
      <c r="E221" s="276" t="s">
        <v>1</v>
      </c>
      <c r="F221" s="277" t="s">
        <v>2708</v>
      </c>
      <c r="G221" s="275"/>
      <c r="H221" s="278">
        <v>41.939999999999998</v>
      </c>
      <c r="I221" s="279"/>
      <c r="J221" s="279"/>
      <c r="K221" s="275"/>
      <c r="L221" s="275"/>
      <c r="M221" s="280"/>
      <c r="N221" s="281"/>
      <c r="O221" s="282"/>
      <c r="P221" s="282"/>
      <c r="Q221" s="282"/>
      <c r="R221" s="282"/>
      <c r="S221" s="282"/>
      <c r="T221" s="282"/>
      <c r="U221" s="282"/>
      <c r="V221" s="282"/>
      <c r="W221" s="282"/>
      <c r="X221" s="283"/>
      <c r="Y221" s="13"/>
      <c r="Z221" s="13"/>
      <c r="AA221" s="13"/>
      <c r="AB221" s="13"/>
      <c r="AC221" s="13"/>
      <c r="AD221" s="13"/>
      <c r="AE221" s="13"/>
      <c r="AT221" s="284" t="s">
        <v>446</v>
      </c>
      <c r="AU221" s="284" t="s">
        <v>88</v>
      </c>
      <c r="AV221" s="13" t="s">
        <v>88</v>
      </c>
      <c r="AW221" s="13" t="s">
        <v>5</v>
      </c>
      <c r="AX221" s="13" t="s">
        <v>78</v>
      </c>
      <c r="AY221" s="284" t="s">
        <v>223</v>
      </c>
    </row>
    <row r="222" s="15" customFormat="1">
      <c r="A222" s="15"/>
      <c r="B222" s="309"/>
      <c r="C222" s="310"/>
      <c r="D222" s="266" t="s">
        <v>446</v>
      </c>
      <c r="E222" s="311" t="s">
        <v>1</v>
      </c>
      <c r="F222" s="312" t="s">
        <v>2709</v>
      </c>
      <c r="G222" s="310"/>
      <c r="H222" s="311" t="s">
        <v>1</v>
      </c>
      <c r="I222" s="313"/>
      <c r="J222" s="313"/>
      <c r="K222" s="310"/>
      <c r="L222" s="310"/>
      <c r="M222" s="314"/>
      <c r="N222" s="315"/>
      <c r="O222" s="316"/>
      <c r="P222" s="316"/>
      <c r="Q222" s="316"/>
      <c r="R222" s="316"/>
      <c r="S222" s="316"/>
      <c r="T222" s="316"/>
      <c r="U222" s="316"/>
      <c r="V222" s="316"/>
      <c r="W222" s="316"/>
      <c r="X222" s="317"/>
      <c r="Y222" s="15"/>
      <c r="Z222" s="15"/>
      <c r="AA222" s="15"/>
      <c r="AB222" s="15"/>
      <c r="AC222" s="15"/>
      <c r="AD222" s="15"/>
      <c r="AE222" s="15"/>
      <c r="AT222" s="318" t="s">
        <v>446</v>
      </c>
      <c r="AU222" s="318" t="s">
        <v>88</v>
      </c>
      <c r="AV222" s="15" t="s">
        <v>86</v>
      </c>
      <c r="AW222" s="15" t="s">
        <v>5</v>
      </c>
      <c r="AX222" s="15" t="s">
        <v>78</v>
      </c>
      <c r="AY222" s="318" t="s">
        <v>223</v>
      </c>
    </row>
    <row r="223" s="13" customFormat="1">
      <c r="A223" s="13"/>
      <c r="B223" s="274"/>
      <c r="C223" s="275"/>
      <c r="D223" s="266" t="s">
        <v>446</v>
      </c>
      <c r="E223" s="276" t="s">
        <v>1</v>
      </c>
      <c r="F223" s="277" t="s">
        <v>2710</v>
      </c>
      <c r="G223" s="275"/>
      <c r="H223" s="278">
        <v>6.6849999999999996</v>
      </c>
      <c r="I223" s="279"/>
      <c r="J223" s="279"/>
      <c r="K223" s="275"/>
      <c r="L223" s="275"/>
      <c r="M223" s="280"/>
      <c r="N223" s="281"/>
      <c r="O223" s="282"/>
      <c r="P223" s="282"/>
      <c r="Q223" s="282"/>
      <c r="R223" s="282"/>
      <c r="S223" s="282"/>
      <c r="T223" s="282"/>
      <c r="U223" s="282"/>
      <c r="V223" s="282"/>
      <c r="W223" s="282"/>
      <c r="X223" s="283"/>
      <c r="Y223" s="13"/>
      <c r="Z223" s="13"/>
      <c r="AA223" s="13"/>
      <c r="AB223" s="13"/>
      <c r="AC223" s="13"/>
      <c r="AD223" s="13"/>
      <c r="AE223" s="13"/>
      <c r="AT223" s="284" t="s">
        <v>446</v>
      </c>
      <c r="AU223" s="284" t="s">
        <v>88</v>
      </c>
      <c r="AV223" s="13" t="s">
        <v>88</v>
      </c>
      <c r="AW223" s="13" t="s">
        <v>5</v>
      </c>
      <c r="AX223" s="13" t="s">
        <v>78</v>
      </c>
      <c r="AY223" s="284" t="s">
        <v>223</v>
      </c>
    </row>
    <row r="224" s="15" customFormat="1">
      <c r="A224" s="15"/>
      <c r="B224" s="309"/>
      <c r="C224" s="310"/>
      <c r="D224" s="266" t="s">
        <v>446</v>
      </c>
      <c r="E224" s="311" t="s">
        <v>1</v>
      </c>
      <c r="F224" s="312" t="s">
        <v>2711</v>
      </c>
      <c r="G224" s="310"/>
      <c r="H224" s="311" t="s">
        <v>1</v>
      </c>
      <c r="I224" s="313"/>
      <c r="J224" s="313"/>
      <c r="K224" s="310"/>
      <c r="L224" s="310"/>
      <c r="M224" s="314"/>
      <c r="N224" s="315"/>
      <c r="O224" s="316"/>
      <c r="P224" s="316"/>
      <c r="Q224" s="316"/>
      <c r="R224" s="316"/>
      <c r="S224" s="316"/>
      <c r="T224" s="316"/>
      <c r="U224" s="316"/>
      <c r="V224" s="316"/>
      <c r="W224" s="316"/>
      <c r="X224" s="317"/>
      <c r="Y224" s="15"/>
      <c r="Z224" s="15"/>
      <c r="AA224" s="15"/>
      <c r="AB224" s="15"/>
      <c r="AC224" s="15"/>
      <c r="AD224" s="15"/>
      <c r="AE224" s="15"/>
      <c r="AT224" s="318" t="s">
        <v>446</v>
      </c>
      <c r="AU224" s="318" t="s">
        <v>88</v>
      </c>
      <c r="AV224" s="15" t="s">
        <v>86</v>
      </c>
      <c r="AW224" s="15" t="s">
        <v>5</v>
      </c>
      <c r="AX224" s="15" t="s">
        <v>78</v>
      </c>
      <c r="AY224" s="318" t="s">
        <v>223</v>
      </c>
    </row>
    <row r="225" s="15" customFormat="1">
      <c r="A225" s="15"/>
      <c r="B225" s="309"/>
      <c r="C225" s="310"/>
      <c r="D225" s="266" t="s">
        <v>446</v>
      </c>
      <c r="E225" s="311" t="s">
        <v>1</v>
      </c>
      <c r="F225" s="312" t="s">
        <v>2712</v>
      </c>
      <c r="G225" s="310"/>
      <c r="H225" s="311" t="s">
        <v>1</v>
      </c>
      <c r="I225" s="313"/>
      <c r="J225" s="313"/>
      <c r="K225" s="310"/>
      <c r="L225" s="310"/>
      <c r="M225" s="314"/>
      <c r="N225" s="315"/>
      <c r="O225" s="316"/>
      <c r="P225" s="316"/>
      <c r="Q225" s="316"/>
      <c r="R225" s="316"/>
      <c r="S225" s="316"/>
      <c r="T225" s="316"/>
      <c r="U225" s="316"/>
      <c r="V225" s="316"/>
      <c r="W225" s="316"/>
      <c r="X225" s="317"/>
      <c r="Y225" s="15"/>
      <c r="Z225" s="15"/>
      <c r="AA225" s="15"/>
      <c r="AB225" s="15"/>
      <c r="AC225" s="15"/>
      <c r="AD225" s="15"/>
      <c r="AE225" s="15"/>
      <c r="AT225" s="318" t="s">
        <v>446</v>
      </c>
      <c r="AU225" s="318" t="s">
        <v>88</v>
      </c>
      <c r="AV225" s="15" t="s">
        <v>86</v>
      </c>
      <c r="AW225" s="15" t="s">
        <v>5</v>
      </c>
      <c r="AX225" s="15" t="s">
        <v>78</v>
      </c>
      <c r="AY225" s="318" t="s">
        <v>223</v>
      </c>
    </row>
    <row r="226" s="13" customFormat="1">
      <c r="A226" s="13"/>
      <c r="B226" s="274"/>
      <c r="C226" s="275"/>
      <c r="D226" s="266" t="s">
        <v>446</v>
      </c>
      <c r="E226" s="276" t="s">
        <v>1</v>
      </c>
      <c r="F226" s="277" t="s">
        <v>2713</v>
      </c>
      <c r="G226" s="275"/>
      <c r="H226" s="278">
        <v>28.050000000000001</v>
      </c>
      <c r="I226" s="279"/>
      <c r="J226" s="279"/>
      <c r="K226" s="275"/>
      <c r="L226" s="275"/>
      <c r="M226" s="280"/>
      <c r="N226" s="281"/>
      <c r="O226" s="282"/>
      <c r="P226" s="282"/>
      <c r="Q226" s="282"/>
      <c r="R226" s="282"/>
      <c r="S226" s="282"/>
      <c r="T226" s="282"/>
      <c r="U226" s="282"/>
      <c r="V226" s="282"/>
      <c r="W226" s="282"/>
      <c r="X226" s="283"/>
      <c r="Y226" s="13"/>
      <c r="Z226" s="13"/>
      <c r="AA226" s="13"/>
      <c r="AB226" s="13"/>
      <c r="AC226" s="13"/>
      <c r="AD226" s="13"/>
      <c r="AE226" s="13"/>
      <c r="AT226" s="284" t="s">
        <v>446</v>
      </c>
      <c r="AU226" s="284" t="s">
        <v>88</v>
      </c>
      <c r="AV226" s="13" t="s">
        <v>88</v>
      </c>
      <c r="AW226" s="13" t="s">
        <v>5</v>
      </c>
      <c r="AX226" s="13" t="s">
        <v>78</v>
      </c>
      <c r="AY226" s="284" t="s">
        <v>223</v>
      </c>
    </row>
    <row r="227" s="15" customFormat="1">
      <c r="A227" s="15"/>
      <c r="B227" s="309"/>
      <c r="C227" s="310"/>
      <c r="D227" s="266" t="s">
        <v>446</v>
      </c>
      <c r="E227" s="311" t="s">
        <v>1</v>
      </c>
      <c r="F227" s="312" t="s">
        <v>2714</v>
      </c>
      <c r="G227" s="310"/>
      <c r="H227" s="311" t="s">
        <v>1</v>
      </c>
      <c r="I227" s="313"/>
      <c r="J227" s="313"/>
      <c r="K227" s="310"/>
      <c r="L227" s="310"/>
      <c r="M227" s="314"/>
      <c r="N227" s="315"/>
      <c r="O227" s="316"/>
      <c r="P227" s="316"/>
      <c r="Q227" s="316"/>
      <c r="R227" s="316"/>
      <c r="S227" s="316"/>
      <c r="T227" s="316"/>
      <c r="U227" s="316"/>
      <c r="V227" s="316"/>
      <c r="W227" s="316"/>
      <c r="X227" s="317"/>
      <c r="Y227" s="15"/>
      <c r="Z227" s="15"/>
      <c r="AA227" s="15"/>
      <c r="AB227" s="15"/>
      <c r="AC227" s="15"/>
      <c r="AD227" s="15"/>
      <c r="AE227" s="15"/>
      <c r="AT227" s="318" t="s">
        <v>446</v>
      </c>
      <c r="AU227" s="318" t="s">
        <v>88</v>
      </c>
      <c r="AV227" s="15" t="s">
        <v>86</v>
      </c>
      <c r="AW227" s="15" t="s">
        <v>5</v>
      </c>
      <c r="AX227" s="15" t="s">
        <v>78</v>
      </c>
      <c r="AY227" s="318" t="s">
        <v>223</v>
      </c>
    </row>
    <row r="228" s="13" customFormat="1">
      <c r="A228" s="13"/>
      <c r="B228" s="274"/>
      <c r="C228" s="275"/>
      <c r="D228" s="266" t="s">
        <v>446</v>
      </c>
      <c r="E228" s="276" t="s">
        <v>1</v>
      </c>
      <c r="F228" s="277" t="s">
        <v>2715</v>
      </c>
      <c r="G228" s="275"/>
      <c r="H228" s="278">
        <v>10.965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3"/>
      <c r="Z228" s="13"/>
      <c r="AA228" s="13"/>
      <c r="AB228" s="13"/>
      <c r="AC228" s="13"/>
      <c r="AD228" s="13"/>
      <c r="AE228" s="13"/>
      <c r="AT228" s="284" t="s">
        <v>446</v>
      </c>
      <c r="AU228" s="284" t="s">
        <v>88</v>
      </c>
      <c r="AV228" s="13" t="s">
        <v>88</v>
      </c>
      <c r="AW228" s="13" t="s">
        <v>5</v>
      </c>
      <c r="AX228" s="13" t="s">
        <v>78</v>
      </c>
      <c r="AY228" s="284" t="s">
        <v>223</v>
      </c>
    </row>
    <row r="229" s="15" customFormat="1">
      <c r="A229" s="15"/>
      <c r="B229" s="309"/>
      <c r="C229" s="310"/>
      <c r="D229" s="266" t="s">
        <v>446</v>
      </c>
      <c r="E229" s="311" t="s">
        <v>1</v>
      </c>
      <c r="F229" s="312" t="s">
        <v>2716</v>
      </c>
      <c r="G229" s="310"/>
      <c r="H229" s="311" t="s">
        <v>1</v>
      </c>
      <c r="I229" s="313"/>
      <c r="J229" s="313"/>
      <c r="K229" s="310"/>
      <c r="L229" s="310"/>
      <c r="M229" s="314"/>
      <c r="N229" s="315"/>
      <c r="O229" s="316"/>
      <c r="P229" s="316"/>
      <c r="Q229" s="316"/>
      <c r="R229" s="316"/>
      <c r="S229" s="316"/>
      <c r="T229" s="316"/>
      <c r="U229" s="316"/>
      <c r="V229" s="316"/>
      <c r="W229" s="316"/>
      <c r="X229" s="317"/>
      <c r="Y229" s="15"/>
      <c r="Z229" s="15"/>
      <c r="AA229" s="15"/>
      <c r="AB229" s="15"/>
      <c r="AC229" s="15"/>
      <c r="AD229" s="15"/>
      <c r="AE229" s="15"/>
      <c r="AT229" s="318" t="s">
        <v>446</v>
      </c>
      <c r="AU229" s="318" t="s">
        <v>88</v>
      </c>
      <c r="AV229" s="15" t="s">
        <v>86</v>
      </c>
      <c r="AW229" s="15" t="s">
        <v>5</v>
      </c>
      <c r="AX229" s="15" t="s">
        <v>78</v>
      </c>
      <c r="AY229" s="318" t="s">
        <v>223</v>
      </c>
    </row>
    <row r="230" s="13" customFormat="1">
      <c r="A230" s="13"/>
      <c r="B230" s="274"/>
      <c r="C230" s="275"/>
      <c r="D230" s="266" t="s">
        <v>446</v>
      </c>
      <c r="E230" s="276" t="s">
        <v>1</v>
      </c>
      <c r="F230" s="277" t="s">
        <v>2717</v>
      </c>
      <c r="G230" s="275"/>
      <c r="H230" s="278">
        <v>19.416</v>
      </c>
      <c r="I230" s="279"/>
      <c r="J230" s="279"/>
      <c r="K230" s="275"/>
      <c r="L230" s="275"/>
      <c r="M230" s="280"/>
      <c r="N230" s="281"/>
      <c r="O230" s="282"/>
      <c r="P230" s="282"/>
      <c r="Q230" s="282"/>
      <c r="R230" s="282"/>
      <c r="S230" s="282"/>
      <c r="T230" s="282"/>
      <c r="U230" s="282"/>
      <c r="V230" s="282"/>
      <c r="W230" s="282"/>
      <c r="X230" s="283"/>
      <c r="Y230" s="13"/>
      <c r="Z230" s="13"/>
      <c r="AA230" s="13"/>
      <c r="AB230" s="13"/>
      <c r="AC230" s="13"/>
      <c r="AD230" s="13"/>
      <c r="AE230" s="13"/>
      <c r="AT230" s="284" t="s">
        <v>446</v>
      </c>
      <c r="AU230" s="284" t="s">
        <v>88</v>
      </c>
      <c r="AV230" s="13" t="s">
        <v>88</v>
      </c>
      <c r="AW230" s="13" t="s">
        <v>5</v>
      </c>
      <c r="AX230" s="13" t="s">
        <v>78</v>
      </c>
      <c r="AY230" s="284" t="s">
        <v>223</v>
      </c>
    </row>
    <row r="231" s="2" customFormat="1" ht="21.75" customHeight="1">
      <c r="A231" s="39"/>
      <c r="B231" s="40"/>
      <c r="C231" s="296" t="s">
        <v>322</v>
      </c>
      <c r="D231" s="296" t="s">
        <v>498</v>
      </c>
      <c r="E231" s="297" t="s">
        <v>2718</v>
      </c>
      <c r="F231" s="298" t="s">
        <v>2719</v>
      </c>
      <c r="G231" s="299" t="s">
        <v>501</v>
      </c>
      <c r="H231" s="300">
        <v>713.03999999999996</v>
      </c>
      <c r="I231" s="301"/>
      <c r="J231" s="302"/>
      <c r="K231" s="303">
        <f>ROUND(P231*H231,2)</f>
        <v>0</v>
      </c>
      <c r="L231" s="298" t="s">
        <v>404</v>
      </c>
      <c r="M231" s="304"/>
      <c r="N231" s="305" t="s">
        <v>1</v>
      </c>
      <c r="O231" s="260" t="s">
        <v>41</v>
      </c>
      <c r="P231" s="261">
        <f>I231+J231</f>
        <v>0</v>
      </c>
      <c r="Q231" s="261">
        <f>ROUND(I231*H231,2)</f>
        <v>0</v>
      </c>
      <c r="R231" s="261">
        <f>ROUND(J231*H231,2)</f>
        <v>0</v>
      </c>
      <c r="S231" s="92"/>
      <c r="T231" s="262">
        <f>S231*H231</f>
        <v>0</v>
      </c>
      <c r="U231" s="262">
        <v>1</v>
      </c>
      <c r="V231" s="262">
        <f>U231*H231</f>
        <v>713.03999999999996</v>
      </c>
      <c r="W231" s="262">
        <v>0</v>
      </c>
      <c r="X231" s="263">
        <f>W231*H231</f>
        <v>0</v>
      </c>
      <c r="Y231" s="39"/>
      <c r="Z231" s="39"/>
      <c r="AA231" s="39"/>
      <c r="AB231" s="39"/>
      <c r="AC231" s="39"/>
      <c r="AD231" s="39"/>
      <c r="AE231" s="39"/>
      <c r="AR231" s="264" t="s">
        <v>430</v>
      </c>
      <c r="AT231" s="264" t="s">
        <v>498</v>
      </c>
      <c r="AU231" s="264" t="s">
        <v>88</v>
      </c>
      <c r="AY231" s="18" t="s">
        <v>223</v>
      </c>
      <c r="BE231" s="265">
        <f>IF(O231="základní",K231,0)</f>
        <v>0</v>
      </c>
      <c r="BF231" s="265">
        <f>IF(O231="snížená",K231,0)</f>
        <v>0</v>
      </c>
      <c r="BG231" s="265">
        <f>IF(O231="zákl. přenesená",K231,0)</f>
        <v>0</v>
      </c>
      <c r="BH231" s="265">
        <f>IF(O231="sníž. přenesená",K231,0)</f>
        <v>0</v>
      </c>
      <c r="BI231" s="265">
        <f>IF(O231="nulová",K231,0)</f>
        <v>0</v>
      </c>
      <c r="BJ231" s="18" t="s">
        <v>86</v>
      </c>
      <c r="BK231" s="265">
        <f>ROUND(P231*H231,2)</f>
        <v>0</v>
      </c>
      <c r="BL231" s="18" t="s">
        <v>239</v>
      </c>
      <c r="BM231" s="264" t="s">
        <v>2720</v>
      </c>
    </row>
    <row r="232" s="13" customFormat="1">
      <c r="A232" s="13"/>
      <c r="B232" s="274"/>
      <c r="C232" s="275"/>
      <c r="D232" s="266" t="s">
        <v>446</v>
      </c>
      <c r="E232" s="276" t="s">
        <v>1</v>
      </c>
      <c r="F232" s="277" t="s">
        <v>2721</v>
      </c>
      <c r="G232" s="275"/>
      <c r="H232" s="278">
        <v>402.125</v>
      </c>
      <c r="I232" s="279"/>
      <c r="J232" s="279"/>
      <c r="K232" s="275"/>
      <c r="L232" s="275"/>
      <c r="M232" s="280"/>
      <c r="N232" s="281"/>
      <c r="O232" s="282"/>
      <c r="P232" s="282"/>
      <c r="Q232" s="282"/>
      <c r="R232" s="282"/>
      <c r="S232" s="282"/>
      <c r="T232" s="282"/>
      <c r="U232" s="282"/>
      <c r="V232" s="282"/>
      <c r="W232" s="282"/>
      <c r="X232" s="283"/>
      <c r="Y232" s="13"/>
      <c r="Z232" s="13"/>
      <c r="AA232" s="13"/>
      <c r="AB232" s="13"/>
      <c r="AC232" s="13"/>
      <c r="AD232" s="13"/>
      <c r="AE232" s="13"/>
      <c r="AT232" s="284" t="s">
        <v>446</v>
      </c>
      <c r="AU232" s="284" t="s">
        <v>88</v>
      </c>
      <c r="AV232" s="13" t="s">
        <v>88</v>
      </c>
      <c r="AW232" s="13" t="s">
        <v>5</v>
      </c>
      <c r="AX232" s="13" t="s">
        <v>78</v>
      </c>
      <c r="AY232" s="284" t="s">
        <v>223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2722</v>
      </c>
      <c r="G233" s="275"/>
      <c r="H233" s="278">
        <v>310.91500000000002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88</v>
      </c>
      <c r="AV233" s="13" t="s">
        <v>88</v>
      </c>
      <c r="AW233" s="13" t="s">
        <v>5</v>
      </c>
      <c r="AX233" s="13" t="s">
        <v>78</v>
      </c>
      <c r="AY233" s="284" t="s">
        <v>223</v>
      </c>
    </row>
    <row r="234" s="2" customFormat="1" ht="21.75" customHeight="1">
      <c r="A234" s="39"/>
      <c r="B234" s="40"/>
      <c r="C234" s="296" t="s">
        <v>332</v>
      </c>
      <c r="D234" s="296" t="s">
        <v>498</v>
      </c>
      <c r="E234" s="297" t="s">
        <v>2723</v>
      </c>
      <c r="F234" s="298" t="s">
        <v>2724</v>
      </c>
      <c r="G234" s="299" t="s">
        <v>501</v>
      </c>
      <c r="H234" s="300">
        <v>2.7519999999999998</v>
      </c>
      <c r="I234" s="301"/>
      <c r="J234" s="302"/>
      <c r="K234" s="303">
        <f>ROUND(P234*H234,2)</f>
        <v>0</v>
      </c>
      <c r="L234" s="298" t="s">
        <v>404</v>
      </c>
      <c r="M234" s="304"/>
      <c r="N234" s="305" t="s">
        <v>1</v>
      </c>
      <c r="O234" s="260" t="s">
        <v>41</v>
      </c>
      <c r="P234" s="261">
        <f>I234+J234</f>
        <v>0</v>
      </c>
      <c r="Q234" s="261">
        <f>ROUND(I234*H234,2)</f>
        <v>0</v>
      </c>
      <c r="R234" s="261">
        <f>ROUND(J234*H234,2)</f>
        <v>0</v>
      </c>
      <c r="S234" s="92"/>
      <c r="T234" s="262">
        <f>S234*H234</f>
        <v>0</v>
      </c>
      <c r="U234" s="262">
        <v>1</v>
      </c>
      <c r="V234" s="262">
        <f>U234*H234</f>
        <v>2.7519999999999998</v>
      </c>
      <c r="W234" s="262">
        <v>0</v>
      </c>
      <c r="X234" s="263">
        <f>W234*H234</f>
        <v>0</v>
      </c>
      <c r="Y234" s="39"/>
      <c r="Z234" s="39"/>
      <c r="AA234" s="39"/>
      <c r="AB234" s="39"/>
      <c r="AC234" s="39"/>
      <c r="AD234" s="39"/>
      <c r="AE234" s="39"/>
      <c r="AR234" s="264" t="s">
        <v>430</v>
      </c>
      <c r="AT234" s="264" t="s">
        <v>498</v>
      </c>
      <c r="AU234" s="264" t="s">
        <v>88</v>
      </c>
      <c r="AY234" s="18" t="s">
        <v>223</v>
      </c>
      <c r="BE234" s="265">
        <f>IF(O234="základní",K234,0)</f>
        <v>0</v>
      </c>
      <c r="BF234" s="265">
        <f>IF(O234="snížená",K234,0)</f>
        <v>0</v>
      </c>
      <c r="BG234" s="265">
        <f>IF(O234="zákl. přenesená",K234,0)</f>
        <v>0</v>
      </c>
      <c r="BH234" s="265">
        <f>IF(O234="sníž. přenesená",K234,0)</f>
        <v>0</v>
      </c>
      <c r="BI234" s="265">
        <f>IF(O234="nulová",K234,0)</f>
        <v>0</v>
      </c>
      <c r="BJ234" s="18" t="s">
        <v>86</v>
      </c>
      <c r="BK234" s="265">
        <f>ROUND(P234*H234,2)</f>
        <v>0</v>
      </c>
      <c r="BL234" s="18" t="s">
        <v>239</v>
      </c>
      <c r="BM234" s="264" t="s">
        <v>2725</v>
      </c>
    </row>
    <row r="235" s="15" customFormat="1">
      <c r="A235" s="15"/>
      <c r="B235" s="309"/>
      <c r="C235" s="310"/>
      <c r="D235" s="266" t="s">
        <v>446</v>
      </c>
      <c r="E235" s="311" t="s">
        <v>1</v>
      </c>
      <c r="F235" s="312" t="s">
        <v>2726</v>
      </c>
      <c r="G235" s="310"/>
      <c r="H235" s="311" t="s">
        <v>1</v>
      </c>
      <c r="I235" s="313"/>
      <c r="J235" s="313"/>
      <c r="K235" s="310"/>
      <c r="L235" s="310"/>
      <c r="M235" s="314"/>
      <c r="N235" s="315"/>
      <c r="O235" s="316"/>
      <c r="P235" s="316"/>
      <c r="Q235" s="316"/>
      <c r="R235" s="316"/>
      <c r="S235" s="316"/>
      <c r="T235" s="316"/>
      <c r="U235" s="316"/>
      <c r="V235" s="316"/>
      <c r="W235" s="316"/>
      <c r="X235" s="317"/>
      <c r="Y235" s="15"/>
      <c r="Z235" s="15"/>
      <c r="AA235" s="15"/>
      <c r="AB235" s="15"/>
      <c r="AC235" s="15"/>
      <c r="AD235" s="15"/>
      <c r="AE235" s="15"/>
      <c r="AT235" s="318" t="s">
        <v>446</v>
      </c>
      <c r="AU235" s="318" t="s">
        <v>88</v>
      </c>
      <c r="AV235" s="15" t="s">
        <v>86</v>
      </c>
      <c r="AW235" s="15" t="s">
        <v>5</v>
      </c>
      <c r="AX235" s="15" t="s">
        <v>78</v>
      </c>
      <c r="AY235" s="318" t="s">
        <v>223</v>
      </c>
    </row>
    <row r="236" s="13" customFormat="1">
      <c r="A236" s="13"/>
      <c r="B236" s="274"/>
      <c r="C236" s="275"/>
      <c r="D236" s="266" t="s">
        <v>446</v>
      </c>
      <c r="E236" s="276" t="s">
        <v>1</v>
      </c>
      <c r="F236" s="277" t="s">
        <v>2727</v>
      </c>
      <c r="G236" s="275"/>
      <c r="H236" s="278">
        <v>2.7519999999999998</v>
      </c>
      <c r="I236" s="279"/>
      <c r="J236" s="279"/>
      <c r="K236" s="275"/>
      <c r="L236" s="275"/>
      <c r="M236" s="280"/>
      <c r="N236" s="281"/>
      <c r="O236" s="282"/>
      <c r="P236" s="282"/>
      <c r="Q236" s="282"/>
      <c r="R236" s="282"/>
      <c r="S236" s="282"/>
      <c r="T236" s="282"/>
      <c r="U236" s="282"/>
      <c r="V236" s="282"/>
      <c r="W236" s="282"/>
      <c r="X236" s="283"/>
      <c r="Y236" s="13"/>
      <c r="Z236" s="13"/>
      <c r="AA236" s="13"/>
      <c r="AB236" s="13"/>
      <c r="AC236" s="13"/>
      <c r="AD236" s="13"/>
      <c r="AE236" s="13"/>
      <c r="AT236" s="284" t="s">
        <v>446</v>
      </c>
      <c r="AU236" s="284" t="s">
        <v>88</v>
      </c>
      <c r="AV236" s="13" t="s">
        <v>88</v>
      </c>
      <c r="AW236" s="13" t="s">
        <v>5</v>
      </c>
      <c r="AX236" s="13" t="s">
        <v>86</v>
      </c>
      <c r="AY236" s="284" t="s">
        <v>223</v>
      </c>
    </row>
    <row r="237" s="2" customFormat="1" ht="21.75" customHeight="1">
      <c r="A237" s="39"/>
      <c r="B237" s="40"/>
      <c r="C237" s="252" t="s">
        <v>1584</v>
      </c>
      <c r="D237" s="252" t="s">
        <v>226</v>
      </c>
      <c r="E237" s="253" t="s">
        <v>2728</v>
      </c>
      <c r="F237" s="254" t="s">
        <v>2729</v>
      </c>
      <c r="G237" s="255" t="s">
        <v>409</v>
      </c>
      <c r="H237" s="256">
        <v>90.751000000000005</v>
      </c>
      <c r="I237" s="257"/>
      <c r="J237" s="257"/>
      <c r="K237" s="258">
        <f>ROUND(P237*H237,2)</f>
        <v>0</v>
      </c>
      <c r="L237" s="254" t="s">
        <v>404</v>
      </c>
      <c r="M237" s="45"/>
      <c r="N237" s="259" t="s">
        <v>1</v>
      </c>
      <c r="O237" s="260" t="s">
        <v>41</v>
      </c>
      <c r="P237" s="261">
        <f>I237+J237</f>
        <v>0</v>
      </c>
      <c r="Q237" s="261">
        <f>ROUND(I237*H237,2)</f>
        <v>0</v>
      </c>
      <c r="R237" s="261">
        <f>ROUND(J237*H237,2)</f>
        <v>0</v>
      </c>
      <c r="S237" s="92"/>
      <c r="T237" s="262">
        <f>S237*H237</f>
        <v>0</v>
      </c>
      <c r="U237" s="262">
        <v>0</v>
      </c>
      <c r="V237" s="262">
        <f>U237*H237</f>
        <v>0</v>
      </c>
      <c r="W237" s="262">
        <v>0</v>
      </c>
      <c r="X237" s="263">
        <f>W237*H237</f>
        <v>0</v>
      </c>
      <c r="Y237" s="39"/>
      <c r="Z237" s="39"/>
      <c r="AA237" s="39"/>
      <c r="AB237" s="39"/>
      <c r="AC237" s="39"/>
      <c r="AD237" s="39"/>
      <c r="AE237" s="39"/>
      <c r="AR237" s="264" t="s">
        <v>239</v>
      </c>
      <c r="AT237" s="264" t="s">
        <v>226</v>
      </c>
      <c r="AU237" s="264" t="s">
        <v>88</v>
      </c>
      <c r="AY237" s="18" t="s">
        <v>223</v>
      </c>
      <c r="BE237" s="265">
        <f>IF(O237="základní",K237,0)</f>
        <v>0</v>
      </c>
      <c r="BF237" s="265">
        <f>IF(O237="snížená",K237,0)</f>
        <v>0</v>
      </c>
      <c r="BG237" s="265">
        <f>IF(O237="zákl. přenesená",K237,0)</f>
        <v>0</v>
      </c>
      <c r="BH237" s="265">
        <f>IF(O237="sníž. přenesená",K237,0)</f>
        <v>0</v>
      </c>
      <c r="BI237" s="265">
        <f>IF(O237="nulová",K237,0)</f>
        <v>0</v>
      </c>
      <c r="BJ237" s="18" t="s">
        <v>86</v>
      </c>
      <c r="BK237" s="265">
        <f>ROUND(P237*H237,2)</f>
        <v>0</v>
      </c>
      <c r="BL237" s="18" t="s">
        <v>239</v>
      </c>
      <c r="BM237" s="264" t="s">
        <v>2730</v>
      </c>
    </row>
    <row r="238" s="15" customFormat="1">
      <c r="A238" s="15"/>
      <c r="B238" s="309"/>
      <c r="C238" s="310"/>
      <c r="D238" s="266" t="s">
        <v>446</v>
      </c>
      <c r="E238" s="311" t="s">
        <v>1</v>
      </c>
      <c r="F238" s="312" t="s">
        <v>2731</v>
      </c>
      <c r="G238" s="310"/>
      <c r="H238" s="311" t="s">
        <v>1</v>
      </c>
      <c r="I238" s="313"/>
      <c r="J238" s="313"/>
      <c r="K238" s="310"/>
      <c r="L238" s="310"/>
      <c r="M238" s="314"/>
      <c r="N238" s="315"/>
      <c r="O238" s="316"/>
      <c r="P238" s="316"/>
      <c r="Q238" s="316"/>
      <c r="R238" s="316"/>
      <c r="S238" s="316"/>
      <c r="T238" s="316"/>
      <c r="U238" s="316"/>
      <c r="V238" s="316"/>
      <c r="W238" s="316"/>
      <c r="X238" s="317"/>
      <c r="Y238" s="15"/>
      <c r="Z238" s="15"/>
      <c r="AA238" s="15"/>
      <c r="AB238" s="15"/>
      <c r="AC238" s="15"/>
      <c r="AD238" s="15"/>
      <c r="AE238" s="15"/>
      <c r="AT238" s="318" t="s">
        <v>446</v>
      </c>
      <c r="AU238" s="318" t="s">
        <v>88</v>
      </c>
      <c r="AV238" s="15" t="s">
        <v>86</v>
      </c>
      <c r="AW238" s="15" t="s">
        <v>5</v>
      </c>
      <c r="AX238" s="15" t="s">
        <v>78</v>
      </c>
      <c r="AY238" s="318" t="s">
        <v>223</v>
      </c>
    </row>
    <row r="239" s="15" customFormat="1">
      <c r="A239" s="15"/>
      <c r="B239" s="309"/>
      <c r="C239" s="310"/>
      <c r="D239" s="266" t="s">
        <v>446</v>
      </c>
      <c r="E239" s="311" t="s">
        <v>1</v>
      </c>
      <c r="F239" s="312" t="s">
        <v>2732</v>
      </c>
      <c r="G239" s="310"/>
      <c r="H239" s="311" t="s">
        <v>1</v>
      </c>
      <c r="I239" s="313"/>
      <c r="J239" s="313"/>
      <c r="K239" s="310"/>
      <c r="L239" s="310"/>
      <c r="M239" s="314"/>
      <c r="N239" s="315"/>
      <c r="O239" s="316"/>
      <c r="P239" s="316"/>
      <c r="Q239" s="316"/>
      <c r="R239" s="316"/>
      <c r="S239" s="316"/>
      <c r="T239" s="316"/>
      <c r="U239" s="316"/>
      <c r="V239" s="316"/>
      <c r="W239" s="316"/>
      <c r="X239" s="317"/>
      <c r="Y239" s="15"/>
      <c r="Z239" s="15"/>
      <c r="AA239" s="15"/>
      <c r="AB239" s="15"/>
      <c r="AC239" s="15"/>
      <c r="AD239" s="15"/>
      <c r="AE239" s="15"/>
      <c r="AT239" s="318" t="s">
        <v>446</v>
      </c>
      <c r="AU239" s="318" t="s">
        <v>88</v>
      </c>
      <c r="AV239" s="15" t="s">
        <v>86</v>
      </c>
      <c r="AW239" s="15" t="s">
        <v>5</v>
      </c>
      <c r="AX239" s="15" t="s">
        <v>78</v>
      </c>
      <c r="AY239" s="318" t="s">
        <v>223</v>
      </c>
    </row>
    <row r="240" s="13" customFormat="1">
      <c r="A240" s="13"/>
      <c r="B240" s="274"/>
      <c r="C240" s="275"/>
      <c r="D240" s="266" t="s">
        <v>446</v>
      </c>
      <c r="E240" s="276" t="s">
        <v>1</v>
      </c>
      <c r="F240" s="277" t="s">
        <v>2733</v>
      </c>
      <c r="G240" s="275"/>
      <c r="H240" s="278">
        <v>63.484999999999999</v>
      </c>
      <c r="I240" s="279"/>
      <c r="J240" s="279"/>
      <c r="K240" s="275"/>
      <c r="L240" s="275"/>
      <c r="M240" s="280"/>
      <c r="N240" s="281"/>
      <c r="O240" s="282"/>
      <c r="P240" s="282"/>
      <c r="Q240" s="282"/>
      <c r="R240" s="282"/>
      <c r="S240" s="282"/>
      <c r="T240" s="282"/>
      <c r="U240" s="282"/>
      <c r="V240" s="282"/>
      <c r="W240" s="282"/>
      <c r="X240" s="283"/>
      <c r="Y240" s="13"/>
      <c r="Z240" s="13"/>
      <c r="AA240" s="13"/>
      <c r="AB240" s="13"/>
      <c r="AC240" s="13"/>
      <c r="AD240" s="13"/>
      <c r="AE240" s="13"/>
      <c r="AT240" s="284" t="s">
        <v>446</v>
      </c>
      <c r="AU240" s="284" t="s">
        <v>88</v>
      </c>
      <c r="AV240" s="13" t="s">
        <v>88</v>
      </c>
      <c r="AW240" s="13" t="s">
        <v>5</v>
      </c>
      <c r="AX240" s="13" t="s">
        <v>78</v>
      </c>
      <c r="AY240" s="284" t="s">
        <v>223</v>
      </c>
    </row>
    <row r="241" s="15" customFormat="1">
      <c r="A241" s="15"/>
      <c r="B241" s="309"/>
      <c r="C241" s="310"/>
      <c r="D241" s="266" t="s">
        <v>446</v>
      </c>
      <c r="E241" s="311" t="s">
        <v>1</v>
      </c>
      <c r="F241" s="312" t="s">
        <v>2734</v>
      </c>
      <c r="G241" s="310"/>
      <c r="H241" s="311" t="s">
        <v>1</v>
      </c>
      <c r="I241" s="313"/>
      <c r="J241" s="313"/>
      <c r="K241" s="310"/>
      <c r="L241" s="310"/>
      <c r="M241" s="314"/>
      <c r="N241" s="315"/>
      <c r="O241" s="316"/>
      <c r="P241" s="316"/>
      <c r="Q241" s="316"/>
      <c r="R241" s="316"/>
      <c r="S241" s="316"/>
      <c r="T241" s="316"/>
      <c r="U241" s="316"/>
      <c r="V241" s="316"/>
      <c r="W241" s="316"/>
      <c r="X241" s="317"/>
      <c r="Y241" s="15"/>
      <c r="Z241" s="15"/>
      <c r="AA241" s="15"/>
      <c r="AB241" s="15"/>
      <c r="AC241" s="15"/>
      <c r="AD241" s="15"/>
      <c r="AE241" s="15"/>
      <c r="AT241" s="318" t="s">
        <v>446</v>
      </c>
      <c r="AU241" s="318" t="s">
        <v>88</v>
      </c>
      <c r="AV241" s="15" t="s">
        <v>86</v>
      </c>
      <c r="AW241" s="15" t="s">
        <v>5</v>
      </c>
      <c r="AX241" s="15" t="s">
        <v>78</v>
      </c>
      <c r="AY241" s="318" t="s">
        <v>223</v>
      </c>
    </row>
    <row r="242" s="13" customFormat="1">
      <c r="A242" s="13"/>
      <c r="B242" s="274"/>
      <c r="C242" s="275"/>
      <c r="D242" s="266" t="s">
        <v>446</v>
      </c>
      <c r="E242" s="276" t="s">
        <v>1</v>
      </c>
      <c r="F242" s="277" t="s">
        <v>2735</v>
      </c>
      <c r="G242" s="275"/>
      <c r="H242" s="278">
        <v>27.265999999999998</v>
      </c>
      <c r="I242" s="279"/>
      <c r="J242" s="279"/>
      <c r="K242" s="275"/>
      <c r="L242" s="275"/>
      <c r="M242" s="280"/>
      <c r="N242" s="281"/>
      <c r="O242" s="282"/>
      <c r="P242" s="282"/>
      <c r="Q242" s="282"/>
      <c r="R242" s="282"/>
      <c r="S242" s="282"/>
      <c r="T242" s="282"/>
      <c r="U242" s="282"/>
      <c r="V242" s="282"/>
      <c r="W242" s="282"/>
      <c r="X242" s="283"/>
      <c r="Y242" s="13"/>
      <c r="Z242" s="13"/>
      <c r="AA242" s="13"/>
      <c r="AB242" s="13"/>
      <c r="AC242" s="13"/>
      <c r="AD242" s="13"/>
      <c r="AE242" s="13"/>
      <c r="AT242" s="284" t="s">
        <v>446</v>
      </c>
      <c r="AU242" s="284" t="s">
        <v>88</v>
      </c>
      <c r="AV242" s="13" t="s">
        <v>88</v>
      </c>
      <c r="AW242" s="13" t="s">
        <v>5</v>
      </c>
      <c r="AX242" s="13" t="s">
        <v>78</v>
      </c>
      <c r="AY242" s="284" t="s">
        <v>223</v>
      </c>
    </row>
    <row r="243" s="14" customFormat="1">
      <c r="A243" s="14"/>
      <c r="B243" s="285"/>
      <c r="C243" s="286"/>
      <c r="D243" s="266" t="s">
        <v>446</v>
      </c>
      <c r="E243" s="287" t="s">
        <v>1</v>
      </c>
      <c r="F243" s="288" t="s">
        <v>463</v>
      </c>
      <c r="G243" s="286"/>
      <c r="H243" s="289">
        <v>90.751000000000005</v>
      </c>
      <c r="I243" s="290"/>
      <c r="J243" s="290"/>
      <c r="K243" s="286"/>
      <c r="L243" s="286"/>
      <c r="M243" s="291"/>
      <c r="N243" s="292"/>
      <c r="O243" s="293"/>
      <c r="P243" s="293"/>
      <c r="Q243" s="293"/>
      <c r="R243" s="293"/>
      <c r="S243" s="293"/>
      <c r="T243" s="293"/>
      <c r="U243" s="293"/>
      <c r="V243" s="293"/>
      <c r="W243" s="293"/>
      <c r="X243" s="294"/>
      <c r="Y243" s="14"/>
      <c r="Z243" s="14"/>
      <c r="AA243" s="14"/>
      <c r="AB243" s="14"/>
      <c r="AC243" s="14"/>
      <c r="AD243" s="14"/>
      <c r="AE243" s="14"/>
      <c r="AT243" s="295" t="s">
        <v>446</v>
      </c>
      <c r="AU243" s="295" t="s">
        <v>88</v>
      </c>
      <c r="AV243" s="14" t="s">
        <v>239</v>
      </c>
      <c r="AW243" s="14" t="s">
        <v>5</v>
      </c>
      <c r="AX243" s="14" t="s">
        <v>86</v>
      </c>
      <c r="AY243" s="295" t="s">
        <v>223</v>
      </c>
    </row>
    <row r="244" s="2" customFormat="1" ht="21.75" customHeight="1">
      <c r="A244" s="39"/>
      <c r="B244" s="40"/>
      <c r="C244" s="252" t="s">
        <v>343</v>
      </c>
      <c r="D244" s="252" t="s">
        <v>226</v>
      </c>
      <c r="E244" s="253" t="s">
        <v>2736</v>
      </c>
      <c r="F244" s="254" t="s">
        <v>2737</v>
      </c>
      <c r="G244" s="255" t="s">
        <v>403</v>
      </c>
      <c r="H244" s="256">
        <v>2.976</v>
      </c>
      <c r="I244" s="257"/>
      <c r="J244" s="257"/>
      <c r="K244" s="258">
        <f>ROUND(P244*H244,2)</f>
        <v>0</v>
      </c>
      <c r="L244" s="254" t="s">
        <v>404</v>
      </c>
      <c r="M244" s="45"/>
      <c r="N244" s="259" t="s">
        <v>1</v>
      </c>
      <c r="O244" s="260" t="s">
        <v>41</v>
      </c>
      <c r="P244" s="261">
        <f>I244+J244</f>
        <v>0</v>
      </c>
      <c r="Q244" s="261">
        <f>ROUND(I244*H244,2)</f>
        <v>0</v>
      </c>
      <c r="R244" s="261">
        <f>ROUND(J244*H244,2)</f>
        <v>0</v>
      </c>
      <c r="S244" s="92"/>
      <c r="T244" s="262">
        <f>S244*H244</f>
        <v>0</v>
      </c>
      <c r="U244" s="262">
        <v>0</v>
      </c>
      <c r="V244" s="262">
        <f>U244*H244</f>
        <v>0</v>
      </c>
      <c r="W244" s="262">
        <v>0</v>
      </c>
      <c r="X244" s="263">
        <f>W244*H244</f>
        <v>0</v>
      </c>
      <c r="Y244" s="39"/>
      <c r="Z244" s="39"/>
      <c r="AA244" s="39"/>
      <c r="AB244" s="39"/>
      <c r="AC244" s="39"/>
      <c r="AD244" s="39"/>
      <c r="AE244" s="39"/>
      <c r="AR244" s="264" t="s">
        <v>239</v>
      </c>
      <c r="AT244" s="264" t="s">
        <v>226</v>
      </c>
      <c r="AU244" s="264" t="s">
        <v>88</v>
      </c>
      <c r="AY244" s="18" t="s">
        <v>223</v>
      </c>
      <c r="BE244" s="265">
        <f>IF(O244="základní",K244,0)</f>
        <v>0</v>
      </c>
      <c r="BF244" s="265">
        <f>IF(O244="snížená",K244,0)</f>
        <v>0</v>
      </c>
      <c r="BG244" s="265">
        <f>IF(O244="zákl. přenesená",K244,0)</f>
        <v>0</v>
      </c>
      <c r="BH244" s="265">
        <f>IF(O244="sníž. přenesená",K244,0)</f>
        <v>0</v>
      </c>
      <c r="BI244" s="265">
        <f>IF(O244="nulová",K244,0)</f>
        <v>0</v>
      </c>
      <c r="BJ244" s="18" t="s">
        <v>86</v>
      </c>
      <c r="BK244" s="265">
        <f>ROUND(P244*H244,2)</f>
        <v>0</v>
      </c>
      <c r="BL244" s="18" t="s">
        <v>239</v>
      </c>
      <c r="BM244" s="264" t="s">
        <v>2738</v>
      </c>
    </row>
    <row r="245" s="13" customFormat="1">
      <c r="A245" s="13"/>
      <c r="B245" s="274"/>
      <c r="C245" s="275"/>
      <c r="D245" s="266" t="s">
        <v>446</v>
      </c>
      <c r="E245" s="276" t="s">
        <v>1</v>
      </c>
      <c r="F245" s="277" t="s">
        <v>2618</v>
      </c>
      <c r="G245" s="275"/>
      <c r="H245" s="278">
        <v>2.976</v>
      </c>
      <c r="I245" s="279"/>
      <c r="J245" s="279"/>
      <c r="K245" s="275"/>
      <c r="L245" s="275"/>
      <c r="M245" s="280"/>
      <c r="N245" s="281"/>
      <c r="O245" s="282"/>
      <c r="P245" s="282"/>
      <c r="Q245" s="282"/>
      <c r="R245" s="282"/>
      <c r="S245" s="282"/>
      <c r="T245" s="282"/>
      <c r="U245" s="282"/>
      <c r="V245" s="282"/>
      <c r="W245" s="282"/>
      <c r="X245" s="283"/>
      <c r="Y245" s="13"/>
      <c r="Z245" s="13"/>
      <c r="AA245" s="13"/>
      <c r="AB245" s="13"/>
      <c r="AC245" s="13"/>
      <c r="AD245" s="13"/>
      <c r="AE245" s="13"/>
      <c r="AT245" s="284" t="s">
        <v>446</v>
      </c>
      <c r="AU245" s="284" t="s">
        <v>88</v>
      </c>
      <c r="AV245" s="13" t="s">
        <v>88</v>
      </c>
      <c r="AW245" s="13" t="s">
        <v>5</v>
      </c>
      <c r="AX245" s="13" t="s">
        <v>86</v>
      </c>
      <c r="AY245" s="284" t="s">
        <v>223</v>
      </c>
    </row>
    <row r="246" s="2" customFormat="1" ht="21.75" customHeight="1">
      <c r="A246" s="39"/>
      <c r="B246" s="40"/>
      <c r="C246" s="252" t="s">
        <v>348</v>
      </c>
      <c r="D246" s="252" t="s">
        <v>226</v>
      </c>
      <c r="E246" s="253" t="s">
        <v>1024</v>
      </c>
      <c r="F246" s="254" t="s">
        <v>1025</v>
      </c>
      <c r="G246" s="255" t="s">
        <v>403</v>
      </c>
      <c r="H246" s="256">
        <v>121.886</v>
      </c>
      <c r="I246" s="257"/>
      <c r="J246" s="257"/>
      <c r="K246" s="258">
        <f>ROUND(P246*H246,2)</f>
        <v>0</v>
      </c>
      <c r="L246" s="254" t="s">
        <v>404</v>
      </c>
      <c r="M246" s="45"/>
      <c r="N246" s="259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</v>
      </c>
      <c r="V246" s="262">
        <f>U246*H246</f>
        <v>0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239</v>
      </c>
      <c r="AT246" s="264" t="s">
        <v>226</v>
      </c>
      <c r="AU246" s="264" t="s">
        <v>88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2739</v>
      </c>
    </row>
    <row r="247" s="15" customFormat="1">
      <c r="A247" s="15"/>
      <c r="B247" s="309"/>
      <c r="C247" s="310"/>
      <c r="D247" s="266" t="s">
        <v>446</v>
      </c>
      <c r="E247" s="311" t="s">
        <v>1</v>
      </c>
      <c r="F247" s="312" t="s">
        <v>2740</v>
      </c>
      <c r="G247" s="310"/>
      <c r="H247" s="311" t="s">
        <v>1</v>
      </c>
      <c r="I247" s="313"/>
      <c r="J247" s="313"/>
      <c r="K247" s="310"/>
      <c r="L247" s="310"/>
      <c r="M247" s="314"/>
      <c r="N247" s="315"/>
      <c r="O247" s="316"/>
      <c r="P247" s="316"/>
      <c r="Q247" s="316"/>
      <c r="R247" s="316"/>
      <c r="S247" s="316"/>
      <c r="T247" s="316"/>
      <c r="U247" s="316"/>
      <c r="V247" s="316"/>
      <c r="W247" s="316"/>
      <c r="X247" s="317"/>
      <c r="Y247" s="15"/>
      <c r="Z247" s="15"/>
      <c r="AA247" s="15"/>
      <c r="AB247" s="15"/>
      <c r="AC247" s="15"/>
      <c r="AD247" s="15"/>
      <c r="AE247" s="15"/>
      <c r="AT247" s="318" t="s">
        <v>446</v>
      </c>
      <c r="AU247" s="318" t="s">
        <v>88</v>
      </c>
      <c r="AV247" s="15" t="s">
        <v>86</v>
      </c>
      <c r="AW247" s="15" t="s">
        <v>5</v>
      </c>
      <c r="AX247" s="15" t="s">
        <v>78</v>
      </c>
      <c r="AY247" s="318" t="s">
        <v>223</v>
      </c>
    </row>
    <row r="248" s="15" customFormat="1">
      <c r="A248" s="15"/>
      <c r="B248" s="309"/>
      <c r="C248" s="310"/>
      <c r="D248" s="266" t="s">
        <v>446</v>
      </c>
      <c r="E248" s="311" t="s">
        <v>1</v>
      </c>
      <c r="F248" s="312" t="s">
        <v>2741</v>
      </c>
      <c r="G248" s="310"/>
      <c r="H248" s="311" t="s">
        <v>1</v>
      </c>
      <c r="I248" s="313"/>
      <c r="J248" s="313"/>
      <c r="K248" s="310"/>
      <c r="L248" s="310"/>
      <c r="M248" s="314"/>
      <c r="N248" s="315"/>
      <c r="O248" s="316"/>
      <c r="P248" s="316"/>
      <c r="Q248" s="316"/>
      <c r="R248" s="316"/>
      <c r="S248" s="316"/>
      <c r="T248" s="316"/>
      <c r="U248" s="316"/>
      <c r="V248" s="316"/>
      <c r="W248" s="316"/>
      <c r="X248" s="317"/>
      <c r="Y248" s="15"/>
      <c r="Z248" s="15"/>
      <c r="AA248" s="15"/>
      <c r="AB248" s="15"/>
      <c r="AC248" s="15"/>
      <c r="AD248" s="15"/>
      <c r="AE248" s="15"/>
      <c r="AT248" s="318" t="s">
        <v>446</v>
      </c>
      <c r="AU248" s="318" t="s">
        <v>88</v>
      </c>
      <c r="AV248" s="15" t="s">
        <v>86</v>
      </c>
      <c r="AW248" s="15" t="s">
        <v>5</v>
      </c>
      <c r="AX248" s="15" t="s">
        <v>78</v>
      </c>
      <c r="AY248" s="318" t="s">
        <v>223</v>
      </c>
    </row>
    <row r="249" s="13" customFormat="1">
      <c r="A249" s="13"/>
      <c r="B249" s="274"/>
      <c r="C249" s="275"/>
      <c r="D249" s="266" t="s">
        <v>446</v>
      </c>
      <c r="E249" s="276" t="s">
        <v>1</v>
      </c>
      <c r="F249" s="277" t="s">
        <v>2742</v>
      </c>
      <c r="G249" s="275"/>
      <c r="H249" s="278">
        <v>55.561999999999998</v>
      </c>
      <c r="I249" s="279"/>
      <c r="J249" s="279"/>
      <c r="K249" s="275"/>
      <c r="L249" s="275"/>
      <c r="M249" s="280"/>
      <c r="N249" s="281"/>
      <c r="O249" s="282"/>
      <c r="P249" s="282"/>
      <c r="Q249" s="282"/>
      <c r="R249" s="282"/>
      <c r="S249" s="282"/>
      <c r="T249" s="282"/>
      <c r="U249" s="282"/>
      <c r="V249" s="282"/>
      <c r="W249" s="282"/>
      <c r="X249" s="283"/>
      <c r="Y249" s="13"/>
      <c r="Z249" s="13"/>
      <c r="AA249" s="13"/>
      <c r="AB249" s="13"/>
      <c r="AC249" s="13"/>
      <c r="AD249" s="13"/>
      <c r="AE249" s="13"/>
      <c r="AT249" s="284" t="s">
        <v>446</v>
      </c>
      <c r="AU249" s="284" t="s">
        <v>88</v>
      </c>
      <c r="AV249" s="13" t="s">
        <v>88</v>
      </c>
      <c r="AW249" s="13" t="s">
        <v>5</v>
      </c>
      <c r="AX249" s="13" t="s">
        <v>78</v>
      </c>
      <c r="AY249" s="284" t="s">
        <v>223</v>
      </c>
    </row>
    <row r="250" s="15" customFormat="1">
      <c r="A250" s="15"/>
      <c r="B250" s="309"/>
      <c r="C250" s="310"/>
      <c r="D250" s="266" t="s">
        <v>446</v>
      </c>
      <c r="E250" s="311" t="s">
        <v>1</v>
      </c>
      <c r="F250" s="312" t="s">
        <v>2743</v>
      </c>
      <c r="G250" s="310"/>
      <c r="H250" s="311" t="s">
        <v>1</v>
      </c>
      <c r="I250" s="313"/>
      <c r="J250" s="313"/>
      <c r="K250" s="310"/>
      <c r="L250" s="310"/>
      <c r="M250" s="314"/>
      <c r="N250" s="315"/>
      <c r="O250" s="316"/>
      <c r="P250" s="316"/>
      <c r="Q250" s="316"/>
      <c r="R250" s="316"/>
      <c r="S250" s="316"/>
      <c r="T250" s="316"/>
      <c r="U250" s="316"/>
      <c r="V250" s="316"/>
      <c r="W250" s="316"/>
      <c r="X250" s="317"/>
      <c r="Y250" s="15"/>
      <c r="Z250" s="15"/>
      <c r="AA250" s="15"/>
      <c r="AB250" s="15"/>
      <c r="AC250" s="15"/>
      <c r="AD250" s="15"/>
      <c r="AE250" s="15"/>
      <c r="AT250" s="318" t="s">
        <v>446</v>
      </c>
      <c r="AU250" s="318" t="s">
        <v>88</v>
      </c>
      <c r="AV250" s="15" t="s">
        <v>86</v>
      </c>
      <c r="AW250" s="15" t="s">
        <v>5</v>
      </c>
      <c r="AX250" s="15" t="s">
        <v>78</v>
      </c>
      <c r="AY250" s="318" t="s">
        <v>223</v>
      </c>
    </row>
    <row r="251" s="13" customFormat="1">
      <c r="A251" s="13"/>
      <c r="B251" s="274"/>
      <c r="C251" s="275"/>
      <c r="D251" s="266" t="s">
        <v>446</v>
      </c>
      <c r="E251" s="276" t="s">
        <v>1</v>
      </c>
      <c r="F251" s="277" t="s">
        <v>2744</v>
      </c>
      <c r="G251" s="275"/>
      <c r="H251" s="278">
        <v>12.960000000000001</v>
      </c>
      <c r="I251" s="279"/>
      <c r="J251" s="279"/>
      <c r="K251" s="275"/>
      <c r="L251" s="275"/>
      <c r="M251" s="280"/>
      <c r="N251" s="281"/>
      <c r="O251" s="282"/>
      <c r="P251" s="282"/>
      <c r="Q251" s="282"/>
      <c r="R251" s="282"/>
      <c r="S251" s="282"/>
      <c r="T251" s="282"/>
      <c r="U251" s="282"/>
      <c r="V251" s="282"/>
      <c r="W251" s="282"/>
      <c r="X251" s="283"/>
      <c r="Y251" s="13"/>
      <c r="Z251" s="13"/>
      <c r="AA251" s="13"/>
      <c r="AB251" s="13"/>
      <c r="AC251" s="13"/>
      <c r="AD251" s="13"/>
      <c r="AE251" s="13"/>
      <c r="AT251" s="284" t="s">
        <v>446</v>
      </c>
      <c r="AU251" s="284" t="s">
        <v>88</v>
      </c>
      <c r="AV251" s="13" t="s">
        <v>88</v>
      </c>
      <c r="AW251" s="13" t="s">
        <v>5</v>
      </c>
      <c r="AX251" s="13" t="s">
        <v>78</v>
      </c>
      <c r="AY251" s="284" t="s">
        <v>223</v>
      </c>
    </row>
    <row r="252" s="15" customFormat="1">
      <c r="A252" s="15"/>
      <c r="B252" s="309"/>
      <c r="C252" s="310"/>
      <c r="D252" s="266" t="s">
        <v>446</v>
      </c>
      <c r="E252" s="311" t="s">
        <v>1</v>
      </c>
      <c r="F252" s="312" t="s">
        <v>2641</v>
      </c>
      <c r="G252" s="310"/>
      <c r="H252" s="311" t="s">
        <v>1</v>
      </c>
      <c r="I252" s="313"/>
      <c r="J252" s="313"/>
      <c r="K252" s="310"/>
      <c r="L252" s="310"/>
      <c r="M252" s="314"/>
      <c r="N252" s="315"/>
      <c r="O252" s="316"/>
      <c r="P252" s="316"/>
      <c r="Q252" s="316"/>
      <c r="R252" s="316"/>
      <c r="S252" s="316"/>
      <c r="T252" s="316"/>
      <c r="U252" s="316"/>
      <c r="V252" s="316"/>
      <c r="W252" s="316"/>
      <c r="X252" s="317"/>
      <c r="Y252" s="15"/>
      <c r="Z252" s="15"/>
      <c r="AA252" s="15"/>
      <c r="AB252" s="15"/>
      <c r="AC252" s="15"/>
      <c r="AD252" s="15"/>
      <c r="AE252" s="15"/>
      <c r="AT252" s="318" t="s">
        <v>446</v>
      </c>
      <c r="AU252" s="318" t="s">
        <v>88</v>
      </c>
      <c r="AV252" s="15" t="s">
        <v>86</v>
      </c>
      <c r="AW252" s="15" t="s">
        <v>5</v>
      </c>
      <c r="AX252" s="15" t="s">
        <v>78</v>
      </c>
      <c r="AY252" s="318" t="s">
        <v>223</v>
      </c>
    </row>
    <row r="253" s="13" customFormat="1">
      <c r="A253" s="13"/>
      <c r="B253" s="274"/>
      <c r="C253" s="275"/>
      <c r="D253" s="266" t="s">
        <v>446</v>
      </c>
      <c r="E253" s="276" t="s">
        <v>1</v>
      </c>
      <c r="F253" s="277" t="s">
        <v>2745</v>
      </c>
      <c r="G253" s="275"/>
      <c r="H253" s="278">
        <v>24.923999999999999</v>
      </c>
      <c r="I253" s="279"/>
      <c r="J253" s="279"/>
      <c r="K253" s="275"/>
      <c r="L253" s="275"/>
      <c r="M253" s="280"/>
      <c r="N253" s="281"/>
      <c r="O253" s="282"/>
      <c r="P253" s="282"/>
      <c r="Q253" s="282"/>
      <c r="R253" s="282"/>
      <c r="S253" s="282"/>
      <c r="T253" s="282"/>
      <c r="U253" s="282"/>
      <c r="V253" s="282"/>
      <c r="W253" s="282"/>
      <c r="X253" s="283"/>
      <c r="Y253" s="13"/>
      <c r="Z253" s="13"/>
      <c r="AA253" s="13"/>
      <c r="AB253" s="13"/>
      <c r="AC253" s="13"/>
      <c r="AD253" s="13"/>
      <c r="AE253" s="13"/>
      <c r="AT253" s="284" t="s">
        <v>446</v>
      </c>
      <c r="AU253" s="284" t="s">
        <v>88</v>
      </c>
      <c r="AV253" s="13" t="s">
        <v>88</v>
      </c>
      <c r="AW253" s="13" t="s">
        <v>5</v>
      </c>
      <c r="AX253" s="13" t="s">
        <v>78</v>
      </c>
      <c r="AY253" s="284" t="s">
        <v>223</v>
      </c>
    </row>
    <row r="254" s="15" customFormat="1">
      <c r="A254" s="15"/>
      <c r="B254" s="309"/>
      <c r="C254" s="310"/>
      <c r="D254" s="266" t="s">
        <v>446</v>
      </c>
      <c r="E254" s="311" t="s">
        <v>1</v>
      </c>
      <c r="F254" s="312" t="s">
        <v>2746</v>
      </c>
      <c r="G254" s="310"/>
      <c r="H254" s="311" t="s">
        <v>1</v>
      </c>
      <c r="I254" s="313"/>
      <c r="J254" s="313"/>
      <c r="K254" s="310"/>
      <c r="L254" s="310"/>
      <c r="M254" s="314"/>
      <c r="N254" s="315"/>
      <c r="O254" s="316"/>
      <c r="P254" s="316"/>
      <c r="Q254" s="316"/>
      <c r="R254" s="316"/>
      <c r="S254" s="316"/>
      <c r="T254" s="316"/>
      <c r="U254" s="316"/>
      <c r="V254" s="316"/>
      <c r="W254" s="316"/>
      <c r="X254" s="317"/>
      <c r="Y254" s="15"/>
      <c r="Z254" s="15"/>
      <c r="AA254" s="15"/>
      <c r="AB254" s="15"/>
      <c r="AC254" s="15"/>
      <c r="AD254" s="15"/>
      <c r="AE254" s="15"/>
      <c r="AT254" s="318" t="s">
        <v>446</v>
      </c>
      <c r="AU254" s="318" t="s">
        <v>88</v>
      </c>
      <c r="AV254" s="15" t="s">
        <v>86</v>
      </c>
      <c r="AW254" s="15" t="s">
        <v>5</v>
      </c>
      <c r="AX254" s="15" t="s">
        <v>78</v>
      </c>
      <c r="AY254" s="318" t="s">
        <v>223</v>
      </c>
    </row>
    <row r="255" s="13" customFormat="1">
      <c r="A255" s="13"/>
      <c r="B255" s="274"/>
      <c r="C255" s="275"/>
      <c r="D255" s="266" t="s">
        <v>446</v>
      </c>
      <c r="E255" s="276" t="s">
        <v>1</v>
      </c>
      <c r="F255" s="277" t="s">
        <v>2747</v>
      </c>
      <c r="G255" s="275"/>
      <c r="H255" s="278">
        <v>6</v>
      </c>
      <c r="I255" s="279"/>
      <c r="J255" s="279"/>
      <c r="K255" s="275"/>
      <c r="L255" s="275"/>
      <c r="M255" s="280"/>
      <c r="N255" s="281"/>
      <c r="O255" s="282"/>
      <c r="P255" s="282"/>
      <c r="Q255" s="282"/>
      <c r="R255" s="282"/>
      <c r="S255" s="282"/>
      <c r="T255" s="282"/>
      <c r="U255" s="282"/>
      <c r="V255" s="282"/>
      <c r="W255" s="282"/>
      <c r="X255" s="283"/>
      <c r="Y255" s="13"/>
      <c r="Z255" s="13"/>
      <c r="AA255" s="13"/>
      <c r="AB255" s="13"/>
      <c r="AC255" s="13"/>
      <c r="AD255" s="13"/>
      <c r="AE255" s="13"/>
      <c r="AT255" s="284" t="s">
        <v>446</v>
      </c>
      <c r="AU255" s="284" t="s">
        <v>88</v>
      </c>
      <c r="AV255" s="13" t="s">
        <v>88</v>
      </c>
      <c r="AW255" s="13" t="s">
        <v>5</v>
      </c>
      <c r="AX255" s="13" t="s">
        <v>78</v>
      </c>
      <c r="AY255" s="284" t="s">
        <v>223</v>
      </c>
    </row>
    <row r="256" s="15" customFormat="1">
      <c r="A256" s="15"/>
      <c r="B256" s="309"/>
      <c r="C256" s="310"/>
      <c r="D256" s="266" t="s">
        <v>446</v>
      </c>
      <c r="E256" s="311" t="s">
        <v>1</v>
      </c>
      <c r="F256" s="312" t="s">
        <v>2748</v>
      </c>
      <c r="G256" s="310"/>
      <c r="H256" s="311" t="s">
        <v>1</v>
      </c>
      <c r="I256" s="313"/>
      <c r="J256" s="313"/>
      <c r="K256" s="310"/>
      <c r="L256" s="310"/>
      <c r="M256" s="314"/>
      <c r="N256" s="315"/>
      <c r="O256" s="316"/>
      <c r="P256" s="316"/>
      <c r="Q256" s="316"/>
      <c r="R256" s="316"/>
      <c r="S256" s="316"/>
      <c r="T256" s="316"/>
      <c r="U256" s="316"/>
      <c r="V256" s="316"/>
      <c r="W256" s="316"/>
      <c r="X256" s="317"/>
      <c r="Y256" s="15"/>
      <c r="Z256" s="15"/>
      <c r="AA256" s="15"/>
      <c r="AB256" s="15"/>
      <c r="AC256" s="15"/>
      <c r="AD256" s="15"/>
      <c r="AE256" s="15"/>
      <c r="AT256" s="318" t="s">
        <v>446</v>
      </c>
      <c r="AU256" s="318" t="s">
        <v>88</v>
      </c>
      <c r="AV256" s="15" t="s">
        <v>86</v>
      </c>
      <c r="AW256" s="15" t="s">
        <v>5</v>
      </c>
      <c r="AX256" s="15" t="s">
        <v>78</v>
      </c>
      <c r="AY256" s="318" t="s">
        <v>223</v>
      </c>
    </row>
    <row r="257" s="13" customFormat="1">
      <c r="A257" s="13"/>
      <c r="B257" s="274"/>
      <c r="C257" s="275"/>
      <c r="D257" s="266" t="s">
        <v>446</v>
      </c>
      <c r="E257" s="276" t="s">
        <v>1</v>
      </c>
      <c r="F257" s="277" t="s">
        <v>2749</v>
      </c>
      <c r="G257" s="275"/>
      <c r="H257" s="278">
        <v>22.440000000000001</v>
      </c>
      <c r="I257" s="279"/>
      <c r="J257" s="279"/>
      <c r="K257" s="275"/>
      <c r="L257" s="275"/>
      <c r="M257" s="280"/>
      <c r="N257" s="281"/>
      <c r="O257" s="282"/>
      <c r="P257" s="282"/>
      <c r="Q257" s="282"/>
      <c r="R257" s="282"/>
      <c r="S257" s="282"/>
      <c r="T257" s="282"/>
      <c r="U257" s="282"/>
      <c r="V257" s="282"/>
      <c r="W257" s="282"/>
      <c r="X257" s="283"/>
      <c r="Y257" s="13"/>
      <c r="Z257" s="13"/>
      <c r="AA257" s="13"/>
      <c r="AB257" s="13"/>
      <c r="AC257" s="13"/>
      <c r="AD257" s="13"/>
      <c r="AE257" s="13"/>
      <c r="AT257" s="284" t="s">
        <v>446</v>
      </c>
      <c r="AU257" s="284" t="s">
        <v>88</v>
      </c>
      <c r="AV257" s="13" t="s">
        <v>88</v>
      </c>
      <c r="AW257" s="13" t="s">
        <v>5</v>
      </c>
      <c r="AX257" s="13" t="s">
        <v>78</v>
      </c>
      <c r="AY257" s="284" t="s">
        <v>223</v>
      </c>
    </row>
    <row r="258" s="14" customFormat="1">
      <c r="A258" s="14"/>
      <c r="B258" s="285"/>
      <c r="C258" s="286"/>
      <c r="D258" s="266" t="s">
        <v>446</v>
      </c>
      <c r="E258" s="287" t="s">
        <v>1</v>
      </c>
      <c r="F258" s="288" t="s">
        <v>463</v>
      </c>
      <c r="G258" s="286"/>
      <c r="H258" s="289">
        <v>121.886</v>
      </c>
      <c r="I258" s="290"/>
      <c r="J258" s="290"/>
      <c r="K258" s="286"/>
      <c r="L258" s="286"/>
      <c r="M258" s="291"/>
      <c r="N258" s="292"/>
      <c r="O258" s="293"/>
      <c r="P258" s="293"/>
      <c r="Q258" s="293"/>
      <c r="R258" s="293"/>
      <c r="S258" s="293"/>
      <c r="T258" s="293"/>
      <c r="U258" s="293"/>
      <c r="V258" s="293"/>
      <c r="W258" s="293"/>
      <c r="X258" s="294"/>
      <c r="Y258" s="14"/>
      <c r="Z258" s="14"/>
      <c r="AA258" s="14"/>
      <c r="AB258" s="14"/>
      <c r="AC258" s="14"/>
      <c r="AD258" s="14"/>
      <c r="AE258" s="14"/>
      <c r="AT258" s="295" t="s">
        <v>446</v>
      </c>
      <c r="AU258" s="295" t="s">
        <v>88</v>
      </c>
      <c r="AV258" s="14" t="s">
        <v>239</v>
      </c>
      <c r="AW258" s="14" t="s">
        <v>5</v>
      </c>
      <c r="AX258" s="14" t="s">
        <v>86</v>
      </c>
      <c r="AY258" s="295" t="s">
        <v>223</v>
      </c>
    </row>
    <row r="259" s="12" customFormat="1" ht="22.8" customHeight="1">
      <c r="A259" s="12"/>
      <c r="B259" s="235"/>
      <c r="C259" s="236"/>
      <c r="D259" s="237" t="s">
        <v>77</v>
      </c>
      <c r="E259" s="250" t="s">
        <v>88</v>
      </c>
      <c r="F259" s="250" t="s">
        <v>568</v>
      </c>
      <c r="G259" s="236"/>
      <c r="H259" s="236"/>
      <c r="I259" s="239"/>
      <c r="J259" s="239"/>
      <c r="K259" s="251">
        <f>BK259</f>
        <v>0</v>
      </c>
      <c r="L259" s="236"/>
      <c r="M259" s="241"/>
      <c r="N259" s="242"/>
      <c r="O259" s="243"/>
      <c r="P259" s="243"/>
      <c r="Q259" s="244">
        <f>SUM(Q260:Q283)</f>
        <v>0</v>
      </c>
      <c r="R259" s="244">
        <f>SUM(R260:R283)</f>
        <v>0</v>
      </c>
      <c r="S259" s="243"/>
      <c r="T259" s="245">
        <f>SUM(T260:T283)</f>
        <v>0</v>
      </c>
      <c r="U259" s="243"/>
      <c r="V259" s="245">
        <f>SUM(V260:V283)</f>
        <v>6.6264799999999999</v>
      </c>
      <c r="W259" s="243"/>
      <c r="X259" s="246">
        <f>SUM(X260:X283)</f>
        <v>0</v>
      </c>
      <c r="Y259" s="12"/>
      <c r="Z259" s="12"/>
      <c r="AA259" s="12"/>
      <c r="AB259" s="12"/>
      <c r="AC259" s="12"/>
      <c r="AD259" s="12"/>
      <c r="AE259" s="12"/>
      <c r="AR259" s="247" t="s">
        <v>86</v>
      </c>
      <c r="AT259" s="248" t="s">
        <v>77</v>
      </c>
      <c r="AU259" s="248" t="s">
        <v>86</v>
      </c>
      <c r="AY259" s="247" t="s">
        <v>223</v>
      </c>
      <c r="BK259" s="249">
        <f>SUM(BK260:BK283)</f>
        <v>0</v>
      </c>
    </row>
    <row r="260" s="2" customFormat="1" ht="21.75" customHeight="1">
      <c r="A260" s="39"/>
      <c r="B260" s="40"/>
      <c r="C260" s="252" t="s">
        <v>353</v>
      </c>
      <c r="D260" s="252" t="s">
        <v>226</v>
      </c>
      <c r="E260" s="253" t="s">
        <v>2750</v>
      </c>
      <c r="F260" s="254" t="s">
        <v>2751</v>
      </c>
      <c r="G260" s="255" t="s">
        <v>409</v>
      </c>
      <c r="H260" s="256">
        <v>0.29999999999999999</v>
      </c>
      <c r="I260" s="257"/>
      <c r="J260" s="257"/>
      <c r="K260" s="258">
        <f>ROUND(P260*H260,2)</f>
        <v>0</v>
      </c>
      <c r="L260" s="254" t="s">
        <v>404</v>
      </c>
      <c r="M260" s="45"/>
      <c r="N260" s="259" t="s">
        <v>1</v>
      </c>
      <c r="O260" s="260" t="s">
        <v>41</v>
      </c>
      <c r="P260" s="261">
        <f>I260+J260</f>
        <v>0</v>
      </c>
      <c r="Q260" s="261">
        <f>ROUND(I260*H260,2)</f>
        <v>0</v>
      </c>
      <c r="R260" s="261">
        <f>ROUND(J260*H260,2)</f>
        <v>0</v>
      </c>
      <c r="S260" s="92"/>
      <c r="T260" s="262">
        <f>S260*H260</f>
        <v>0</v>
      </c>
      <c r="U260" s="262">
        <v>2.2563399999999998</v>
      </c>
      <c r="V260" s="262">
        <f>U260*H260</f>
        <v>0.67690199999999989</v>
      </c>
      <c r="W260" s="262">
        <v>0</v>
      </c>
      <c r="X260" s="263">
        <f>W260*H260</f>
        <v>0</v>
      </c>
      <c r="Y260" s="39"/>
      <c r="Z260" s="39"/>
      <c r="AA260" s="39"/>
      <c r="AB260" s="39"/>
      <c r="AC260" s="39"/>
      <c r="AD260" s="39"/>
      <c r="AE260" s="39"/>
      <c r="AR260" s="264" t="s">
        <v>239</v>
      </c>
      <c r="AT260" s="264" t="s">
        <v>226</v>
      </c>
      <c r="AU260" s="264" t="s">
        <v>88</v>
      </c>
      <c r="AY260" s="18" t="s">
        <v>223</v>
      </c>
      <c r="BE260" s="265">
        <f>IF(O260="základní",K260,0)</f>
        <v>0</v>
      </c>
      <c r="BF260" s="265">
        <f>IF(O260="snížená",K260,0)</f>
        <v>0</v>
      </c>
      <c r="BG260" s="265">
        <f>IF(O260="zákl. přenesená",K260,0)</f>
        <v>0</v>
      </c>
      <c r="BH260" s="265">
        <f>IF(O260="sníž. přenesená",K260,0)</f>
        <v>0</v>
      </c>
      <c r="BI260" s="265">
        <f>IF(O260="nulová",K260,0)</f>
        <v>0</v>
      </c>
      <c r="BJ260" s="18" t="s">
        <v>86</v>
      </c>
      <c r="BK260" s="265">
        <f>ROUND(P260*H260,2)</f>
        <v>0</v>
      </c>
      <c r="BL260" s="18" t="s">
        <v>239</v>
      </c>
      <c r="BM260" s="264" t="s">
        <v>2752</v>
      </c>
    </row>
    <row r="261" s="15" customFormat="1">
      <c r="A261" s="15"/>
      <c r="B261" s="309"/>
      <c r="C261" s="310"/>
      <c r="D261" s="266" t="s">
        <v>446</v>
      </c>
      <c r="E261" s="311" t="s">
        <v>1</v>
      </c>
      <c r="F261" s="312" t="s">
        <v>2753</v>
      </c>
      <c r="G261" s="310"/>
      <c r="H261" s="311" t="s">
        <v>1</v>
      </c>
      <c r="I261" s="313"/>
      <c r="J261" s="313"/>
      <c r="K261" s="310"/>
      <c r="L261" s="310"/>
      <c r="M261" s="314"/>
      <c r="N261" s="315"/>
      <c r="O261" s="316"/>
      <c r="P261" s="316"/>
      <c r="Q261" s="316"/>
      <c r="R261" s="316"/>
      <c r="S261" s="316"/>
      <c r="T261" s="316"/>
      <c r="U261" s="316"/>
      <c r="V261" s="316"/>
      <c r="W261" s="316"/>
      <c r="X261" s="317"/>
      <c r="Y261" s="15"/>
      <c r="Z261" s="15"/>
      <c r="AA261" s="15"/>
      <c r="AB261" s="15"/>
      <c r="AC261" s="15"/>
      <c r="AD261" s="15"/>
      <c r="AE261" s="15"/>
      <c r="AT261" s="318" t="s">
        <v>446</v>
      </c>
      <c r="AU261" s="318" t="s">
        <v>88</v>
      </c>
      <c r="AV261" s="15" t="s">
        <v>86</v>
      </c>
      <c r="AW261" s="15" t="s">
        <v>5</v>
      </c>
      <c r="AX261" s="15" t="s">
        <v>78</v>
      </c>
      <c r="AY261" s="318" t="s">
        <v>223</v>
      </c>
    </row>
    <row r="262" s="13" customFormat="1">
      <c r="A262" s="13"/>
      <c r="B262" s="274"/>
      <c r="C262" s="275"/>
      <c r="D262" s="266" t="s">
        <v>446</v>
      </c>
      <c r="E262" s="276" t="s">
        <v>1</v>
      </c>
      <c r="F262" s="277" t="s">
        <v>2754</v>
      </c>
      <c r="G262" s="275"/>
      <c r="H262" s="278">
        <v>0.29999999999999999</v>
      </c>
      <c r="I262" s="279"/>
      <c r="J262" s="279"/>
      <c r="K262" s="275"/>
      <c r="L262" s="275"/>
      <c r="M262" s="280"/>
      <c r="N262" s="281"/>
      <c r="O262" s="282"/>
      <c r="P262" s="282"/>
      <c r="Q262" s="282"/>
      <c r="R262" s="282"/>
      <c r="S262" s="282"/>
      <c r="T262" s="282"/>
      <c r="U262" s="282"/>
      <c r="V262" s="282"/>
      <c r="W262" s="282"/>
      <c r="X262" s="283"/>
      <c r="Y262" s="13"/>
      <c r="Z262" s="13"/>
      <c r="AA262" s="13"/>
      <c r="AB262" s="13"/>
      <c r="AC262" s="13"/>
      <c r="AD262" s="13"/>
      <c r="AE262" s="13"/>
      <c r="AT262" s="284" t="s">
        <v>446</v>
      </c>
      <c r="AU262" s="284" t="s">
        <v>88</v>
      </c>
      <c r="AV262" s="13" t="s">
        <v>88</v>
      </c>
      <c r="AW262" s="13" t="s">
        <v>5</v>
      </c>
      <c r="AX262" s="13" t="s">
        <v>78</v>
      </c>
      <c r="AY262" s="284" t="s">
        <v>223</v>
      </c>
    </row>
    <row r="263" s="14" customFormat="1">
      <c r="A263" s="14"/>
      <c r="B263" s="285"/>
      <c r="C263" s="286"/>
      <c r="D263" s="266" t="s">
        <v>446</v>
      </c>
      <c r="E263" s="287" t="s">
        <v>1</v>
      </c>
      <c r="F263" s="288" t="s">
        <v>463</v>
      </c>
      <c r="G263" s="286"/>
      <c r="H263" s="289">
        <v>0.29999999999999999</v>
      </c>
      <c r="I263" s="290"/>
      <c r="J263" s="290"/>
      <c r="K263" s="286"/>
      <c r="L263" s="286"/>
      <c r="M263" s="291"/>
      <c r="N263" s="292"/>
      <c r="O263" s="293"/>
      <c r="P263" s="293"/>
      <c r="Q263" s="293"/>
      <c r="R263" s="293"/>
      <c r="S263" s="293"/>
      <c r="T263" s="293"/>
      <c r="U263" s="293"/>
      <c r="V263" s="293"/>
      <c r="W263" s="293"/>
      <c r="X263" s="294"/>
      <c r="Y263" s="14"/>
      <c r="Z263" s="14"/>
      <c r="AA263" s="14"/>
      <c r="AB263" s="14"/>
      <c r="AC263" s="14"/>
      <c r="AD263" s="14"/>
      <c r="AE263" s="14"/>
      <c r="AT263" s="295" t="s">
        <v>446</v>
      </c>
      <c r="AU263" s="295" t="s">
        <v>88</v>
      </c>
      <c r="AV263" s="14" t="s">
        <v>239</v>
      </c>
      <c r="AW263" s="14" t="s">
        <v>5</v>
      </c>
      <c r="AX263" s="14" t="s">
        <v>86</v>
      </c>
      <c r="AY263" s="295" t="s">
        <v>223</v>
      </c>
    </row>
    <row r="264" s="2" customFormat="1" ht="21.75" customHeight="1">
      <c r="A264" s="39"/>
      <c r="B264" s="40"/>
      <c r="C264" s="252" t="s">
        <v>358</v>
      </c>
      <c r="D264" s="252" t="s">
        <v>226</v>
      </c>
      <c r="E264" s="253" t="s">
        <v>2755</v>
      </c>
      <c r="F264" s="254" t="s">
        <v>2756</v>
      </c>
      <c r="G264" s="255" t="s">
        <v>409</v>
      </c>
      <c r="H264" s="256">
        <v>1.4450000000000001</v>
      </c>
      <c r="I264" s="257"/>
      <c r="J264" s="257"/>
      <c r="K264" s="258">
        <f>ROUND(P264*H264,2)</f>
        <v>0</v>
      </c>
      <c r="L264" s="254" t="s">
        <v>404</v>
      </c>
      <c r="M264" s="45"/>
      <c r="N264" s="259" t="s">
        <v>1</v>
      </c>
      <c r="O264" s="260" t="s">
        <v>41</v>
      </c>
      <c r="P264" s="261">
        <f>I264+J264</f>
        <v>0</v>
      </c>
      <c r="Q264" s="261">
        <f>ROUND(I264*H264,2)</f>
        <v>0</v>
      </c>
      <c r="R264" s="261">
        <f>ROUND(J264*H264,2)</f>
        <v>0</v>
      </c>
      <c r="S264" s="92"/>
      <c r="T264" s="262">
        <f>S264*H264</f>
        <v>0</v>
      </c>
      <c r="U264" s="262">
        <v>2.45329</v>
      </c>
      <c r="V264" s="262">
        <f>U264*H264</f>
        <v>3.5450040500000002</v>
      </c>
      <c r="W264" s="262">
        <v>0</v>
      </c>
      <c r="X264" s="263">
        <f>W264*H264</f>
        <v>0</v>
      </c>
      <c r="Y264" s="39"/>
      <c r="Z264" s="39"/>
      <c r="AA264" s="39"/>
      <c r="AB264" s="39"/>
      <c r="AC264" s="39"/>
      <c r="AD264" s="39"/>
      <c r="AE264" s="39"/>
      <c r="AR264" s="264" t="s">
        <v>239</v>
      </c>
      <c r="AT264" s="264" t="s">
        <v>226</v>
      </c>
      <c r="AU264" s="264" t="s">
        <v>88</v>
      </c>
      <c r="AY264" s="18" t="s">
        <v>223</v>
      </c>
      <c r="BE264" s="265">
        <f>IF(O264="základní",K264,0)</f>
        <v>0</v>
      </c>
      <c r="BF264" s="265">
        <f>IF(O264="snížená",K264,0)</f>
        <v>0</v>
      </c>
      <c r="BG264" s="265">
        <f>IF(O264="zákl. přenesená",K264,0)</f>
        <v>0</v>
      </c>
      <c r="BH264" s="265">
        <f>IF(O264="sníž. přenesená",K264,0)</f>
        <v>0</v>
      </c>
      <c r="BI264" s="265">
        <f>IF(O264="nulová",K264,0)</f>
        <v>0</v>
      </c>
      <c r="BJ264" s="18" t="s">
        <v>86</v>
      </c>
      <c r="BK264" s="265">
        <f>ROUND(P264*H264,2)</f>
        <v>0</v>
      </c>
      <c r="BL264" s="18" t="s">
        <v>239</v>
      </c>
      <c r="BM264" s="264" t="s">
        <v>2757</v>
      </c>
    </row>
    <row r="265" s="2" customFormat="1">
      <c r="A265" s="39"/>
      <c r="B265" s="40"/>
      <c r="C265" s="41"/>
      <c r="D265" s="266" t="s">
        <v>232</v>
      </c>
      <c r="E265" s="41"/>
      <c r="F265" s="267" t="s">
        <v>2758</v>
      </c>
      <c r="G265" s="41"/>
      <c r="H265" s="41"/>
      <c r="I265" s="158"/>
      <c r="J265" s="158"/>
      <c r="K265" s="41"/>
      <c r="L265" s="41"/>
      <c r="M265" s="45"/>
      <c r="N265" s="268"/>
      <c r="O265" s="269"/>
      <c r="P265" s="92"/>
      <c r="Q265" s="92"/>
      <c r="R265" s="92"/>
      <c r="S265" s="92"/>
      <c r="T265" s="92"/>
      <c r="U265" s="92"/>
      <c r="V265" s="92"/>
      <c r="W265" s="92"/>
      <c r="X265" s="93"/>
      <c r="Y265" s="39"/>
      <c r="Z265" s="39"/>
      <c r="AA265" s="39"/>
      <c r="AB265" s="39"/>
      <c r="AC265" s="39"/>
      <c r="AD265" s="39"/>
      <c r="AE265" s="39"/>
      <c r="AT265" s="18" t="s">
        <v>232</v>
      </c>
      <c r="AU265" s="18" t="s">
        <v>88</v>
      </c>
    </row>
    <row r="266" s="15" customFormat="1">
      <c r="A266" s="15"/>
      <c r="B266" s="309"/>
      <c r="C266" s="310"/>
      <c r="D266" s="266" t="s">
        <v>446</v>
      </c>
      <c r="E266" s="311" t="s">
        <v>1</v>
      </c>
      <c r="F266" s="312" t="s">
        <v>2759</v>
      </c>
      <c r="G266" s="310"/>
      <c r="H266" s="311" t="s">
        <v>1</v>
      </c>
      <c r="I266" s="313"/>
      <c r="J266" s="313"/>
      <c r="K266" s="310"/>
      <c r="L266" s="310"/>
      <c r="M266" s="314"/>
      <c r="N266" s="315"/>
      <c r="O266" s="316"/>
      <c r="P266" s="316"/>
      <c r="Q266" s="316"/>
      <c r="R266" s="316"/>
      <c r="S266" s="316"/>
      <c r="T266" s="316"/>
      <c r="U266" s="316"/>
      <c r="V266" s="316"/>
      <c r="W266" s="316"/>
      <c r="X266" s="317"/>
      <c r="Y266" s="15"/>
      <c r="Z266" s="15"/>
      <c r="AA266" s="15"/>
      <c r="AB266" s="15"/>
      <c r="AC266" s="15"/>
      <c r="AD266" s="15"/>
      <c r="AE266" s="15"/>
      <c r="AT266" s="318" t="s">
        <v>446</v>
      </c>
      <c r="AU266" s="318" t="s">
        <v>88</v>
      </c>
      <c r="AV266" s="15" t="s">
        <v>86</v>
      </c>
      <c r="AW266" s="15" t="s">
        <v>5</v>
      </c>
      <c r="AX266" s="15" t="s">
        <v>78</v>
      </c>
      <c r="AY266" s="318" t="s">
        <v>223</v>
      </c>
    </row>
    <row r="267" s="13" customFormat="1">
      <c r="A267" s="13"/>
      <c r="B267" s="274"/>
      <c r="C267" s="275"/>
      <c r="D267" s="266" t="s">
        <v>446</v>
      </c>
      <c r="E267" s="276" t="s">
        <v>1</v>
      </c>
      <c r="F267" s="277" t="s">
        <v>2760</v>
      </c>
      <c r="G267" s="275"/>
      <c r="H267" s="278">
        <v>0.245</v>
      </c>
      <c r="I267" s="279"/>
      <c r="J267" s="279"/>
      <c r="K267" s="275"/>
      <c r="L267" s="275"/>
      <c r="M267" s="280"/>
      <c r="N267" s="281"/>
      <c r="O267" s="282"/>
      <c r="P267" s="282"/>
      <c r="Q267" s="282"/>
      <c r="R267" s="282"/>
      <c r="S267" s="282"/>
      <c r="T267" s="282"/>
      <c r="U267" s="282"/>
      <c r="V267" s="282"/>
      <c r="W267" s="282"/>
      <c r="X267" s="283"/>
      <c r="Y267" s="13"/>
      <c r="Z267" s="13"/>
      <c r="AA267" s="13"/>
      <c r="AB267" s="13"/>
      <c r="AC267" s="13"/>
      <c r="AD267" s="13"/>
      <c r="AE267" s="13"/>
      <c r="AT267" s="284" t="s">
        <v>446</v>
      </c>
      <c r="AU267" s="284" t="s">
        <v>88</v>
      </c>
      <c r="AV267" s="13" t="s">
        <v>88</v>
      </c>
      <c r="AW267" s="13" t="s">
        <v>5</v>
      </c>
      <c r="AX267" s="13" t="s">
        <v>78</v>
      </c>
      <c r="AY267" s="284" t="s">
        <v>223</v>
      </c>
    </row>
    <row r="268" s="15" customFormat="1">
      <c r="A268" s="15"/>
      <c r="B268" s="309"/>
      <c r="C268" s="310"/>
      <c r="D268" s="266" t="s">
        <v>446</v>
      </c>
      <c r="E268" s="311" t="s">
        <v>1</v>
      </c>
      <c r="F268" s="312" t="s">
        <v>2761</v>
      </c>
      <c r="G268" s="310"/>
      <c r="H268" s="311" t="s">
        <v>1</v>
      </c>
      <c r="I268" s="313"/>
      <c r="J268" s="313"/>
      <c r="K268" s="310"/>
      <c r="L268" s="310"/>
      <c r="M268" s="314"/>
      <c r="N268" s="315"/>
      <c r="O268" s="316"/>
      <c r="P268" s="316"/>
      <c r="Q268" s="316"/>
      <c r="R268" s="316"/>
      <c r="S268" s="316"/>
      <c r="T268" s="316"/>
      <c r="U268" s="316"/>
      <c r="V268" s="316"/>
      <c r="W268" s="316"/>
      <c r="X268" s="317"/>
      <c r="Y268" s="15"/>
      <c r="Z268" s="15"/>
      <c r="AA268" s="15"/>
      <c r="AB268" s="15"/>
      <c r="AC268" s="15"/>
      <c r="AD268" s="15"/>
      <c r="AE268" s="15"/>
      <c r="AT268" s="318" t="s">
        <v>446</v>
      </c>
      <c r="AU268" s="318" t="s">
        <v>88</v>
      </c>
      <c r="AV268" s="15" t="s">
        <v>86</v>
      </c>
      <c r="AW268" s="15" t="s">
        <v>5</v>
      </c>
      <c r="AX268" s="15" t="s">
        <v>78</v>
      </c>
      <c r="AY268" s="318" t="s">
        <v>223</v>
      </c>
    </row>
    <row r="269" s="13" customFormat="1">
      <c r="A269" s="13"/>
      <c r="B269" s="274"/>
      <c r="C269" s="275"/>
      <c r="D269" s="266" t="s">
        <v>446</v>
      </c>
      <c r="E269" s="276" t="s">
        <v>1</v>
      </c>
      <c r="F269" s="277" t="s">
        <v>2762</v>
      </c>
      <c r="G269" s="275"/>
      <c r="H269" s="278">
        <v>1.2</v>
      </c>
      <c r="I269" s="279"/>
      <c r="J269" s="279"/>
      <c r="K269" s="275"/>
      <c r="L269" s="275"/>
      <c r="M269" s="280"/>
      <c r="N269" s="281"/>
      <c r="O269" s="282"/>
      <c r="P269" s="282"/>
      <c r="Q269" s="282"/>
      <c r="R269" s="282"/>
      <c r="S269" s="282"/>
      <c r="T269" s="282"/>
      <c r="U269" s="282"/>
      <c r="V269" s="282"/>
      <c r="W269" s="282"/>
      <c r="X269" s="283"/>
      <c r="Y269" s="13"/>
      <c r="Z269" s="13"/>
      <c r="AA269" s="13"/>
      <c r="AB269" s="13"/>
      <c r="AC269" s="13"/>
      <c r="AD269" s="13"/>
      <c r="AE269" s="13"/>
      <c r="AT269" s="284" t="s">
        <v>446</v>
      </c>
      <c r="AU269" s="284" t="s">
        <v>88</v>
      </c>
      <c r="AV269" s="13" t="s">
        <v>88</v>
      </c>
      <c r="AW269" s="13" t="s">
        <v>5</v>
      </c>
      <c r="AX269" s="13" t="s">
        <v>78</v>
      </c>
      <c r="AY269" s="284" t="s">
        <v>223</v>
      </c>
    </row>
    <row r="270" s="14" customFormat="1">
      <c r="A270" s="14"/>
      <c r="B270" s="285"/>
      <c r="C270" s="286"/>
      <c r="D270" s="266" t="s">
        <v>446</v>
      </c>
      <c r="E270" s="287" t="s">
        <v>1</v>
      </c>
      <c r="F270" s="288" t="s">
        <v>463</v>
      </c>
      <c r="G270" s="286"/>
      <c r="H270" s="289">
        <v>1.4450000000000001</v>
      </c>
      <c r="I270" s="290"/>
      <c r="J270" s="290"/>
      <c r="K270" s="286"/>
      <c r="L270" s="286"/>
      <c r="M270" s="291"/>
      <c r="N270" s="292"/>
      <c r="O270" s="293"/>
      <c r="P270" s="293"/>
      <c r="Q270" s="293"/>
      <c r="R270" s="293"/>
      <c r="S270" s="293"/>
      <c r="T270" s="293"/>
      <c r="U270" s="293"/>
      <c r="V270" s="293"/>
      <c r="W270" s="293"/>
      <c r="X270" s="294"/>
      <c r="Y270" s="14"/>
      <c r="Z270" s="14"/>
      <c r="AA270" s="14"/>
      <c r="AB270" s="14"/>
      <c r="AC270" s="14"/>
      <c r="AD270" s="14"/>
      <c r="AE270" s="14"/>
      <c r="AT270" s="295" t="s">
        <v>446</v>
      </c>
      <c r="AU270" s="295" t="s">
        <v>88</v>
      </c>
      <c r="AV270" s="14" t="s">
        <v>239</v>
      </c>
      <c r="AW270" s="14" t="s">
        <v>5</v>
      </c>
      <c r="AX270" s="14" t="s">
        <v>86</v>
      </c>
      <c r="AY270" s="295" t="s">
        <v>223</v>
      </c>
    </row>
    <row r="271" s="2" customFormat="1" ht="21.75" customHeight="1">
      <c r="A271" s="39"/>
      <c r="B271" s="40"/>
      <c r="C271" s="252" t="s">
        <v>522</v>
      </c>
      <c r="D271" s="252" t="s">
        <v>226</v>
      </c>
      <c r="E271" s="253" t="s">
        <v>2763</v>
      </c>
      <c r="F271" s="254" t="s">
        <v>2764</v>
      </c>
      <c r="G271" s="255" t="s">
        <v>409</v>
      </c>
      <c r="H271" s="256">
        <v>0.88200000000000001</v>
      </c>
      <c r="I271" s="257"/>
      <c r="J271" s="257"/>
      <c r="K271" s="258">
        <f>ROUND(P271*H271,2)</f>
        <v>0</v>
      </c>
      <c r="L271" s="254" t="s">
        <v>404</v>
      </c>
      <c r="M271" s="45"/>
      <c r="N271" s="259" t="s">
        <v>1</v>
      </c>
      <c r="O271" s="260" t="s">
        <v>41</v>
      </c>
      <c r="P271" s="261">
        <f>I271+J271</f>
        <v>0</v>
      </c>
      <c r="Q271" s="261">
        <f>ROUND(I271*H271,2)</f>
        <v>0</v>
      </c>
      <c r="R271" s="261">
        <f>ROUND(J271*H271,2)</f>
        <v>0</v>
      </c>
      <c r="S271" s="92"/>
      <c r="T271" s="262">
        <f>S271*H271</f>
        <v>0</v>
      </c>
      <c r="U271" s="262">
        <v>2.45329</v>
      </c>
      <c r="V271" s="262">
        <f>U271*H271</f>
        <v>2.16380178</v>
      </c>
      <c r="W271" s="262">
        <v>0</v>
      </c>
      <c r="X271" s="263">
        <f>W271*H271</f>
        <v>0</v>
      </c>
      <c r="Y271" s="39"/>
      <c r="Z271" s="39"/>
      <c r="AA271" s="39"/>
      <c r="AB271" s="39"/>
      <c r="AC271" s="39"/>
      <c r="AD271" s="39"/>
      <c r="AE271" s="39"/>
      <c r="AR271" s="264" t="s">
        <v>239</v>
      </c>
      <c r="AT271" s="264" t="s">
        <v>226</v>
      </c>
      <c r="AU271" s="264" t="s">
        <v>88</v>
      </c>
      <c r="AY271" s="18" t="s">
        <v>223</v>
      </c>
      <c r="BE271" s="265">
        <f>IF(O271="základní",K271,0)</f>
        <v>0</v>
      </c>
      <c r="BF271" s="265">
        <f>IF(O271="snížená",K271,0)</f>
        <v>0</v>
      </c>
      <c r="BG271" s="265">
        <f>IF(O271="zákl. přenesená",K271,0)</f>
        <v>0</v>
      </c>
      <c r="BH271" s="265">
        <f>IF(O271="sníž. přenesená",K271,0)</f>
        <v>0</v>
      </c>
      <c r="BI271" s="265">
        <f>IF(O271="nulová",K271,0)</f>
        <v>0</v>
      </c>
      <c r="BJ271" s="18" t="s">
        <v>86</v>
      </c>
      <c r="BK271" s="265">
        <f>ROUND(P271*H271,2)</f>
        <v>0</v>
      </c>
      <c r="BL271" s="18" t="s">
        <v>239</v>
      </c>
      <c r="BM271" s="264" t="s">
        <v>2765</v>
      </c>
    </row>
    <row r="272" s="15" customFormat="1">
      <c r="A272" s="15"/>
      <c r="B272" s="309"/>
      <c r="C272" s="310"/>
      <c r="D272" s="266" t="s">
        <v>446</v>
      </c>
      <c r="E272" s="311" t="s">
        <v>1</v>
      </c>
      <c r="F272" s="312" t="s">
        <v>2766</v>
      </c>
      <c r="G272" s="310"/>
      <c r="H272" s="311" t="s">
        <v>1</v>
      </c>
      <c r="I272" s="313"/>
      <c r="J272" s="313"/>
      <c r="K272" s="310"/>
      <c r="L272" s="310"/>
      <c r="M272" s="314"/>
      <c r="N272" s="315"/>
      <c r="O272" s="316"/>
      <c r="P272" s="316"/>
      <c r="Q272" s="316"/>
      <c r="R272" s="316"/>
      <c r="S272" s="316"/>
      <c r="T272" s="316"/>
      <c r="U272" s="316"/>
      <c r="V272" s="316"/>
      <c r="W272" s="316"/>
      <c r="X272" s="317"/>
      <c r="Y272" s="15"/>
      <c r="Z272" s="15"/>
      <c r="AA272" s="15"/>
      <c r="AB272" s="15"/>
      <c r="AC272" s="15"/>
      <c r="AD272" s="15"/>
      <c r="AE272" s="15"/>
      <c r="AT272" s="318" t="s">
        <v>446</v>
      </c>
      <c r="AU272" s="318" t="s">
        <v>88</v>
      </c>
      <c r="AV272" s="15" t="s">
        <v>86</v>
      </c>
      <c r="AW272" s="15" t="s">
        <v>5</v>
      </c>
      <c r="AX272" s="15" t="s">
        <v>78</v>
      </c>
      <c r="AY272" s="318" t="s">
        <v>223</v>
      </c>
    </row>
    <row r="273" s="13" customFormat="1">
      <c r="A273" s="13"/>
      <c r="B273" s="274"/>
      <c r="C273" s="275"/>
      <c r="D273" s="266" t="s">
        <v>446</v>
      </c>
      <c r="E273" s="276" t="s">
        <v>1</v>
      </c>
      <c r="F273" s="277" t="s">
        <v>2767</v>
      </c>
      <c r="G273" s="275"/>
      <c r="H273" s="278">
        <v>0.88200000000000001</v>
      </c>
      <c r="I273" s="279"/>
      <c r="J273" s="279"/>
      <c r="K273" s="275"/>
      <c r="L273" s="275"/>
      <c r="M273" s="280"/>
      <c r="N273" s="281"/>
      <c r="O273" s="282"/>
      <c r="P273" s="282"/>
      <c r="Q273" s="282"/>
      <c r="R273" s="282"/>
      <c r="S273" s="282"/>
      <c r="T273" s="282"/>
      <c r="U273" s="282"/>
      <c r="V273" s="282"/>
      <c r="W273" s="282"/>
      <c r="X273" s="283"/>
      <c r="Y273" s="13"/>
      <c r="Z273" s="13"/>
      <c r="AA273" s="13"/>
      <c r="AB273" s="13"/>
      <c r="AC273" s="13"/>
      <c r="AD273" s="13"/>
      <c r="AE273" s="13"/>
      <c r="AT273" s="284" t="s">
        <v>446</v>
      </c>
      <c r="AU273" s="284" t="s">
        <v>88</v>
      </c>
      <c r="AV273" s="13" t="s">
        <v>88</v>
      </c>
      <c r="AW273" s="13" t="s">
        <v>5</v>
      </c>
      <c r="AX273" s="13" t="s">
        <v>86</v>
      </c>
      <c r="AY273" s="284" t="s">
        <v>223</v>
      </c>
    </row>
    <row r="274" s="2" customFormat="1" ht="16.5" customHeight="1">
      <c r="A274" s="39"/>
      <c r="B274" s="40"/>
      <c r="C274" s="296" t="s">
        <v>526</v>
      </c>
      <c r="D274" s="296" t="s">
        <v>498</v>
      </c>
      <c r="E274" s="297" t="s">
        <v>2768</v>
      </c>
      <c r="F274" s="298" t="s">
        <v>2769</v>
      </c>
      <c r="G274" s="299" t="s">
        <v>320</v>
      </c>
      <c r="H274" s="300">
        <v>2</v>
      </c>
      <c r="I274" s="301"/>
      <c r="J274" s="302"/>
      <c r="K274" s="303">
        <f>ROUND(P274*H274,2)</f>
        <v>0</v>
      </c>
      <c r="L274" s="298" t="s">
        <v>1</v>
      </c>
      <c r="M274" s="304"/>
      <c r="N274" s="305" t="s">
        <v>1</v>
      </c>
      <c r="O274" s="260" t="s">
        <v>41</v>
      </c>
      <c r="P274" s="261">
        <f>I274+J274</f>
        <v>0</v>
      </c>
      <c r="Q274" s="261">
        <f>ROUND(I274*H274,2)</f>
        <v>0</v>
      </c>
      <c r="R274" s="261">
        <f>ROUND(J274*H274,2)</f>
        <v>0</v>
      </c>
      <c r="S274" s="92"/>
      <c r="T274" s="262">
        <f>S274*H274</f>
        <v>0</v>
      </c>
      <c r="U274" s="262">
        <v>0.00165</v>
      </c>
      <c r="V274" s="262">
        <f>U274*H274</f>
        <v>0.0033</v>
      </c>
      <c r="W274" s="262">
        <v>0</v>
      </c>
      <c r="X274" s="263">
        <f>W274*H274</f>
        <v>0</v>
      </c>
      <c r="Y274" s="39"/>
      <c r="Z274" s="39"/>
      <c r="AA274" s="39"/>
      <c r="AB274" s="39"/>
      <c r="AC274" s="39"/>
      <c r="AD274" s="39"/>
      <c r="AE274" s="39"/>
      <c r="AR274" s="264" t="s">
        <v>430</v>
      </c>
      <c r="AT274" s="264" t="s">
        <v>498</v>
      </c>
      <c r="AU274" s="264" t="s">
        <v>88</v>
      </c>
      <c r="AY274" s="18" t="s">
        <v>223</v>
      </c>
      <c r="BE274" s="265">
        <f>IF(O274="základní",K274,0)</f>
        <v>0</v>
      </c>
      <c r="BF274" s="265">
        <f>IF(O274="snížená",K274,0)</f>
        <v>0</v>
      </c>
      <c r="BG274" s="265">
        <f>IF(O274="zákl. přenesená",K274,0)</f>
        <v>0</v>
      </c>
      <c r="BH274" s="265">
        <f>IF(O274="sníž. přenesená",K274,0)</f>
        <v>0</v>
      </c>
      <c r="BI274" s="265">
        <f>IF(O274="nulová",K274,0)</f>
        <v>0</v>
      </c>
      <c r="BJ274" s="18" t="s">
        <v>86</v>
      </c>
      <c r="BK274" s="265">
        <f>ROUND(P274*H274,2)</f>
        <v>0</v>
      </c>
      <c r="BL274" s="18" t="s">
        <v>239</v>
      </c>
      <c r="BM274" s="264" t="s">
        <v>2770</v>
      </c>
    </row>
    <row r="275" s="2" customFormat="1">
      <c r="A275" s="39"/>
      <c r="B275" s="40"/>
      <c r="C275" s="41"/>
      <c r="D275" s="266" t="s">
        <v>232</v>
      </c>
      <c r="E275" s="41"/>
      <c r="F275" s="267" t="s">
        <v>2771</v>
      </c>
      <c r="G275" s="41"/>
      <c r="H275" s="41"/>
      <c r="I275" s="158"/>
      <c r="J275" s="158"/>
      <c r="K275" s="41"/>
      <c r="L275" s="41"/>
      <c r="M275" s="45"/>
      <c r="N275" s="268"/>
      <c r="O275" s="269"/>
      <c r="P275" s="92"/>
      <c r="Q275" s="92"/>
      <c r="R275" s="92"/>
      <c r="S275" s="92"/>
      <c r="T275" s="92"/>
      <c r="U275" s="92"/>
      <c r="V275" s="92"/>
      <c r="W275" s="92"/>
      <c r="X275" s="93"/>
      <c r="Y275" s="39"/>
      <c r="Z275" s="39"/>
      <c r="AA275" s="39"/>
      <c r="AB275" s="39"/>
      <c r="AC275" s="39"/>
      <c r="AD275" s="39"/>
      <c r="AE275" s="39"/>
      <c r="AT275" s="18" t="s">
        <v>232</v>
      </c>
      <c r="AU275" s="18" t="s">
        <v>88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88</v>
      </c>
      <c r="G276" s="275"/>
      <c r="H276" s="278">
        <v>2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88</v>
      </c>
      <c r="AV276" s="13" t="s">
        <v>88</v>
      </c>
      <c r="AW276" s="13" t="s">
        <v>5</v>
      </c>
      <c r="AX276" s="13" t="s">
        <v>86</v>
      </c>
      <c r="AY276" s="284" t="s">
        <v>223</v>
      </c>
    </row>
    <row r="277" s="2" customFormat="1" ht="21.75" customHeight="1">
      <c r="A277" s="39"/>
      <c r="B277" s="40"/>
      <c r="C277" s="296" t="s">
        <v>365</v>
      </c>
      <c r="D277" s="296" t="s">
        <v>498</v>
      </c>
      <c r="E277" s="297" t="s">
        <v>2772</v>
      </c>
      <c r="F277" s="298" t="s">
        <v>2773</v>
      </c>
      <c r="G277" s="299" t="s">
        <v>320</v>
      </c>
      <c r="H277" s="300">
        <v>1</v>
      </c>
      <c r="I277" s="301"/>
      <c r="J277" s="302"/>
      <c r="K277" s="303">
        <f>ROUND(P277*H277,2)</f>
        <v>0</v>
      </c>
      <c r="L277" s="298" t="s">
        <v>404</v>
      </c>
      <c r="M277" s="304"/>
      <c r="N277" s="305" t="s">
        <v>1</v>
      </c>
      <c r="O277" s="260" t="s">
        <v>41</v>
      </c>
      <c r="P277" s="261">
        <f>I277+J277</f>
        <v>0</v>
      </c>
      <c r="Q277" s="261">
        <f>ROUND(I277*H277,2)</f>
        <v>0</v>
      </c>
      <c r="R277" s="261">
        <f>ROUND(J277*H277,2)</f>
        <v>0</v>
      </c>
      <c r="S277" s="92"/>
      <c r="T277" s="262">
        <f>S277*H277</f>
        <v>0</v>
      </c>
      <c r="U277" s="262">
        <v>0.0025999999999999999</v>
      </c>
      <c r="V277" s="262">
        <f>U277*H277</f>
        <v>0.0025999999999999999</v>
      </c>
      <c r="W277" s="262">
        <v>0</v>
      </c>
      <c r="X277" s="263">
        <f>W277*H277</f>
        <v>0</v>
      </c>
      <c r="Y277" s="39"/>
      <c r="Z277" s="39"/>
      <c r="AA277" s="39"/>
      <c r="AB277" s="39"/>
      <c r="AC277" s="39"/>
      <c r="AD277" s="39"/>
      <c r="AE277" s="39"/>
      <c r="AR277" s="264" t="s">
        <v>430</v>
      </c>
      <c r="AT277" s="264" t="s">
        <v>498</v>
      </c>
      <c r="AU277" s="264" t="s">
        <v>88</v>
      </c>
      <c r="AY277" s="18" t="s">
        <v>223</v>
      </c>
      <c r="BE277" s="265">
        <f>IF(O277="základní",K277,0)</f>
        <v>0</v>
      </c>
      <c r="BF277" s="265">
        <f>IF(O277="snížená",K277,0)</f>
        <v>0</v>
      </c>
      <c r="BG277" s="265">
        <f>IF(O277="zákl. přenesená",K277,0)</f>
        <v>0</v>
      </c>
      <c r="BH277" s="265">
        <f>IF(O277="sníž. přenesená",K277,0)</f>
        <v>0</v>
      </c>
      <c r="BI277" s="265">
        <f>IF(O277="nulová",K277,0)</f>
        <v>0</v>
      </c>
      <c r="BJ277" s="18" t="s">
        <v>86</v>
      </c>
      <c r="BK277" s="265">
        <f>ROUND(P277*H277,2)</f>
        <v>0</v>
      </c>
      <c r="BL277" s="18" t="s">
        <v>239</v>
      </c>
      <c r="BM277" s="264" t="s">
        <v>2774</v>
      </c>
    </row>
    <row r="278" s="2" customFormat="1">
      <c r="A278" s="39"/>
      <c r="B278" s="40"/>
      <c r="C278" s="41"/>
      <c r="D278" s="266" t="s">
        <v>232</v>
      </c>
      <c r="E278" s="41"/>
      <c r="F278" s="267" t="s">
        <v>2775</v>
      </c>
      <c r="G278" s="41"/>
      <c r="H278" s="41"/>
      <c r="I278" s="158"/>
      <c r="J278" s="158"/>
      <c r="K278" s="41"/>
      <c r="L278" s="41"/>
      <c r="M278" s="45"/>
      <c r="N278" s="268"/>
      <c r="O278" s="269"/>
      <c r="P278" s="92"/>
      <c r="Q278" s="92"/>
      <c r="R278" s="92"/>
      <c r="S278" s="92"/>
      <c r="T278" s="92"/>
      <c r="U278" s="92"/>
      <c r="V278" s="92"/>
      <c r="W278" s="92"/>
      <c r="X278" s="93"/>
      <c r="Y278" s="39"/>
      <c r="Z278" s="39"/>
      <c r="AA278" s="39"/>
      <c r="AB278" s="39"/>
      <c r="AC278" s="39"/>
      <c r="AD278" s="39"/>
      <c r="AE278" s="39"/>
      <c r="AT278" s="18" t="s">
        <v>232</v>
      </c>
      <c r="AU278" s="18" t="s">
        <v>88</v>
      </c>
    </row>
    <row r="279" s="15" customFormat="1">
      <c r="A279" s="15"/>
      <c r="B279" s="309"/>
      <c r="C279" s="310"/>
      <c r="D279" s="266" t="s">
        <v>446</v>
      </c>
      <c r="E279" s="311" t="s">
        <v>1</v>
      </c>
      <c r="F279" s="312" t="s">
        <v>2776</v>
      </c>
      <c r="G279" s="310"/>
      <c r="H279" s="311" t="s">
        <v>1</v>
      </c>
      <c r="I279" s="313"/>
      <c r="J279" s="313"/>
      <c r="K279" s="310"/>
      <c r="L279" s="310"/>
      <c r="M279" s="314"/>
      <c r="N279" s="315"/>
      <c r="O279" s="316"/>
      <c r="P279" s="316"/>
      <c r="Q279" s="316"/>
      <c r="R279" s="316"/>
      <c r="S279" s="316"/>
      <c r="T279" s="316"/>
      <c r="U279" s="316"/>
      <c r="V279" s="316"/>
      <c r="W279" s="316"/>
      <c r="X279" s="317"/>
      <c r="Y279" s="15"/>
      <c r="Z279" s="15"/>
      <c r="AA279" s="15"/>
      <c r="AB279" s="15"/>
      <c r="AC279" s="15"/>
      <c r="AD279" s="15"/>
      <c r="AE279" s="15"/>
      <c r="AT279" s="318" t="s">
        <v>446</v>
      </c>
      <c r="AU279" s="318" t="s">
        <v>88</v>
      </c>
      <c r="AV279" s="15" t="s">
        <v>86</v>
      </c>
      <c r="AW279" s="15" t="s">
        <v>5</v>
      </c>
      <c r="AX279" s="15" t="s">
        <v>78</v>
      </c>
      <c r="AY279" s="318" t="s">
        <v>223</v>
      </c>
    </row>
    <row r="280" s="13" customFormat="1">
      <c r="A280" s="13"/>
      <c r="B280" s="274"/>
      <c r="C280" s="275"/>
      <c r="D280" s="266" t="s">
        <v>446</v>
      </c>
      <c r="E280" s="276" t="s">
        <v>1</v>
      </c>
      <c r="F280" s="277" t="s">
        <v>86</v>
      </c>
      <c r="G280" s="275"/>
      <c r="H280" s="278">
        <v>1</v>
      </c>
      <c r="I280" s="279"/>
      <c r="J280" s="279"/>
      <c r="K280" s="275"/>
      <c r="L280" s="275"/>
      <c r="M280" s="280"/>
      <c r="N280" s="281"/>
      <c r="O280" s="282"/>
      <c r="P280" s="282"/>
      <c r="Q280" s="282"/>
      <c r="R280" s="282"/>
      <c r="S280" s="282"/>
      <c r="T280" s="282"/>
      <c r="U280" s="282"/>
      <c r="V280" s="282"/>
      <c r="W280" s="282"/>
      <c r="X280" s="283"/>
      <c r="Y280" s="13"/>
      <c r="Z280" s="13"/>
      <c r="AA280" s="13"/>
      <c r="AB280" s="13"/>
      <c r="AC280" s="13"/>
      <c r="AD280" s="13"/>
      <c r="AE280" s="13"/>
      <c r="AT280" s="284" t="s">
        <v>446</v>
      </c>
      <c r="AU280" s="284" t="s">
        <v>88</v>
      </c>
      <c r="AV280" s="13" t="s">
        <v>88</v>
      </c>
      <c r="AW280" s="13" t="s">
        <v>5</v>
      </c>
      <c r="AX280" s="13" t="s">
        <v>86</v>
      </c>
      <c r="AY280" s="284" t="s">
        <v>223</v>
      </c>
    </row>
    <row r="281" s="2" customFormat="1" ht="21.75" customHeight="1">
      <c r="A281" s="39"/>
      <c r="B281" s="40"/>
      <c r="C281" s="252" t="s">
        <v>370</v>
      </c>
      <c r="D281" s="252" t="s">
        <v>226</v>
      </c>
      <c r="E281" s="253" t="s">
        <v>2777</v>
      </c>
      <c r="F281" s="254" t="s">
        <v>2778</v>
      </c>
      <c r="G281" s="255" t="s">
        <v>501</v>
      </c>
      <c r="H281" s="256">
        <v>0.221</v>
      </c>
      <c r="I281" s="257"/>
      <c r="J281" s="257"/>
      <c r="K281" s="258">
        <f>ROUND(P281*H281,2)</f>
        <v>0</v>
      </c>
      <c r="L281" s="254" t="s">
        <v>404</v>
      </c>
      <c r="M281" s="45"/>
      <c r="N281" s="259" t="s">
        <v>1</v>
      </c>
      <c r="O281" s="260" t="s">
        <v>41</v>
      </c>
      <c r="P281" s="261">
        <f>I281+J281</f>
        <v>0</v>
      </c>
      <c r="Q281" s="261">
        <f>ROUND(I281*H281,2)</f>
        <v>0</v>
      </c>
      <c r="R281" s="261">
        <f>ROUND(J281*H281,2)</f>
        <v>0</v>
      </c>
      <c r="S281" s="92"/>
      <c r="T281" s="262">
        <f>S281*H281</f>
        <v>0</v>
      </c>
      <c r="U281" s="262">
        <v>1.06277</v>
      </c>
      <c r="V281" s="262">
        <f>U281*H281</f>
        <v>0.23487216999999999</v>
      </c>
      <c r="W281" s="262">
        <v>0</v>
      </c>
      <c r="X281" s="263">
        <f>W281*H281</f>
        <v>0</v>
      </c>
      <c r="Y281" s="39"/>
      <c r="Z281" s="39"/>
      <c r="AA281" s="39"/>
      <c r="AB281" s="39"/>
      <c r="AC281" s="39"/>
      <c r="AD281" s="39"/>
      <c r="AE281" s="39"/>
      <c r="AR281" s="264" t="s">
        <v>239</v>
      </c>
      <c r="AT281" s="264" t="s">
        <v>226</v>
      </c>
      <c r="AU281" s="264" t="s">
        <v>88</v>
      </c>
      <c r="AY281" s="18" t="s">
        <v>223</v>
      </c>
      <c r="BE281" s="265">
        <f>IF(O281="základní",K281,0)</f>
        <v>0</v>
      </c>
      <c r="BF281" s="265">
        <f>IF(O281="snížená",K281,0)</f>
        <v>0</v>
      </c>
      <c r="BG281" s="265">
        <f>IF(O281="zákl. přenesená",K281,0)</f>
        <v>0</v>
      </c>
      <c r="BH281" s="265">
        <f>IF(O281="sníž. přenesená",K281,0)</f>
        <v>0</v>
      </c>
      <c r="BI281" s="265">
        <f>IF(O281="nulová",K281,0)</f>
        <v>0</v>
      </c>
      <c r="BJ281" s="18" t="s">
        <v>86</v>
      </c>
      <c r="BK281" s="265">
        <f>ROUND(P281*H281,2)</f>
        <v>0</v>
      </c>
      <c r="BL281" s="18" t="s">
        <v>239</v>
      </c>
      <c r="BM281" s="264" t="s">
        <v>2779</v>
      </c>
    </row>
    <row r="282" s="15" customFormat="1">
      <c r="A282" s="15"/>
      <c r="B282" s="309"/>
      <c r="C282" s="310"/>
      <c r="D282" s="266" t="s">
        <v>446</v>
      </c>
      <c r="E282" s="311" t="s">
        <v>1</v>
      </c>
      <c r="F282" s="312" t="s">
        <v>2780</v>
      </c>
      <c r="G282" s="310"/>
      <c r="H282" s="311" t="s">
        <v>1</v>
      </c>
      <c r="I282" s="313"/>
      <c r="J282" s="313"/>
      <c r="K282" s="310"/>
      <c r="L282" s="310"/>
      <c r="M282" s="314"/>
      <c r="N282" s="315"/>
      <c r="O282" s="316"/>
      <c r="P282" s="316"/>
      <c r="Q282" s="316"/>
      <c r="R282" s="316"/>
      <c r="S282" s="316"/>
      <c r="T282" s="316"/>
      <c r="U282" s="316"/>
      <c r="V282" s="316"/>
      <c r="W282" s="316"/>
      <c r="X282" s="317"/>
      <c r="Y282" s="15"/>
      <c r="Z282" s="15"/>
      <c r="AA282" s="15"/>
      <c r="AB282" s="15"/>
      <c r="AC282" s="15"/>
      <c r="AD282" s="15"/>
      <c r="AE282" s="15"/>
      <c r="AT282" s="318" t="s">
        <v>446</v>
      </c>
      <c r="AU282" s="318" t="s">
        <v>88</v>
      </c>
      <c r="AV282" s="15" t="s">
        <v>86</v>
      </c>
      <c r="AW282" s="15" t="s">
        <v>5</v>
      </c>
      <c r="AX282" s="15" t="s">
        <v>78</v>
      </c>
      <c r="AY282" s="318" t="s">
        <v>223</v>
      </c>
    </row>
    <row r="283" s="13" customFormat="1">
      <c r="A283" s="13"/>
      <c r="B283" s="274"/>
      <c r="C283" s="275"/>
      <c r="D283" s="266" t="s">
        <v>446</v>
      </c>
      <c r="E283" s="276" t="s">
        <v>1</v>
      </c>
      <c r="F283" s="277" t="s">
        <v>2781</v>
      </c>
      <c r="G283" s="275"/>
      <c r="H283" s="278">
        <v>0.221</v>
      </c>
      <c r="I283" s="279"/>
      <c r="J283" s="279"/>
      <c r="K283" s="275"/>
      <c r="L283" s="275"/>
      <c r="M283" s="280"/>
      <c r="N283" s="281"/>
      <c r="O283" s="282"/>
      <c r="P283" s="282"/>
      <c r="Q283" s="282"/>
      <c r="R283" s="282"/>
      <c r="S283" s="282"/>
      <c r="T283" s="282"/>
      <c r="U283" s="282"/>
      <c r="V283" s="282"/>
      <c r="W283" s="282"/>
      <c r="X283" s="283"/>
      <c r="Y283" s="13"/>
      <c r="Z283" s="13"/>
      <c r="AA283" s="13"/>
      <c r="AB283" s="13"/>
      <c r="AC283" s="13"/>
      <c r="AD283" s="13"/>
      <c r="AE283" s="13"/>
      <c r="AT283" s="284" t="s">
        <v>446</v>
      </c>
      <c r="AU283" s="284" t="s">
        <v>88</v>
      </c>
      <c r="AV283" s="13" t="s">
        <v>88</v>
      </c>
      <c r="AW283" s="13" t="s">
        <v>5</v>
      </c>
      <c r="AX283" s="13" t="s">
        <v>86</v>
      </c>
      <c r="AY283" s="284" t="s">
        <v>223</v>
      </c>
    </row>
    <row r="284" s="12" customFormat="1" ht="22.8" customHeight="1">
      <c r="A284" s="12"/>
      <c r="B284" s="235"/>
      <c r="C284" s="236"/>
      <c r="D284" s="237" t="s">
        <v>77</v>
      </c>
      <c r="E284" s="250" t="s">
        <v>234</v>
      </c>
      <c r="F284" s="250" t="s">
        <v>1186</v>
      </c>
      <c r="G284" s="236"/>
      <c r="H284" s="236"/>
      <c r="I284" s="239"/>
      <c r="J284" s="239"/>
      <c r="K284" s="251">
        <f>BK284</f>
        <v>0</v>
      </c>
      <c r="L284" s="236"/>
      <c r="M284" s="241"/>
      <c r="N284" s="242"/>
      <c r="O284" s="243"/>
      <c r="P284" s="243"/>
      <c r="Q284" s="244">
        <f>SUM(Q285:Q299)</f>
        <v>0</v>
      </c>
      <c r="R284" s="244">
        <f>SUM(R285:R299)</f>
        <v>0</v>
      </c>
      <c r="S284" s="243"/>
      <c r="T284" s="245">
        <f>SUM(T285:T299)</f>
        <v>0</v>
      </c>
      <c r="U284" s="243"/>
      <c r="V284" s="245">
        <f>SUM(V285:V299)</f>
        <v>3.8560599999999998</v>
      </c>
      <c r="W284" s="243"/>
      <c r="X284" s="246">
        <f>SUM(X285:X299)</f>
        <v>0</v>
      </c>
      <c r="Y284" s="12"/>
      <c r="Z284" s="12"/>
      <c r="AA284" s="12"/>
      <c r="AB284" s="12"/>
      <c r="AC284" s="12"/>
      <c r="AD284" s="12"/>
      <c r="AE284" s="12"/>
      <c r="AR284" s="247" t="s">
        <v>86</v>
      </c>
      <c r="AT284" s="248" t="s">
        <v>77</v>
      </c>
      <c r="AU284" s="248" t="s">
        <v>86</v>
      </c>
      <c r="AY284" s="247" t="s">
        <v>223</v>
      </c>
      <c r="BK284" s="249">
        <f>SUM(BK285:BK299)</f>
        <v>0</v>
      </c>
    </row>
    <row r="285" s="2" customFormat="1" ht="16.5" customHeight="1">
      <c r="A285" s="39"/>
      <c r="B285" s="40"/>
      <c r="C285" s="296" t="s">
        <v>375</v>
      </c>
      <c r="D285" s="296" t="s">
        <v>498</v>
      </c>
      <c r="E285" s="297" t="s">
        <v>2782</v>
      </c>
      <c r="F285" s="298" t="s">
        <v>2783</v>
      </c>
      <c r="G285" s="299" t="s">
        <v>320</v>
      </c>
      <c r="H285" s="300">
        <v>1</v>
      </c>
      <c r="I285" s="301"/>
      <c r="J285" s="302"/>
      <c r="K285" s="303">
        <f>ROUND(P285*H285,2)</f>
        <v>0</v>
      </c>
      <c r="L285" s="298" t="s">
        <v>1</v>
      </c>
      <c r="M285" s="304"/>
      <c r="N285" s="305" t="s">
        <v>1</v>
      </c>
      <c r="O285" s="260" t="s">
        <v>41</v>
      </c>
      <c r="P285" s="261">
        <f>I285+J285</f>
        <v>0</v>
      </c>
      <c r="Q285" s="261">
        <f>ROUND(I285*H285,2)</f>
        <v>0</v>
      </c>
      <c r="R285" s="261">
        <f>ROUND(J285*H285,2)</f>
        <v>0</v>
      </c>
      <c r="S285" s="92"/>
      <c r="T285" s="262">
        <f>S285*H285</f>
        <v>0</v>
      </c>
      <c r="U285" s="262">
        <v>0.057000000000000002</v>
      </c>
      <c r="V285" s="262">
        <f>U285*H285</f>
        <v>0.057000000000000002</v>
      </c>
      <c r="W285" s="262">
        <v>0</v>
      </c>
      <c r="X285" s="263">
        <f>W285*H285</f>
        <v>0</v>
      </c>
      <c r="Y285" s="39"/>
      <c r="Z285" s="39"/>
      <c r="AA285" s="39"/>
      <c r="AB285" s="39"/>
      <c r="AC285" s="39"/>
      <c r="AD285" s="39"/>
      <c r="AE285" s="39"/>
      <c r="AR285" s="264" t="s">
        <v>430</v>
      </c>
      <c r="AT285" s="264" t="s">
        <v>498</v>
      </c>
      <c r="AU285" s="264" t="s">
        <v>88</v>
      </c>
      <c r="AY285" s="18" t="s">
        <v>223</v>
      </c>
      <c r="BE285" s="265">
        <f>IF(O285="základní",K285,0)</f>
        <v>0</v>
      </c>
      <c r="BF285" s="265">
        <f>IF(O285="snížená",K285,0)</f>
        <v>0</v>
      </c>
      <c r="BG285" s="265">
        <f>IF(O285="zákl. přenesená",K285,0)</f>
        <v>0</v>
      </c>
      <c r="BH285" s="265">
        <f>IF(O285="sníž. přenesená",K285,0)</f>
        <v>0</v>
      </c>
      <c r="BI285" s="265">
        <f>IF(O285="nulová",K285,0)</f>
        <v>0</v>
      </c>
      <c r="BJ285" s="18" t="s">
        <v>86</v>
      </c>
      <c r="BK285" s="265">
        <f>ROUND(P285*H285,2)</f>
        <v>0</v>
      </c>
      <c r="BL285" s="18" t="s">
        <v>239</v>
      </c>
      <c r="BM285" s="264" t="s">
        <v>2784</v>
      </c>
    </row>
    <row r="286" s="2" customFormat="1">
      <c r="A286" s="39"/>
      <c r="B286" s="40"/>
      <c r="C286" s="41"/>
      <c r="D286" s="266" t="s">
        <v>232</v>
      </c>
      <c r="E286" s="41"/>
      <c r="F286" s="267" t="s">
        <v>2785</v>
      </c>
      <c r="G286" s="41"/>
      <c r="H286" s="41"/>
      <c r="I286" s="158"/>
      <c r="J286" s="158"/>
      <c r="K286" s="41"/>
      <c r="L286" s="41"/>
      <c r="M286" s="45"/>
      <c r="N286" s="268"/>
      <c r="O286" s="269"/>
      <c r="P286" s="92"/>
      <c r="Q286" s="92"/>
      <c r="R286" s="92"/>
      <c r="S286" s="92"/>
      <c r="T286" s="92"/>
      <c r="U286" s="92"/>
      <c r="V286" s="92"/>
      <c r="W286" s="92"/>
      <c r="X286" s="93"/>
      <c r="Y286" s="39"/>
      <c r="Z286" s="39"/>
      <c r="AA286" s="39"/>
      <c r="AB286" s="39"/>
      <c r="AC286" s="39"/>
      <c r="AD286" s="39"/>
      <c r="AE286" s="39"/>
      <c r="AT286" s="18" t="s">
        <v>232</v>
      </c>
      <c r="AU286" s="18" t="s">
        <v>88</v>
      </c>
    </row>
    <row r="287" s="13" customFormat="1">
      <c r="A287" s="13"/>
      <c r="B287" s="274"/>
      <c r="C287" s="275"/>
      <c r="D287" s="266" t="s">
        <v>446</v>
      </c>
      <c r="E287" s="276" t="s">
        <v>1</v>
      </c>
      <c r="F287" s="277" t="s">
        <v>86</v>
      </c>
      <c r="G287" s="275"/>
      <c r="H287" s="278">
        <v>1</v>
      </c>
      <c r="I287" s="279"/>
      <c r="J287" s="279"/>
      <c r="K287" s="275"/>
      <c r="L287" s="275"/>
      <c r="M287" s="280"/>
      <c r="N287" s="281"/>
      <c r="O287" s="282"/>
      <c r="P287" s="282"/>
      <c r="Q287" s="282"/>
      <c r="R287" s="282"/>
      <c r="S287" s="282"/>
      <c r="T287" s="282"/>
      <c r="U287" s="282"/>
      <c r="V287" s="282"/>
      <c r="W287" s="282"/>
      <c r="X287" s="283"/>
      <c r="Y287" s="13"/>
      <c r="Z287" s="13"/>
      <c r="AA287" s="13"/>
      <c r="AB287" s="13"/>
      <c r="AC287" s="13"/>
      <c r="AD287" s="13"/>
      <c r="AE287" s="13"/>
      <c r="AT287" s="284" t="s">
        <v>446</v>
      </c>
      <c r="AU287" s="284" t="s">
        <v>88</v>
      </c>
      <c r="AV287" s="13" t="s">
        <v>88</v>
      </c>
      <c r="AW287" s="13" t="s">
        <v>5</v>
      </c>
      <c r="AX287" s="13" t="s">
        <v>86</v>
      </c>
      <c r="AY287" s="284" t="s">
        <v>223</v>
      </c>
    </row>
    <row r="288" s="2" customFormat="1" ht="16.5" customHeight="1">
      <c r="A288" s="39"/>
      <c r="B288" s="40"/>
      <c r="C288" s="296" t="s">
        <v>380</v>
      </c>
      <c r="D288" s="296" t="s">
        <v>498</v>
      </c>
      <c r="E288" s="297" t="s">
        <v>2786</v>
      </c>
      <c r="F288" s="298" t="s">
        <v>2787</v>
      </c>
      <c r="G288" s="299" t="s">
        <v>320</v>
      </c>
      <c r="H288" s="300">
        <v>1</v>
      </c>
      <c r="I288" s="301"/>
      <c r="J288" s="302"/>
      <c r="K288" s="303">
        <f>ROUND(P288*H288,2)</f>
        <v>0</v>
      </c>
      <c r="L288" s="298" t="s">
        <v>1</v>
      </c>
      <c r="M288" s="304"/>
      <c r="N288" s="305" t="s">
        <v>1</v>
      </c>
      <c r="O288" s="260" t="s">
        <v>41</v>
      </c>
      <c r="P288" s="261">
        <f>I288+J288</f>
        <v>0</v>
      </c>
      <c r="Q288" s="261">
        <f>ROUND(I288*H288,2)</f>
        <v>0</v>
      </c>
      <c r="R288" s="261">
        <f>ROUND(J288*H288,2)</f>
        <v>0</v>
      </c>
      <c r="S288" s="92"/>
      <c r="T288" s="262">
        <f>S288*H288</f>
        <v>0</v>
      </c>
      <c r="U288" s="262">
        <v>0.0040600000000000002</v>
      </c>
      <c r="V288" s="262">
        <f>U288*H288</f>
        <v>0.0040600000000000002</v>
      </c>
      <c r="W288" s="262">
        <v>0</v>
      </c>
      <c r="X288" s="263">
        <f>W288*H288</f>
        <v>0</v>
      </c>
      <c r="Y288" s="39"/>
      <c r="Z288" s="39"/>
      <c r="AA288" s="39"/>
      <c r="AB288" s="39"/>
      <c r="AC288" s="39"/>
      <c r="AD288" s="39"/>
      <c r="AE288" s="39"/>
      <c r="AR288" s="264" t="s">
        <v>430</v>
      </c>
      <c r="AT288" s="264" t="s">
        <v>498</v>
      </c>
      <c r="AU288" s="264" t="s">
        <v>88</v>
      </c>
      <c r="AY288" s="18" t="s">
        <v>223</v>
      </c>
      <c r="BE288" s="265">
        <f>IF(O288="základní",K288,0)</f>
        <v>0</v>
      </c>
      <c r="BF288" s="265">
        <f>IF(O288="snížená",K288,0)</f>
        <v>0</v>
      </c>
      <c r="BG288" s="265">
        <f>IF(O288="zákl. přenesená",K288,0)</f>
        <v>0</v>
      </c>
      <c r="BH288" s="265">
        <f>IF(O288="sníž. přenesená",K288,0)</f>
        <v>0</v>
      </c>
      <c r="BI288" s="265">
        <f>IF(O288="nulová",K288,0)</f>
        <v>0</v>
      </c>
      <c r="BJ288" s="18" t="s">
        <v>86</v>
      </c>
      <c r="BK288" s="265">
        <f>ROUND(P288*H288,2)</f>
        <v>0</v>
      </c>
      <c r="BL288" s="18" t="s">
        <v>239</v>
      </c>
      <c r="BM288" s="264" t="s">
        <v>2788</v>
      </c>
    </row>
    <row r="289" s="2" customFormat="1">
      <c r="A289" s="39"/>
      <c r="B289" s="40"/>
      <c r="C289" s="41"/>
      <c r="D289" s="266" t="s">
        <v>232</v>
      </c>
      <c r="E289" s="41"/>
      <c r="F289" s="267" t="s">
        <v>2789</v>
      </c>
      <c r="G289" s="41"/>
      <c r="H289" s="41"/>
      <c r="I289" s="158"/>
      <c r="J289" s="158"/>
      <c r="K289" s="41"/>
      <c r="L289" s="41"/>
      <c r="M289" s="45"/>
      <c r="N289" s="268"/>
      <c r="O289" s="269"/>
      <c r="P289" s="92"/>
      <c r="Q289" s="92"/>
      <c r="R289" s="92"/>
      <c r="S289" s="92"/>
      <c r="T289" s="92"/>
      <c r="U289" s="92"/>
      <c r="V289" s="92"/>
      <c r="W289" s="92"/>
      <c r="X289" s="93"/>
      <c r="Y289" s="39"/>
      <c r="Z289" s="39"/>
      <c r="AA289" s="39"/>
      <c r="AB289" s="39"/>
      <c r="AC289" s="39"/>
      <c r="AD289" s="39"/>
      <c r="AE289" s="39"/>
      <c r="AT289" s="18" t="s">
        <v>232</v>
      </c>
      <c r="AU289" s="18" t="s">
        <v>88</v>
      </c>
    </row>
    <row r="290" s="13" customFormat="1">
      <c r="A290" s="13"/>
      <c r="B290" s="274"/>
      <c r="C290" s="275"/>
      <c r="D290" s="266" t="s">
        <v>446</v>
      </c>
      <c r="E290" s="276" t="s">
        <v>1</v>
      </c>
      <c r="F290" s="277" t="s">
        <v>86</v>
      </c>
      <c r="G290" s="275"/>
      <c r="H290" s="278">
        <v>1</v>
      </c>
      <c r="I290" s="279"/>
      <c r="J290" s="279"/>
      <c r="K290" s="275"/>
      <c r="L290" s="275"/>
      <c r="M290" s="280"/>
      <c r="N290" s="281"/>
      <c r="O290" s="282"/>
      <c r="P290" s="282"/>
      <c r="Q290" s="282"/>
      <c r="R290" s="282"/>
      <c r="S290" s="282"/>
      <c r="T290" s="282"/>
      <c r="U290" s="282"/>
      <c r="V290" s="282"/>
      <c r="W290" s="282"/>
      <c r="X290" s="283"/>
      <c r="Y290" s="13"/>
      <c r="Z290" s="13"/>
      <c r="AA290" s="13"/>
      <c r="AB290" s="13"/>
      <c r="AC290" s="13"/>
      <c r="AD290" s="13"/>
      <c r="AE290" s="13"/>
      <c r="AT290" s="284" t="s">
        <v>446</v>
      </c>
      <c r="AU290" s="284" t="s">
        <v>88</v>
      </c>
      <c r="AV290" s="13" t="s">
        <v>88</v>
      </c>
      <c r="AW290" s="13" t="s">
        <v>5</v>
      </c>
      <c r="AX290" s="13" t="s">
        <v>86</v>
      </c>
      <c r="AY290" s="284" t="s">
        <v>223</v>
      </c>
    </row>
    <row r="291" s="2" customFormat="1" ht="21.75" customHeight="1">
      <c r="A291" s="39"/>
      <c r="B291" s="40"/>
      <c r="C291" s="252" t="s">
        <v>1596</v>
      </c>
      <c r="D291" s="252" t="s">
        <v>226</v>
      </c>
      <c r="E291" s="253" t="s">
        <v>2790</v>
      </c>
      <c r="F291" s="254" t="s">
        <v>2791</v>
      </c>
      <c r="G291" s="255" t="s">
        <v>481</v>
      </c>
      <c r="H291" s="256">
        <v>160.88</v>
      </c>
      <c r="I291" s="257"/>
      <c r="J291" s="257"/>
      <c r="K291" s="258">
        <f>ROUND(P291*H291,2)</f>
        <v>0</v>
      </c>
      <c r="L291" s="254" t="s">
        <v>404</v>
      </c>
      <c r="M291" s="45"/>
      <c r="N291" s="259" t="s">
        <v>1</v>
      </c>
      <c r="O291" s="260" t="s">
        <v>41</v>
      </c>
      <c r="P291" s="261">
        <f>I291+J291</f>
        <v>0</v>
      </c>
      <c r="Q291" s="261">
        <f>ROUND(I291*H291,2)</f>
        <v>0</v>
      </c>
      <c r="R291" s="261">
        <f>ROUND(J291*H291,2)</f>
        <v>0</v>
      </c>
      <c r="S291" s="92"/>
      <c r="T291" s="262">
        <f>S291*H291</f>
        <v>0</v>
      </c>
      <c r="U291" s="262">
        <v>0</v>
      </c>
      <c r="V291" s="262">
        <f>U291*H291</f>
        <v>0</v>
      </c>
      <c r="W291" s="262">
        <v>0</v>
      </c>
      <c r="X291" s="263">
        <f>W291*H291</f>
        <v>0</v>
      </c>
      <c r="Y291" s="39"/>
      <c r="Z291" s="39"/>
      <c r="AA291" s="39"/>
      <c r="AB291" s="39"/>
      <c r="AC291" s="39"/>
      <c r="AD291" s="39"/>
      <c r="AE291" s="39"/>
      <c r="AR291" s="264" t="s">
        <v>239</v>
      </c>
      <c r="AT291" s="264" t="s">
        <v>226</v>
      </c>
      <c r="AU291" s="264" t="s">
        <v>88</v>
      </c>
      <c r="AY291" s="18" t="s">
        <v>223</v>
      </c>
      <c r="BE291" s="265">
        <f>IF(O291="základní",K291,0)</f>
        <v>0</v>
      </c>
      <c r="BF291" s="265">
        <f>IF(O291="snížená",K291,0)</f>
        <v>0</v>
      </c>
      <c r="BG291" s="265">
        <f>IF(O291="zákl. přenesená",K291,0)</f>
        <v>0</v>
      </c>
      <c r="BH291" s="265">
        <f>IF(O291="sníž. přenesená",K291,0)</f>
        <v>0</v>
      </c>
      <c r="BI291" s="265">
        <f>IF(O291="nulová",K291,0)</f>
        <v>0</v>
      </c>
      <c r="BJ291" s="18" t="s">
        <v>86</v>
      </c>
      <c r="BK291" s="265">
        <f>ROUND(P291*H291,2)</f>
        <v>0</v>
      </c>
      <c r="BL291" s="18" t="s">
        <v>239</v>
      </c>
      <c r="BM291" s="264" t="s">
        <v>2792</v>
      </c>
    </row>
    <row r="292" s="13" customFormat="1">
      <c r="A292" s="13"/>
      <c r="B292" s="274"/>
      <c r="C292" s="275"/>
      <c r="D292" s="266" t="s">
        <v>446</v>
      </c>
      <c r="E292" s="276" t="s">
        <v>1</v>
      </c>
      <c r="F292" s="277" t="s">
        <v>2793</v>
      </c>
      <c r="G292" s="275"/>
      <c r="H292" s="278">
        <v>160.88</v>
      </c>
      <c r="I292" s="279"/>
      <c r="J292" s="279"/>
      <c r="K292" s="275"/>
      <c r="L292" s="275"/>
      <c r="M292" s="280"/>
      <c r="N292" s="281"/>
      <c r="O292" s="282"/>
      <c r="P292" s="282"/>
      <c r="Q292" s="282"/>
      <c r="R292" s="282"/>
      <c r="S292" s="282"/>
      <c r="T292" s="282"/>
      <c r="U292" s="282"/>
      <c r="V292" s="282"/>
      <c r="W292" s="282"/>
      <c r="X292" s="283"/>
      <c r="Y292" s="13"/>
      <c r="Z292" s="13"/>
      <c r="AA292" s="13"/>
      <c r="AB292" s="13"/>
      <c r="AC292" s="13"/>
      <c r="AD292" s="13"/>
      <c r="AE292" s="13"/>
      <c r="AT292" s="284" t="s">
        <v>446</v>
      </c>
      <c r="AU292" s="284" t="s">
        <v>88</v>
      </c>
      <c r="AV292" s="13" t="s">
        <v>88</v>
      </c>
      <c r="AW292" s="13" t="s">
        <v>5</v>
      </c>
      <c r="AX292" s="13" t="s">
        <v>86</v>
      </c>
      <c r="AY292" s="284" t="s">
        <v>223</v>
      </c>
    </row>
    <row r="293" s="2" customFormat="1" ht="21.75" customHeight="1">
      <c r="A293" s="39"/>
      <c r="B293" s="40"/>
      <c r="C293" s="252" t="s">
        <v>385</v>
      </c>
      <c r="D293" s="252" t="s">
        <v>226</v>
      </c>
      <c r="E293" s="253" t="s">
        <v>2794</v>
      </c>
      <c r="F293" s="254" t="s">
        <v>2795</v>
      </c>
      <c r="G293" s="255" t="s">
        <v>320</v>
      </c>
      <c r="H293" s="256">
        <v>1</v>
      </c>
      <c r="I293" s="257"/>
      <c r="J293" s="257"/>
      <c r="K293" s="258">
        <f>ROUND(P293*H293,2)</f>
        <v>0</v>
      </c>
      <c r="L293" s="254" t="s">
        <v>404</v>
      </c>
      <c r="M293" s="45"/>
      <c r="N293" s="259" t="s">
        <v>1</v>
      </c>
      <c r="O293" s="260" t="s">
        <v>41</v>
      </c>
      <c r="P293" s="261">
        <f>I293+J293</f>
        <v>0</v>
      </c>
      <c r="Q293" s="261">
        <f>ROUND(I293*H293,2)</f>
        <v>0</v>
      </c>
      <c r="R293" s="261">
        <f>ROUND(J293*H293,2)</f>
        <v>0</v>
      </c>
      <c r="S293" s="92"/>
      <c r="T293" s="262">
        <f>S293*H293</f>
        <v>0</v>
      </c>
      <c r="U293" s="262">
        <v>0</v>
      </c>
      <c r="V293" s="262">
        <f>U293*H293</f>
        <v>0</v>
      </c>
      <c r="W293" s="262">
        <v>0</v>
      </c>
      <c r="X293" s="263">
        <f>W293*H293</f>
        <v>0</v>
      </c>
      <c r="Y293" s="39"/>
      <c r="Z293" s="39"/>
      <c r="AA293" s="39"/>
      <c r="AB293" s="39"/>
      <c r="AC293" s="39"/>
      <c r="AD293" s="39"/>
      <c r="AE293" s="39"/>
      <c r="AR293" s="264" t="s">
        <v>239</v>
      </c>
      <c r="AT293" s="264" t="s">
        <v>226</v>
      </c>
      <c r="AU293" s="264" t="s">
        <v>88</v>
      </c>
      <c r="AY293" s="18" t="s">
        <v>223</v>
      </c>
      <c r="BE293" s="265">
        <f>IF(O293="základní",K293,0)</f>
        <v>0</v>
      </c>
      <c r="BF293" s="265">
        <f>IF(O293="snížená",K293,0)</f>
        <v>0</v>
      </c>
      <c r="BG293" s="265">
        <f>IF(O293="zákl. přenesená",K293,0)</f>
        <v>0</v>
      </c>
      <c r="BH293" s="265">
        <f>IF(O293="sníž. přenesená",K293,0)</f>
        <v>0</v>
      </c>
      <c r="BI293" s="265">
        <f>IF(O293="nulová",K293,0)</f>
        <v>0</v>
      </c>
      <c r="BJ293" s="18" t="s">
        <v>86</v>
      </c>
      <c r="BK293" s="265">
        <f>ROUND(P293*H293,2)</f>
        <v>0</v>
      </c>
      <c r="BL293" s="18" t="s">
        <v>239</v>
      </c>
      <c r="BM293" s="264" t="s">
        <v>2796</v>
      </c>
    </row>
    <row r="294" s="2" customFormat="1">
      <c r="A294" s="39"/>
      <c r="B294" s="40"/>
      <c r="C294" s="41"/>
      <c r="D294" s="266" t="s">
        <v>232</v>
      </c>
      <c r="E294" s="41"/>
      <c r="F294" s="267" t="s">
        <v>2797</v>
      </c>
      <c r="G294" s="41"/>
      <c r="H294" s="41"/>
      <c r="I294" s="158"/>
      <c r="J294" s="158"/>
      <c r="K294" s="41"/>
      <c r="L294" s="41"/>
      <c r="M294" s="45"/>
      <c r="N294" s="268"/>
      <c r="O294" s="269"/>
      <c r="P294" s="92"/>
      <c r="Q294" s="92"/>
      <c r="R294" s="92"/>
      <c r="S294" s="92"/>
      <c r="T294" s="92"/>
      <c r="U294" s="92"/>
      <c r="V294" s="92"/>
      <c r="W294" s="92"/>
      <c r="X294" s="93"/>
      <c r="Y294" s="39"/>
      <c r="Z294" s="39"/>
      <c r="AA294" s="39"/>
      <c r="AB294" s="39"/>
      <c r="AC294" s="39"/>
      <c r="AD294" s="39"/>
      <c r="AE294" s="39"/>
      <c r="AT294" s="18" t="s">
        <v>232</v>
      </c>
      <c r="AU294" s="18" t="s">
        <v>88</v>
      </c>
    </row>
    <row r="295" s="13" customFormat="1">
      <c r="A295" s="13"/>
      <c r="B295" s="274"/>
      <c r="C295" s="275"/>
      <c r="D295" s="266" t="s">
        <v>446</v>
      </c>
      <c r="E295" s="276" t="s">
        <v>1</v>
      </c>
      <c r="F295" s="277" t="s">
        <v>86</v>
      </c>
      <c r="G295" s="275"/>
      <c r="H295" s="278">
        <v>1</v>
      </c>
      <c r="I295" s="279"/>
      <c r="J295" s="279"/>
      <c r="K295" s="275"/>
      <c r="L295" s="275"/>
      <c r="M295" s="280"/>
      <c r="N295" s="281"/>
      <c r="O295" s="282"/>
      <c r="P295" s="282"/>
      <c r="Q295" s="282"/>
      <c r="R295" s="282"/>
      <c r="S295" s="282"/>
      <c r="T295" s="282"/>
      <c r="U295" s="282"/>
      <c r="V295" s="282"/>
      <c r="W295" s="282"/>
      <c r="X295" s="283"/>
      <c r="Y295" s="13"/>
      <c r="Z295" s="13"/>
      <c r="AA295" s="13"/>
      <c r="AB295" s="13"/>
      <c r="AC295" s="13"/>
      <c r="AD295" s="13"/>
      <c r="AE295" s="13"/>
      <c r="AT295" s="284" t="s">
        <v>446</v>
      </c>
      <c r="AU295" s="284" t="s">
        <v>88</v>
      </c>
      <c r="AV295" s="13" t="s">
        <v>88</v>
      </c>
      <c r="AW295" s="13" t="s">
        <v>5</v>
      </c>
      <c r="AX295" s="13" t="s">
        <v>86</v>
      </c>
      <c r="AY295" s="284" t="s">
        <v>223</v>
      </c>
    </row>
    <row r="296" s="2" customFormat="1" ht="21.75" customHeight="1">
      <c r="A296" s="39"/>
      <c r="B296" s="40"/>
      <c r="C296" s="296" t="s">
        <v>963</v>
      </c>
      <c r="D296" s="296" t="s">
        <v>498</v>
      </c>
      <c r="E296" s="297" t="s">
        <v>2798</v>
      </c>
      <c r="F296" s="298" t="s">
        <v>2799</v>
      </c>
      <c r="G296" s="299" t="s">
        <v>320</v>
      </c>
      <c r="H296" s="300">
        <v>1</v>
      </c>
      <c r="I296" s="301"/>
      <c r="J296" s="302"/>
      <c r="K296" s="303">
        <f>ROUND(P296*H296,2)</f>
        <v>0</v>
      </c>
      <c r="L296" s="298" t="s">
        <v>404</v>
      </c>
      <c r="M296" s="304"/>
      <c r="N296" s="305" t="s">
        <v>1</v>
      </c>
      <c r="O296" s="260" t="s">
        <v>41</v>
      </c>
      <c r="P296" s="261">
        <f>I296+J296</f>
        <v>0</v>
      </c>
      <c r="Q296" s="261">
        <f>ROUND(I296*H296,2)</f>
        <v>0</v>
      </c>
      <c r="R296" s="261">
        <f>ROUND(J296*H296,2)</f>
        <v>0</v>
      </c>
      <c r="S296" s="92"/>
      <c r="T296" s="262">
        <f>S296*H296</f>
        <v>0</v>
      </c>
      <c r="U296" s="262">
        <v>3.7949999999999999</v>
      </c>
      <c r="V296" s="262">
        <f>U296*H296</f>
        <v>3.7949999999999999</v>
      </c>
      <c r="W296" s="262">
        <v>0</v>
      </c>
      <c r="X296" s="263">
        <f>W296*H296</f>
        <v>0</v>
      </c>
      <c r="Y296" s="39"/>
      <c r="Z296" s="39"/>
      <c r="AA296" s="39"/>
      <c r="AB296" s="39"/>
      <c r="AC296" s="39"/>
      <c r="AD296" s="39"/>
      <c r="AE296" s="39"/>
      <c r="AR296" s="264" t="s">
        <v>430</v>
      </c>
      <c r="AT296" s="264" t="s">
        <v>498</v>
      </c>
      <c r="AU296" s="264" t="s">
        <v>88</v>
      </c>
      <c r="AY296" s="18" t="s">
        <v>223</v>
      </c>
      <c r="BE296" s="265">
        <f>IF(O296="základní",K296,0)</f>
        <v>0</v>
      </c>
      <c r="BF296" s="265">
        <f>IF(O296="snížená",K296,0)</f>
        <v>0</v>
      </c>
      <c r="BG296" s="265">
        <f>IF(O296="zákl. přenesená",K296,0)</f>
        <v>0</v>
      </c>
      <c r="BH296" s="265">
        <f>IF(O296="sníž. přenesená",K296,0)</f>
        <v>0</v>
      </c>
      <c r="BI296" s="265">
        <f>IF(O296="nulová",K296,0)</f>
        <v>0</v>
      </c>
      <c r="BJ296" s="18" t="s">
        <v>86</v>
      </c>
      <c r="BK296" s="265">
        <f>ROUND(P296*H296,2)</f>
        <v>0</v>
      </c>
      <c r="BL296" s="18" t="s">
        <v>239</v>
      </c>
      <c r="BM296" s="264" t="s">
        <v>2800</v>
      </c>
    </row>
    <row r="297" s="2" customFormat="1">
      <c r="A297" s="39"/>
      <c r="B297" s="40"/>
      <c r="C297" s="41"/>
      <c r="D297" s="266" t="s">
        <v>232</v>
      </c>
      <c r="E297" s="41"/>
      <c r="F297" s="267" t="s">
        <v>2801</v>
      </c>
      <c r="G297" s="41"/>
      <c r="H297" s="41"/>
      <c r="I297" s="158"/>
      <c r="J297" s="158"/>
      <c r="K297" s="41"/>
      <c r="L297" s="41"/>
      <c r="M297" s="45"/>
      <c r="N297" s="268"/>
      <c r="O297" s="269"/>
      <c r="P297" s="92"/>
      <c r="Q297" s="92"/>
      <c r="R297" s="92"/>
      <c r="S297" s="92"/>
      <c r="T297" s="92"/>
      <c r="U297" s="92"/>
      <c r="V297" s="92"/>
      <c r="W297" s="92"/>
      <c r="X297" s="93"/>
      <c r="Y297" s="39"/>
      <c r="Z297" s="39"/>
      <c r="AA297" s="39"/>
      <c r="AB297" s="39"/>
      <c r="AC297" s="39"/>
      <c r="AD297" s="39"/>
      <c r="AE297" s="39"/>
      <c r="AT297" s="18" t="s">
        <v>232</v>
      </c>
      <c r="AU297" s="18" t="s">
        <v>88</v>
      </c>
    </row>
    <row r="298" s="15" customFormat="1">
      <c r="A298" s="15"/>
      <c r="B298" s="309"/>
      <c r="C298" s="310"/>
      <c r="D298" s="266" t="s">
        <v>446</v>
      </c>
      <c r="E298" s="311" t="s">
        <v>1</v>
      </c>
      <c r="F298" s="312" t="s">
        <v>2802</v>
      </c>
      <c r="G298" s="310"/>
      <c r="H298" s="311" t="s">
        <v>1</v>
      </c>
      <c r="I298" s="313"/>
      <c r="J298" s="313"/>
      <c r="K298" s="310"/>
      <c r="L298" s="310"/>
      <c r="M298" s="314"/>
      <c r="N298" s="315"/>
      <c r="O298" s="316"/>
      <c r="P298" s="316"/>
      <c r="Q298" s="316"/>
      <c r="R298" s="316"/>
      <c r="S298" s="316"/>
      <c r="T298" s="316"/>
      <c r="U298" s="316"/>
      <c r="V298" s="316"/>
      <c r="W298" s="316"/>
      <c r="X298" s="317"/>
      <c r="Y298" s="15"/>
      <c r="Z298" s="15"/>
      <c r="AA298" s="15"/>
      <c r="AB298" s="15"/>
      <c r="AC298" s="15"/>
      <c r="AD298" s="15"/>
      <c r="AE298" s="15"/>
      <c r="AT298" s="318" t="s">
        <v>446</v>
      </c>
      <c r="AU298" s="318" t="s">
        <v>88</v>
      </c>
      <c r="AV298" s="15" t="s">
        <v>86</v>
      </c>
      <c r="AW298" s="15" t="s">
        <v>5</v>
      </c>
      <c r="AX298" s="15" t="s">
        <v>78</v>
      </c>
      <c r="AY298" s="318" t="s">
        <v>223</v>
      </c>
    </row>
    <row r="299" s="13" customFormat="1">
      <c r="A299" s="13"/>
      <c r="B299" s="274"/>
      <c r="C299" s="275"/>
      <c r="D299" s="266" t="s">
        <v>446</v>
      </c>
      <c r="E299" s="276" t="s">
        <v>1</v>
      </c>
      <c r="F299" s="277" t="s">
        <v>86</v>
      </c>
      <c r="G299" s="275"/>
      <c r="H299" s="278">
        <v>1</v>
      </c>
      <c r="I299" s="279"/>
      <c r="J299" s="279"/>
      <c r="K299" s="275"/>
      <c r="L299" s="275"/>
      <c r="M299" s="280"/>
      <c r="N299" s="281"/>
      <c r="O299" s="282"/>
      <c r="P299" s="282"/>
      <c r="Q299" s="282"/>
      <c r="R299" s="282"/>
      <c r="S299" s="282"/>
      <c r="T299" s="282"/>
      <c r="U299" s="282"/>
      <c r="V299" s="282"/>
      <c r="W299" s="282"/>
      <c r="X299" s="283"/>
      <c r="Y299" s="13"/>
      <c r="Z299" s="13"/>
      <c r="AA299" s="13"/>
      <c r="AB299" s="13"/>
      <c r="AC299" s="13"/>
      <c r="AD299" s="13"/>
      <c r="AE299" s="13"/>
      <c r="AT299" s="284" t="s">
        <v>446</v>
      </c>
      <c r="AU299" s="284" t="s">
        <v>88</v>
      </c>
      <c r="AV299" s="13" t="s">
        <v>88</v>
      </c>
      <c r="AW299" s="13" t="s">
        <v>5</v>
      </c>
      <c r="AX299" s="13" t="s">
        <v>86</v>
      </c>
      <c r="AY299" s="284" t="s">
        <v>223</v>
      </c>
    </row>
    <row r="300" s="12" customFormat="1" ht="22.8" customHeight="1">
      <c r="A300" s="12"/>
      <c r="B300" s="235"/>
      <c r="C300" s="236"/>
      <c r="D300" s="237" t="s">
        <v>77</v>
      </c>
      <c r="E300" s="250" t="s">
        <v>239</v>
      </c>
      <c r="F300" s="250" t="s">
        <v>1617</v>
      </c>
      <c r="G300" s="236"/>
      <c r="H300" s="236"/>
      <c r="I300" s="239"/>
      <c r="J300" s="239"/>
      <c r="K300" s="251">
        <f>BK300</f>
        <v>0</v>
      </c>
      <c r="L300" s="236"/>
      <c r="M300" s="241"/>
      <c r="N300" s="242"/>
      <c r="O300" s="243"/>
      <c r="P300" s="243"/>
      <c r="Q300" s="244">
        <f>SUM(Q301:Q317)</f>
        <v>0</v>
      </c>
      <c r="R300" s="244">
        <f>SUM(R301:R317)</f>
        <v>0</v>
      </c>
      <c r="S300" s="243"/>
      <c r="T300" s="245">
        <f>SUM(T301:T317)</f>
        <v>0</v>
      </c>
      <c r="U300" s="243"/>
      <c r="V300" s="245">
        <f>SUM(V301:V317)</f>
        <v>0</v>
      </c>
      <c r="W300" s="243"/>
      <c r="X300" s="246">
        <f>SUM(X301:X317)</f>
        <v>0</v>
      </c>
      <c r="Y300" s="12"/>
      <c r="Z300" s="12"/>
      <c r="AA300" s="12"/>
      <c r="AB300" s="12"/>
      <c r="AC300" s="12"/>
      <c r="AD300" s="12"/>
      <c r="AE300" s="12"/>
      <c r="AR300" s="247" t="s">
        <v>86</v>
      </c>
      <c r="AT300" s="248" t="s">
        <v>77</v>
      </c>
      <c r="AU300" s="248" t="s">
        <v>86</v>
      </c>
      <c r="AY300" s="247" t="s">
        <v>223</v>
      </c>
      <c r="BK300" s="249">
        <f>SUM(BK301:BK317)</f>
        <v>0</v>
      </c>
    </row>
    <row r="301" s="2" customFormat="1" ht="21.75" customHeight="1">
      <c r="A301" s="39"/>
      <c r="B301" s="40"/>
      <c r="C301" s="252" t="s">
        <v>298</v>
      </c>
      <c r="D301" s="252" t="s">
        <v>226</v>
      </c>
      <c r="E301" s="253" t="s">
        <v>2803</v>
      </c>
      <c r="F301" s="254" t="s">
        <v>2804</v>
      </c>
      <c r="G301" s="255" t="s">
        <v>403</v>
      </c>
      <c r="H301" s="256">
        <v>1.75</v>
      </c>
      <c r="I301" s="257"/>
      <c r="J301" s="257"/>
      <c r="K301" s="258">
        <f>ROUND(P301*H301,2)</f>
        <v>0</v>
      </c>
      <c r="L301" s="254" t="s">
        <v>404</v>
      </c>
      <c r="M301" s="45"/>
      <c r="N301" s="259" t="s">
        <v>1</v>
      </c>
      <c r="O301" s="260" t="s">
        <v>41</v>
      </c>
      <c r="P301" s="261">
        <f>I301+J301</f>
        <v>0</v>
      </c>
      <c r="Q301" s="261">
        <f>ROUND(I301*H301,2)</f>
        <v>0</v>
      </c>
      <c r="R301" s="261">
        <f>ROUND(J301*H301,2)</f>
        <v>0</v>
      </c>
      <c r="S301" s="92"/>
      <c r="T301" s="262">
        <f>S301*H301</f>
        <v>0</v>
      </c>
      <c r="U301" s="262">
        <v>0.18729999999999999</v>
      </c>
      <c r="V301" s="262">
        <f>U301*H301</f>
        <v>0.32777499999999998</v>
      </c>
      <c r="W301" s="262">
        <v>0</v>
      </c>
      <c r="X301" s="263">
        <f>W301*H301</f>
        <v>0</v>
      </c>
      <c r="Y301" s="39"/>
      <c r="Z301" s="39"/>
      <c r="AA301" s="39"/>
      <c r="AB301" s="39"/>
      <c r="AC301" s="39"/>
      <c r="AD301" s="39"/>
      <c r="AE301" s="39"/>
      <c r="AR301" s="264" t="s">
        <v>239</v>
      </c>
      <c r="AT301" s="264" t="s">
        <v>226</v>
      </c>
      <c r="AU301" s="264" t="s">
        <v>88</v>
      </c>
      <c r="AY301" s="18" t="s">
        <v>223</v>
      </c>
      <c r="BE301" s="265">
        <f>IF(O301="základní",K301,0)</f>
        <v>0</v>
      </c>
      <c r="BF301" s="265">
        <f>IF(O301="snížená",K301,0)</f>
        <v>0</v>
      </c>
      <c r="BG301" s="265">
        <f>IF(O301="zákl. přenesená",K301,0)</f>
        <v>0</v>
      </c>
      <c r="BH301" s="265">
        <f>IF(O301="sníž. přenesená",K301,0)</f>
        <v>0</v>
      </c>
      <c r="BI301" s="265">
        <f>IF(O301="nulová",K301,0)</f>
        <v>0</v>
      </c>
      <c r="BJ301" s="18" t="s">
        <v>86</v>
      </c>
      <c r="BK301" s="265">
        <f>ROUND(P301*H301,2)</f>
        <v>0</v>
      </c>
      <c r="BL301" s="18" t="s">
        <v>239</v>
      </c>
      <c r="BM301" s="264" t="s">
        <v>2805</v>
      </c>
    </row>
    <row r="302" s="2" customFormat="1">
      <c r="A302" s="39"/>
      <c r="B302" s="40"/>
      <c r="C302" s="41"/>
      <c r="D302" s="266" t="s">
        <v>232</v>
      </c>
      <c r="E302" s="41"/>
      <c r="F302" s="267" t="s">
        <v>2806</v>
      </c>
      <c r="G302" s="41"/>
      <c r="H302" s="41"/>
      <c r="I302" s="158"/>
      <c r="J302" s="158"/>
      <c r="K302" s="41"/>
      <c r="L302" s="41"/>
      <c r="M302" s="45"/>
      <c r="N302" s="268"/>
      <c r="O302" s="269"/>
      <c r="P302" s="92"/>
      <c r="Q302" s="92"/>
      <c r="R302" s="92"/>
      <c r="S302" s="92"/>
      <c r="T302" s="92"/>
      <c r="U302" s="92"/>
      <c r="V302" s="92"/>
      <c r="W302" s="92"/>
      <c r="X302" s="93"/>
      <c r="Y302" s="39"/>
      <c r="Z302" s="39"/>
      <c r="AA302" s="39"/>
      <c r="AB302" s="39"/>
      <c r="AC302" s="39"/>
      <c r="AD302" s="39"/>
      <c r="AE302" s="39"/>
      <c r="AT302" s="18" t="s">
        <v>232</v>
      </c>
      <c r="AU302" s="18" t="s">
        <v>88</v>
      </c>
    </row>
    <row r="303" s="15" customFormat="1">
      <c r="A303" s="15"/>
      <c r="B303" s="309"/>
      <c r="C303" s="310"/>
      <c r="D303" s="266" t="s">
        <v>446</v>
      </c>
      <c r="E303" s="311" t="s">
        <v>1</v>
      </c>
      <c r="F303" s="312" t="s">
        <v>2807</v>
      </c>
      <c r="G303" s="310"/>
      <c r="H303" s="311" t="s">
        <v>1</v>
      </c>
      <c r="I303" s="313"/>
      <c r="J303" s="313"/>
      <c r="K303" s="310"/>
      <c r="L303" s="310"/>
      <c r="M303" s="314"/>
      <c r="N303" s="315"/>
      <c r="O303" s="316"/>
      <c r="P303" s="316"/>
      <c r="Q303" s="316"/>
      <c r="R303" s="316"/>
      <c r="S303" s="316"/>
      <c r="T303" s="316"/>
      <c r="U303" s="316"/>
      <c r="V303" s="316"/>
      <c r="W303" s="316"/>
      <c r="X303" s="317"/>
      <c r="Y303" s="15"/>
      <c r="Z303" s="15"/>
      <c r="AA303" s="15"/>
      <c r="AB303" s="15"/>
      <c r="AC303" s="15"/>
      <c r="AD303" s="15"/>
      <c r="AE303" s="15"/>
      <c r="AT303" s="318" t="s">
        <v>446</v>
      </c>
      <c r="AU303" s="318" t="s">
        <v>88</v>
      </c>
      <c r="AV303" s="15" t="s">
        <v>86</v>
      </c>
      <c r="AW303" s="15" t="s">
        <v>5</v>
      </c>
      <c r="AX303" s="15" t="s">
        <v>78</v>
      </c>
      <c r="AY303" s="318" t="s">
        <v>223</v>
      </c>
    </row>
    <row r="304" s="13" customFormat="1">
      <c r="A304" s="13"/>
      <c r="B304" s="274"/>
      <c r="C304" s="275"/>
      <c r="D304" s="266" t="s">
        <v>446</v>
      </c>
      <c r="E304" s="276" t="s">
        <v>1</v>
      </c>
      <c r="F304" s="277" t="s">
        <v>2808</v>
      </c>
      <c r="G304" s="275"/>
      <c r="H304" s="278">
        <v>1.75</v>
      </c>
      <c r="I304" s="279"/>
      <c r="J304" s="279"/>
      <c r="K304" s="275"/>
      <c r="L304" s="275"/>
      <c r="M304" s="280"/>
      <c r="N304" s="281"/>
      <c r="O304" s="282"/>
      <c r="P304" s="282"/>
      <c r="Q304" s="282"/>
      <c r="R304" s="282"/>
      <c r="S304" s="282"/>
      <c r="T304" s="282"/>
      <c r="U304" s="282"/>
      <c r="V304" s="282"/>
      <c r="W304" s="282"/>
      <c r="X304" s="283"/>
      <c r="Y304" s="13"/>
      <c r="Z304" s="13"/>
      <c r="AA304" s="13"/>
      <c r="AB304" s="13"/>
      <c r="AC304" s="13"/>
      <c r="AD304" s="13"/>
      <c r="AE304" s="13"/>
      <c r="AT304" s="284" t="s">
        <v>446</v>
      </c>
      <c r="AU304" s="284" t="s">
        <v>88</v>
      </c>
      <c r="AV304" s="13" t="s">
        <v>88</v>
      </c>
      <c r="AW304" s="13" t="s">
        <v>5</v>
      </c>
      <c r="AX304" s="13" t="s">
        <v>78</v>
      </c>
      <c r="AY304" s="284" t="s">
        <v>223</v>
      </c>
    </row>
    <row r="305" s="2" customFormat="1" ht="21.75" customHeight="1">
      <c r="A305" s="39"/>
      <c r="B305" s="40"/>
      <c r="C305" s="252" t="s">
        <v>307</v>
      </c>
      <c r="D305" s="252" t="s">
        <v>226</v>
      </c>
      <c r="E305" s="253" t="s">
        <v>2809</v>
      </c>
      <c r="F305" s="254" t="s">
        <v>2810</v>
      </c>
      <c r="G305" s="255" t="s">
        <v>409</v>
      </c>
      <c r="H305" s="256">
        <v>36.582000000000001</v>
      </c>
      <c r="I305" s="257"/>
      <c r="J305" s="257"/>
      <c r="K305" s="258">
        <f>ROUND(P305*H305,2)</f>
        <v>0</v>
      </c>
      <c r="L305" s="254" t="s">
        <v>404</v>
      </c>
      <c r="M305" s="45"/>
      <c r="N305" s="259" t="s">
        <v>1</v>
      </c>
      <c r="O305" s="260" t="s">
        <v>41</v>
      </c>
      <c r="P305" s="261">
        <f>I305+J305</f>
        <v>0</v>
      </c>
      <c r="Q305" s="261">
        <f>ROUND(I305*H305,2)</f>
        <v>0</v>
      </c>
      <c r="R305" s="261">
        <f>ROUND(J305*H305,2)</f>
        <v>0</v>
      </c>
      <c r="S305" s="92"/>
      <c r="T305" s="262">
        <f>S305*H305</f>
        <v>0</v>
      </c>
      <c r="U305" s="262">
        <v>0</v>
      </c>
      <c r="V305" s="262">
        <f>U305*H305</f>
        <v>0</v>
      </c>
      <c r="W305" s="262">
        <v>0</v>
      </c>
      <c r="X305" s="263">
        <f>W305*H305</f>
        <v>0</v>
      </c>
      <c r="Y305" s="39"/>
      <c r="Z305" s="39"/>
      <c r="AA305" s="39"/>
      <c r="AB305" s="39"/>
      <c r="AC305" s="39"/>
      <c r="AD305" s="39"/>
      <c r="AE305" s="39"/>
      <c r="AR305" s="264" t="s">
        <v>239</v>
      </c>
      <c r="AT305" s="264" t="s">
        <v>226</v>
      </c>
      <c r="AU305" s="264" t="s">
        <v>88</v>
      </c>
      <c r="AY305" s="18" t="s">
        <v>223</v>
      </c>
      <c r="BE305" s="265">
        <f>IF(O305="základní",K305,0)</f>
        <v>0</v>
      </c>
      <c r="BF305" s="265">
        <f>IF(O305="snížená",K305,0)</f>
        <v>0</v>
      </c>
      <c r="BG305" s="265">
        <f>IF(O305="zákl. přenesená",K305,0)</f>
        <v>0</v>
      </c>
      <c r="BH305" s="265">
        <f>IF(O305="sníž. přenesená",K305,0)</f>
        <v>0</v>
      </c>
      <c r="BI305" s="265">
        <f>IF(O305="nulová",K305,0)</f>
        <v>0</v>
      </c>
      <c r="BJ305" s="18" t="s">
        <v>86</v>
      </c>
      <c r="BK305" s="265">
        <f>ROUND(P305*H305,2)</f>
        <v>0</v>
      </c>
      <c r="BL305" s="18" t="s">
        <v>239</v>
      </c>
      <c r="BM305" s="264" t="s">
        <v>2811</v>
      </c>
    </row>
    <row r="306" s="2" customFormat="1">
      <c r="A306" s="39"/>
      <c r="B306" s="40"/>
      <c r="C306" s="41"/>
      <c r="D306" s="266" t="s">
        <v>232</v>
      </c>
      <c r="E306" s="41"/>
      <c r="F306" s="267" t="s">
        <v>2812</v>
      </c>
      <c r="G306" s="41"/>
      <c r="H306" s="41"/>
      <c r="I306" s="158"/>
      <c r="J306" s="158"/>
      <c r="K306" s="41"/>
      <c r="L306" s="41"/>
      <c r="M306" s="45"/>
      <c r="N306" s="268"/>
      <c r="O306" s="269"/>
      <c r="P306" s="92"/>
      <c r="Q306" s="92"/>
      <c r="R306" s="92"/>
      <c r="S306" s="92"/>
      <c r="T306" s="92"/>
      <c r="U306" s="92"/>
      <c r="V306" s="92"/>
      <c r="W306" s="92"/>
      <c r="X306" s="93"/>
      <c r="Y306" s="39"/>
      <c r="Z306" s="39"/>
      <c r="AA306" s="39"/>
      <c r="AB306" s="39"/>
      <c r="AC306" s="39"/>
      <c r="AD306" s="39"/>
      <c r="AE306" s="39"/>
      <c r="AT306" s="18" t="s">
        <v>232</v>
      </c>
      <c r="AU306" s="18" t="s">
        <v>88</v>
      </c>
    </row>
    <row r="307" s="15" customFormat="1">
      <c r="A307" s="15"/>
      <c r="B307" s="309"/>
      <c r="C307" s="310"/>
      <c r="D307" s="266" t="s">
        <v>446</v>
      </c>
      <c r="E307" s="311" t="s">
        <v>1</v>
      </c>
      <c r="F307" s="312" t="s">
        <v>2813</v>
      </c>
      <c r="G307" s="310"/>
      <c r="H307" s="311" t="s">
        <v>1</v>
      </c>
      <c r="I307" s="313"/>
      <c r="J307" s="313"/>
      <c r="K307" s="310"/>
      <c r="L307" s="310"/>
      <c r="M307" s="314"/>
      <c r="N307" s="315"/>
      <c r="O307" s="316"/>
      <c r="P307" s="316"/>
      <c r="Q307" s="316"/>
      <c r="R307" s="316"/>
      <c r="S307" s="316"/>
      <c r="T307" s="316"/>
      <c r="U307" s="316"/>
      <c r="V307" s="316"/>
      <c r="W307" s="316"/>
      <c r="X307" s="317"/>
      <c r="Y307" s="15"/>
      <c r="Z307" s="15"/>
      <c r="AA307" s="15"/>
      <c r="AB307" s="15"/>
      <c r="AC307" s="15"/>
      <c r="AD307" s="15"/>
      <c r="AE307" s="15"/>
      <c r="AT307" s="318" t="s">
        <v>446</v>
      </c>
      <c r="AU307" s="318" t="s">
        <v>88</v>
      </c>
      <c r="AV307" s="15" t="s">
        <v>86</v>
      </c>
      <c r="AW307" s="15" t="s">
        <v>5</v>
      </c>
      <c r="AX307" s="15" t="s">
        <v>78</v>
      </c>
      <c r="AY307" s="318" t="s">
        <v>223</v>
      </c>
    </row>
    <row r="308" s="15" customFormat="1">
      <c r="A308" s="15"/>
      <c r="B308" s="309"/>
      <c r="C308" s="310"/>
      <c r="D308" s="266" t="s">
        <v>446</v>
      </c>
      <c r="E308" s="311" t="s">
        <v>1</v>
      </c>
      <c r="F308" s="312" t="s">
        <v>2814</v>
      </c>
      <c r="G308" s="310"/>
      <c r="H308" s="311" t="s">
        <v>1</v>
      </c>
      <c r="I308" s="313"/>
      <c r="J308" s="313"/>
      <c r="K308" s="310"/>
      <c r="L308" s="310"/>
      <c r="M308" s="314"/>
      <c r="N308" s="315"/>
      <c r="O308" s="316"/>
      <c r="P308" s="316"/>
      <c r="Q308" s="316"/>
      <c r="R308" s="316"/>
      <c r="S308" s="316"/>
      <c r="T308" s="316"/>
      <c r="U308" s="316"/>
      <c r="V308" s="316"/>
      <c r="W308" s="316"/>
      <c r="X308" s="317"/>
      <c r="Y308" s="15"/>
      <c r="Z308" s="15"/>
      <c r="AA308" s="15"/>
      <c r="AB308" s="15"/>
      <c r="AC308" s="15"/>
      <c r="AD308" s="15"/>
      <c r="AE308" s="15"/>
      <c r="AT308" s="318" t="s">
        <v>446</v>
      </c>
      <c r="AU308" s="318" t="s">
        <v>88</v>
      </c>
      <c r="AV308" s="15" t="s">
        <v>86</v>
      </c>
      <c r="AW308" s="15" t="s">
        <v>5</v>
      </c>
      <c r="AX308" s="15" t="s">
        <v>78</v>
      </c>
      <c r="AY308" s="318" t="s">
        <v>223</v>
      </c>
    </row>
    <row r="309" s="13" customFormat="1">
      <c r="A309" s="13"/>
      <c r="B309" s="274"/>
      <c r="C309" s="275"/>
      <c r="D309" s="266" t="s">
        <v>446</v>
      </c>
      <c r="E309" s="276" t="s">
        <v>1</v>
      </c>
      <c r="F309" s="277" t="s">
        <v>2815</v>
      </c>
      <c r="G309" s="275"/>
      <c r="H309" s="278">
        <v>17.314</v>
      </c>
      <c r="I309" s="279"/>
      <c r="J309" s="279"/>
      <c r="K309" s="275"/>
      <c r="L309" s="275"/>
      <c r="M309" s="280"/>
      <c r="N309" s="281"/>
      <c r="O309" s="282"/>
      <c r="P309" s="282"/>
      <c r="Q309" s="282"/>
      <c r="R309" s="282"/>
      <c r="S309" s="282"/>
      <c r="T309" s="282"/>
      <c r="U309" s="282"/>
      <c r="V309" s="282"/>
      <c r="W309" s="282"/>
      <c r="X309" s="283"/>
      <c r="Y309" s="13"/>
      <c r="Z309" s="13"/>
      <c r="AA309" s="13"/>
      <c r="AB309" s="13"/>
      <c r="AC309" s="13"/>
      <c r="AD309" s="13"/>
      <c r="AE309" s="13"/>
      <c r="AT309" s="284" t="s">
        <v>446</v>
      </c>
      <c r="AU309" s="284" t="s">
        <v>88</v>
      </c>
      <c r="AV309" s="13" t="s">
        <v>88</v>
      </c>
      <c r="AW309" s="13" t="s">
        <v>5</v>
      </c>
      <c r="AX309" s="13" t="s">
        <v>78</v>
      </c>
      <c r="AY309" s="284" t="s">
        <v>223</v>
      </c>
    </row>
    <row r="310" s="15" customFormat="1">
      <c r="A310" s="15"/>
      <c r="B310" s="309"/>
      <c r="C310" s="310"/>
      <c r="D310" s="266" t="s">
        <v>446</v>
      </c>
      <c r="E310" s="311" t="s">
        <v>1</v>
      </c>
      <c r="F310" s="312" t="s">
        <v>2748</v>
      </c>
      <c r="G310" s="310"/>
      <c r="H310" s="311" t="s">
        <v>1</v>
      </c>
      <c r="I310" s="313"/>
      <c r="J310" s="313"/>
      <c r="K310" s="310"/>
      <c r="L310" s="310"/>
      <c r="M310" s="314"/>
      <c r="N310" s="315"/>
      <c r="O310" s="316"/>
      <c r="P310" s="316"/>
      <c r="Q310" s="316"/>
      <c r="R310" s="316"/>
      <c r="S310" s="316"/>
      <c r="T310" s="316"/>
      <c r="U310" s="316"/>
      <c r="V310" s="316"/>
      <c r="W310" s="316"/>
      <c r="X310" s="317"/>
      <c r="Y310" s="15"/>
      <c r="Z310" s="15"/>
      <c r="AA310" s="15"/>
      <c r="AB310" s="15"/>
      <c r="AC310" s="15"/>
      <c r="AD310" s="15"/>
      <c r="AE310" s="15"/>
      <c r="AT310" s="318" t="s">
        <v>446</v>
      </c>
      <c r="AU310" s="318" t="s">
        <v>88</v>
      </c>
      <c r="AV310" s="15" t="s">
        <v>86</v>
      </c>
      <c r="AW310" s="15" t="s">
        <v>5</v>
      </c>
      <c r="AX310" s="15" t="s">
        <v>78</v>
      </c>
      <c r="AY310" s="318" t="s">
        <v>223</v>
      </c>
    </row>
    <row r="311" s="13" customFormat="1">
      <c r="A311" s="13"/>
      <c r="B311" s="274"/>
      <c r="C311" s="275"/>
      <c r="D311" s="266" t="s">
        <v>446</v>
      </c>
      <c r="E311" s="276" t="s">
        <v>1</v>
      </c>
      <c r="F311" s="277" t="s">
        <v>2816</v>
      </c>
      <c r="G311" s="275"/>
      <c r="H311" s="278">
        <v>9.0890000000000004</v>
      </c>
      <c r="I311" s="279"/>
      <c r="J311" s="279"/>
      <c r="K311" s="275"/>
      <c r="L311" s="275"/>
      <c r="M311" s="280"/>
      <c r="N311" s="281"/>
      <c r="O311" s="282"/>
      <c r="P311" s="282"/>
      <c r="Q311" s="282"/>
      <c r="R311" s="282"/>
      <c r="S311" s="282"/>
      <c r="T311" s="282"/>
      <c r="U311" s="282"/>
      <c r="V311" s="282"/>
      <c r="W311" s="282"/>
      <c r="X311" s="283"/>
      <c r="Y311" s="13"/>
      <c r="Z311" s="13"/>
      <c r="AA311" s="13"/>
      <c r="AB311" s="13"/>
      <c r="AC311" s="13"/>
      <c r="AD311" s="13"/>
      <c r="AE311" s="13"/>
      <c r="AT311" s="284" t="s">
        <v>446</v>
      </c>
      <c r="AU311" s="284" t="s">
        <v>88</v>
      </c>
      <c r="AV311" s="13" t="s">
        <v>88</v>
      </c>
      <c r="AW311" s="13" t="s">
        <v>5</v>
      </c>
      <c r="AX311" s="13" t="s">
        <v>78</v>
      </c>
      <c r="AY311" s="284" t="s">
        <v>223</v>
      </c>
    </row>
    <row r="312" s="15" customFormat="1">
      <c r="A312" s="15"/>
      <c r="B312" s="309"/>
      <c r="C312" s="310"/>
      <c r="D312" s="266" t="s">
        <v>446</v>
      </c>
      <c r="E312" s="311" t="s">
        <v>1</v>
      </c>
      <c r="F312" s="312" t="s">
        <v>2817</v>
      </c>
      <c r="G312" s="310"/>
      <c r="H312" s="311" t="s">
        <v>1</v>
      </c>
      <c r="I312" s="313"/>
      <c r="J312" s="313"/>
      <c r="K312" s="310"/>
      <c r="L312" s="310"/>
      <c r="M312" s="314"/>
      <c r="N312" s="315"/>
      <c r="O312" s="316"/>
      <c r="P312" s="316"/>
      <c r="Q312" s="316"/>
      <c r="R312" s="316"/>
      <c r="S312" s="316"/>
      <c r="T312" s="316"/>
      <c r="U312" s="316"/>
      <c r="V312" s="316"/>
      <c r="W312" s="316"/>
      <c r="X312" s="317"/>
      <c r="Y312" s="15"/>
      <c r="Z312" s="15"/>
      <c r="AA312" s="15"/>
      <c r="AB312" s="15"/>
      <c r="AC312" s="15"/>
      <c r="AD312" s="15"/>
      <c r="AE312" s="15"/>
      <c r="AT312" s="318" t="s">
        <v>446</v>
      </c>
      <c r="AU312" s="318" t="s">
        <v>88</v>
      </c>
      <c r="AV312" s="15" t="s">
        <v>86</v>
      </c>
      <c r="AW312" s="15" t="s">
        <v>5</v>
      </c>
      <c r="AX312" s="15" t="s">
        <v>78</v>
      </c>
      <c r="AY312" s="318" t="s">
        <v>223</v>
      </c>
    </row>
    <row r="313" s="13" customFormat="1">
      <c r="A313" s="13"/>
      <c r="B313" s="274"/>
      <c r="C313" s="275"/>
      <c r="D313" s="266" t="s">
        <v>446</v>
      </c>
      <c r="E313" s="276" t="s">
        <v>1</v>
      </c>
      <c r="F313" s="277" t="s">
        <v>2818</v>
      </c>
      <c r="G313" s="275"/>
      <c r="H313" s="278">
        <v>8.1739999999999995</v>
      </c>
      <c r="I313" s="279"/>
      <c r="J313" s="279"/>
      <c r="K313" s="275"/>
      <c r="L313" s="275"/>
      <c r="M313" s="280"/>
      <c r="N313" s="281"/>
      <c r="O313" s="282"/>
      <c r="P313" s="282"/>
      <c r="Q313" s="282"/>
      <c r="R313" s="282"/>
      <c r="S313" s="282"/>
      <c r="T313" s="282"/>
      <c r="U313" s="282"/>
      <c r="V313" s="282"/>
      <c r="W313" s="282"/>
      <c r="X313" s="283"/>
      <c r="Y313" s="13"/>
      <c r="Z313" s="13"/>
      <c r="AA313" s="13"/>
      <c r="AB313" s="13"/>
      <c r="AC313" s="13"/>
      <c r="AD313" s="13"/>
      <c r="AE313" s="13"/>
      <c r="AT313" s="284" t="s">
        <v>446</v>
      </c>
      <c r="AU313" s="284" t="s">
        <v>88</v>
      </c>
      <c r="AV313" s="13" t="s">
        <v>88</v>
      </c>
      <c r="AW313" s="13" t="s">
        <v>5</v>
      </c>
      <c r="AX313" s="13" t="s">
        <v>78</v>
      </c>
      <c r="AY313" s="284" t="s">
        <v>223</v>
      </c>
    </row>
    <row r="314" s="15" customFormat="1">
      <c r="A314" s="15"/>
      <c r="B314" s="309"/>
      <c r="C314" s="310"/>
      <c r="D314" s="266" t="s">
        <v>446</v>
      </c>
      <c r="E314" s="311" t="s">
        <v>1</v>
      </c>
      <c r="F314" s="312" t="s">
        <v>2819</v>
      </c>
      <c r="G314" s="310"/>
      <c r="H314" s="311" t="s">
        <v>1</v>
      </c>
      <c r="I314" s="313"/>
      <c r="J314" s="313"/>
      <c r="K314" s="310"/>
      <c r="L314" s="310"/>
      <c r="M314" s="314"/>
      <c r="N314" s="315"/>
      <c r="O314" s="316"/>
      <c r="P314" s="316"/>
      <c r="Q314" s="316"/>
      <c r="R314" s="316"/>
      <c r="S314" s="316"/>
      <c r="T314" s="316"/>
      <c r="U314" s="316"/>
      <c r="V314" s="316"/>
      <c r="W314" s="316"/>
      <c r="X314" s="317"/>
      <c r="Y314" s="15"/>
      <c r="Z314" s="15"/>
      <c r="AA314" s="15"/>
      <c r="AB314" s="15"/>
      <c r="AC314" s="15"/>
      <c r="AD314" s="15"/>
      <c r="AE314" s="15"/>
      <c r="AT314" s="318" t="s">
        <v>446</v>
      </c>
      <c r="AU314" s="318" t="s">
        <v>88</v>
      </c>
      <c r="AV314" s="15" t="s">
        <v>86</v>
      </c>
      <c r="AW314" s="15" t="s">
        <v>5</v>
      </c>
      <c r="AX314" s="15" t="s">
        <v>78</v>
      </c>
      <c r="AY314" s="318" t="s">
        <v>223</v>
      </c>
    </row>
    <row r="315" s="13" customFormat="1">
      <c r="A315" s="13"/>
      <c r="B315" s="274"/>
      <c r="C315" s="275"/>
      <c r="D315" s="266" t="s">
        <v>446</v>
      </c>
      <c r="E315" s="276" t="s">
        <v>1</v>
      </c>
      <c r="F315" s="277" t="s">
        <v>2820</v>
      </c>
      <c r="G315" s="275"/>
      <c r="H315" s="278">
        <v>0.441</v>
      </c>
      <c r="I315" s="279"/>
      <c r="J315" s="279"/>
      <c r="K315" s="275"/>
      <c r="L315" s="275"/>
      <c r="M315" s="280"/>
      <c r="N315" s="281"/>
      <c r="O315" s="282"/>
      <c r="P315" s="282"/>
      <c r="Q315" s="282"/>
      <c r="R315" s="282"/>
      <c r="S315" s="282"/>
      <c r="T315" s="282"/>
      <c r="U315" s="282"/>
      <c r="V315" s="282"/>
      <c r="W315" s="282"/>
      <c r="X315" s="283"/>
      <c r="Y315" s="13"/>
      <c r="Z315" s="13"/>
      <c r="AA315" s="13"/>
      <c r="AB315" s="13"/>
      <c r="AC315" s="13"/>
      <c r="AD315" s="13"/>
      <c r="AE315" s="13"/>
      <c r="AT315" s="284" t="s">
        <v>446</v>
      </c>
      <c r="AU315" s="284" t="s">
        <v>88</v>
      </c>
      <c r="AV315" s="13" t="s">
        <v>88</v>
      </c>
      <c r="AW315" s="13" t="s">
        <v>5</v>
      </c>
      <c r="AX315" s="13" t="s">
        <v>78</v>
      </c>
      <c r="AY315" s="284" t="s">
        <v>223</v>
      </c>
    </row>
    <row r="316" s="15" customFormat="1">
      <c r="A316" s="15"/>
      <c r="B316" s="309"/>
      <c r="C316" s="310"/>
      <c r="D316" s="266" t="s">
        <v>446</v>
      </c>
      <c r="E316" s="311" t="s">
        <v>1</v>
      </c>
      <c r="F316" s="312" t="s">
        <v>2821</v>
      </c>
      <c r="G316" s="310"/>
      <c r="H316" s="311" t="s">
        <v>1</v>
      </c>
      <c r="I316" s="313"/>
      <c r="J316" s="313"/>
      <c r="K316" s="310"/>
      <c r="L316" s="310"/>
      <c r="M316" s="314"/>
      <c r="N316" s="315"/>
      <c r="O316" s="316"/>
      <c r="P316" s="316"/>
      <c r="Q316" s="316"/>
      <c r="R316" s="316"/>
      <c r="S316" s="316"/>
      <c r="T316" s="316"/>
      <c r="U316" s="316"/>
      <c r="V316" s="316"/>
      <c r="W316" s="316"/>
      <c r="X316" s="317"/>
      <c r="Y316" s="15"/>
      <c r="Z316" s="15"/>
      <c r="AA316" s="15"/>
      <c r="AB316" s="15"/>
      <c r="AC316" s="15"/>
      <c r="AD316" s="15"/>
      <c r="AE316" s="15"/>
      <c r="AT316" s="318" t="s">
        <v>446</v>
      </c>
      <c r="AU316" s="318" t="s">
        <v>88</v>
      </c>
      <c r="AV316" s="15" t="s">
        <v>86</v>
      </c>
      <c r="AW316" s="15" t="s">
        <v>5</v>
      </c>
      <c r="AX316" s="15" t="s">
        <v>78</v>
      </c>
      <c r="AY316" s="318" t="s">
        <v>223</v>
      </c>
    </row>
    <row r="317" s="13" customFormat="1">
      <c r="A317" s="13"/>
      <c r="B317" s="274"/>
      <c r="C317" s="275"/>
      <c r="D317" s="266" t="s">
        <v>446</v>
      </c>
      <c r="E317" s="276" t="s">
        <v>1</v>
      </c>
      <c r="F317" s="277" t="s">
        <v>2822</v>
      </c>
      <c r="G317" s="275"/>
      <c r="H317" s="278">
        <v>1.5640000000000001</v>
      </c>
      <c r="I317" s="279"/>
      <c r="J317" s="279"/>
      <c r="K317" s="275"/>
      <c r="L317" s="275"/>
      <c r="M317" s="280"/>
      <c r="N317" s="281"/>
      <c r="O317" s="282"/>
      <c r="P317" s="282"/>
      <c r="Q317" s="282"/>
      <c r="R317" s="282"/>
      <c r="S317" s="282"/>
      <c r="T317" s="282"/>
      <c r="U317" s="282"/>
      <c r="V317" s="282"/>
      <c r="W317" s="282"/>
      <c r="X317" s="283"/>
      <c r="Y317" s="13"/>
      <c r="Z317" s="13"/>
      <c r="AA317" s="13"/>
      <c r="AB317" s="13"/>
      <c r="AC317" s="13"/>
      <c r="AD317" s="13"/>
      <c r="AE317" s="13"/>
      <c r="AT317" s="284" t="s">
        <v>446</v>
      </c>
      <c r="AU317" s="284" t="s">
        <v>88</v>
      </c>
      <c r="AV317" s="13" t="s">
        <v>88</v>
      </c>
      <c r="AW317" s="13" t="s">
        <v>5</v>
      </c>
      <c r="AX317" s="13" t="s">
        <v>78</v>
      </c>
      <c r="AY317" s="284" t="s">
        <v>223</v>
      </c>
    </row>
    <row r="318" s="12" customFormat="1" ht="22.8" customHeight="1">
      <c r="A318" s="12"/>
      <c r="B318" s="235"/>
      <c r="C318" s="236"/>
      <c r="D318" s="237" t="s">
        <v>77</v>
      </c>
      <c r="E318" s="250" t="s">
        <v>222</v>
      </c>
      <c r="F318" s="250" t="s">
        <v>1051</v>
      </c>
      <c r="G318" s="236"/>
      <c r="H318" s="236"/>
      <c r="I318" s="239"/>
      <c r="J318" s="239"/>
      <c r="K318" s="251">
        <f>BK318</f>
        <v>0</v>
      </c>
      <c r="L318" s="236"/>
      <c r="M318" s="241"/>
      <c r="N318" s="242"/>
      <c r="O318" s="243"/>
      <c r="P318" s="243"/>
      <c r="Q318" s="244">
        <f>SUM(Q319:Q344)</f>
        <v>0</v>
      </c>
      <c r="R318" s="244">
        <f>SUM(R319:R344)</f>
        <v>0</v>
      </c>
      <c r="S318" s="243"/>
      <c r="T318" s="245">
        <f>SUM(T319:T344)</f>
        <v>0</v>
      </c>
      <c r="U318" s="243"/>
      <c r="V318" s="245">
        <f>SUM(V319:V344)</f>
        <v>0</v>
      </c>
      <c r="W318" s="243"/>
      <c r="X318" s="246">
        <f>SUM(X319:X344)</f>
        <v>0</v>
      </c>
      <c r="Y318" s="12"/>
      <c r="Z318" s="12"/>
      <c r="AA318" s="12"/>
      <c r="AB318" s="12"/>
      <c r="AC318" s="12"/>
      <c r="AD318" s="12"/>
      <c r="AE318" s="12"/>
      <c r="AR318" s="247" t="s">
        <v>86</v>
      </c>
      <c r="AT318" s="248" t="s">
        <v>77</v>
      </c>
      <c r="AU318" s="248" t="s">
        <v>86</v>
      </c>
      <c r="AY318" s="247" t="s">
        <v>223</v>
      </c>
      <c r="BK318" s="249">
        <f>SUM(BK319:BK344)</f>
        <v>0</v>
      </c>
    </row>
    <row r="319" s="2" customFormat="1" ht="21.75" customHeight="1">
      <c r="A319" s="39"/>
      <c r="B319" s="40"/>
      <c r="C319" s="252" t="s">
        <v>284</v>
      </c>
      <c r="D319" s="252" t="s">
        <v>226</v>
      </c>
      <c r="E319" s="253" t="s">
        <v>1052</v>
      </c>
      <c r="F319" s="254" t="s">
        <v>1053</v>
      </c>
      <c r="G319" s="255" t="s">
        <v>403</v>
      </c>
      <c r="H319" s="256">
        <v>243.77099999999999</v>
      </c>
      <c r="I319" s="257"/>
      <c r="J319" s="257"/>
      <c r="K319" s="258">
        <f>ROUND(P319*H319,2)</f>
        <v>0</v>
      </c>
      <c r="L319" s="254" t="s">
        <v>404</v>
      </c>
      <c r="M319" s="45"/>
      <c r="N319" s="259" t="s">
        <v>1</v>
      </c>
      <c r="O319" s="260" t="s">
        <v>41</v>
      </c>
      <c r="P319" s="261">
        <f>I319+J319</f>
        <v>0</v>
      </c>
      <c r="Q319" s="261">
        <f>ROUND(I319*H319,2)</f>
        <v>0</v>
      </c>
      <c r="R319" s="261">
        <f>ROUND(J319*H319,2)</f>
        <v>0</v>
      </c>
      <c r="S319" s="92"/>
      <c r="T319" s="262">
        <f>S319*H319</f>
        <v>0</v>
      </c>
      <c r="U319" s="262">
        <v>0</v>
      </c>
      <c r="V319" s="262">
        <f>U319*H319</f>
        <v>0</v>
      </c>
      <c r="W319" s="262">
        <v>0</v>
      </c>
      <c r="X319" s="263">
        <f>W319*H319</f>
        <v>0</v>
      </c>
      <c r="Y319" s="39"/>
      <c r="Z319" s="39"/>
      <c r="AA319" s="39"/>
      <c r="AB319" s="39"/>
      <c r="AC319" s="39"/>
      <c r="AD319" s="39"/>
      <c r="AE319" s="39"/>
      <c r="AR319" s="264" t="s">
        <v>239</v>
      </c>
      <c r="AT319" s="264" t="s">
        <v>226</v>
      </c>
      <c r="AU319" s="264" t="s">
        <v>88</v>
      </c>
      <c r="AY319" s="18" t="s">
        <v>223</v>
      </c>
      <c r="BE319" s="265">
        <f>IF(O319="základní",K319,0)</f>
        <v>0</v>
      </c>
      <c r="BF319" s="265">
        <f>IF(O319="snížená",K319,0)</f>
        <v>0</v>
      </c>
      <c r="BG319" s="265">
        <f>IF(O319="zákl. přenesená",K319,0)</f>
        <v>0</v>
      </c>
      <c r="BH319" s="265">
        <f>IF(O319="sníž. přenesená",K319,0)</f>
        <v>0</v>
      </c>
      <c r="BI319" s="265">
        <f>IF(O319="nulová",K319,0)</f>
        <v>0</v>
      </c>
      <c r="BJ319" s="18" t="s">
        <v>86</v>
      </c>
      <c r="BK319" s="265">
        <f>ROUND(P319*H319,2)</f>
        <v>0</v>
      </c>
      <c r="BL319" s="18" t="s">
        <v>239</v>
      </c>
      <c r="BM319" s="264" t="s">
        <v>2823</v>
      </c>
    </row>
    <row r="320" s="15" customFormat="1">
      <c r="A320" s="15"/>
      <c r="B320" s="309"/>
      <c r="C320" s="310"/>
      <c r="D320" s="266" t="s">
        <v>446</v>
      </c>
      <c r="E320" s="311" t="s">
        <v>1</v>
      </c>
      <c r="F320" s="312" t="s">
        <v>2824</v>
      </c>
      <c r="G320" s="310"/>
      <c r="H320" s="311" t="s">
        <v>1</v>
      </c>
      <c r="I320" s="313"/>
      <c r="J320" s="313"/>
      <c r="K320" s="310"/>
      <c r="L320" s="310"/>
      <c r="M320" s="314"/>
      <c r="N320" s="315"/>
      <c r="O320" s="316"/>
      <c r="P320" s="316"/>
      <c r="Q320" s="316"/>
      <c r="R320" s="316"/>
      <c r="S320" s="316"/>
      <c r="T320" s="316"/>
      <c r="U320" s="316"/>
      <c r="V320" s="316"/>
      <c r="W320" s="316"/>
      <c r="X320" s="317"/>
      <c r="Y320" s="15"/>
      <c r="Z320" s="15"/>
      <c r="AA320" s="15"/>
      <c r="AB320" s="15"/>
      <c r="AC320" s="15"/>
      <c r="AD320" s="15"/>
      <c r="AE320" s="15"/>
      <c r="AT320" s="318" t="s">
        <v>446</v>
      </c>
      <c r="AU320" s="318" t="s">
        <v>88</v>
      </c>
      <c r="AV320" s="15" t="s">
        <v>86</v>
      </c>
      <c r="AW320" s="15" t="s">
        <v>5</v>
      </c>
      <c r="AX320" s="15" t="s">
        <v>78</v>
      </c>
      <c r="AY320" s="318" t="s">
        <v>223</v>
      </c>
    </row>
    <row r="321" s="15" customFormat="1">
      <c r="A321" s="15"/>
      <c r="B321" s="309"/>
      <c r="C321" s="310"/>
      <c r="D321" s="266" t="s">
        <v>446</v>
      </c>
      <c r="E321" s="311" t="s">
        <v>1</v>
      </c>
      <c r="F321" s="312" t="s">
        <v>2741</v>
      </c>
      <c r="G321" s="310"/>
      <c r="H321" s="311" t="s">
        <v>1</v>
      </c>
      <c r="I321" s="313"/>
      <c r="J321" s="313"/>
      <c r="K321" s="310"/>
      <c r="L321" s="310"/>
      <c r="M321" s="314"/>
      <c r="N321" s="315"/>
      <c r="O321" s="316"/>
      <c r="P321" s="316"/>
      <c r="Q321" s="316"/>
      <c r="R321" s="316"/>
      <c r="S321" s="316"/>
      <c r="T321" s="316"/>
      <c r="U321" s="316"/>
      <c r="V321" s="316"/>
      <c r="W321" s="316"/>
      <c r="X321" s="317"/>
      <c r="Y321" s="15"/>
      <c r="Z321" s="15"/>
      <c r="AA321" s="15"/>
      <c r="AB321" s="15"/>
      <c r="AC321" s="15"/>
      <c r="AD321" s="15"/>
      <c r="AE321" s="15"/>
      <c r="AT321" s="318" t="s">
        <v>446</v>
      </c>
      <c r="AU321" s="318" t="s">
        <v>88</v>
      </c>
      <c r="AV321" s="15" t="s">
        <v>86</v>
      </c>
      <c r="AW321" s="15" t="s">
        <v>5</v>
      </c>
      <c r="AX321" s="15" t="s">
        <v>78</v>
      </c>
      <c r="AY321" s="318" t="s">
        <v>223</v>
      </c>
    </row>
    <row r="322" s="13" customFormat="1">
      <c r="A322" s="13"/>
      <c r="B322" s="274"/>
      <c r="C322" s="275"/>
      <c r="D322" s="266" t="s">
        <v>446</v>
      </c>
      <c r="E322" s="276" t="s">
        <v>1</v>
      </c>
      <c r="F322" s="277" t="s">
        <v>2825</v>
      </c>
      <c r="G322" s="275"/>
      <c r="H322" s="278">
        <v>111.12300000000001</v>
      </c>
      <c r="I322" s="279"/>
      <c r="J322" s="279"/>
      <c r="K322" s="275"/>
      <c r="L322" s="275"/>
      <c r="M322" s="280"/>
      <c r="N322" s="281"/>
      <c r="O322" s="282"/>
      <c r="P322" s="282"/>
      <c r="Q322" s="282"/>
      <c r="R322" s="282"/>
      <c r="S322" s="282"/>
      <c r="T322" s="282"/>
      <c r="U322" s="282"/>
      <c r="V322" s="282"/>
      <c r="W322" s="282"/>
      <c r="X322" s="283"/>
      <c r="Y322" s="13"/>
      <c r="Z322" s="13"/>
      <c r="AA322" s="13"/>
      <c r="AB322" s="13"/>
      <c r="AC322" s="13"/>
      <c r="AD322" s="13"/>
      <c r="AE322" s="13"/>
      <c r="AT322" s="284" t="s">
        <v>446</v>
      </c>
      <c r="AU322" s="284" t="s">
        <v>88</v>
      </c>
      <c r="AV322" s="13" t="s">
        <v>88</v>
      </c>
      <c r="AW322" s="13" t="s">
        <v>5</v>
      </c>
      <c r="AX322" s="13" t="s">
        <v>78</v>
      </c>
      <c r="AY322" s="284" t="s">
        <v>223</v>
      </c>
    </row>
    <row r="323" s="15" customFormat="1">
      <c r="A323" s="15"/>
      <c r="B323" s="309"/>
      <c r="C323" s="310"/>
      <c r="D323" s="266" t="s">
        <v>446</v>
      </c>
      <c r="E323" s="311" t="s">
        <v>1</v>
      </c>
      <c r="F323" s="312" t="s">
        <v>2743</v>
      </c>
      <c r="G323" s="310"/>
      <c r="H323" s="311" t="s">
        <v>1</v>
      </c>
      <c r="I323" s="313"/>
      <c r="J323" s="313"/>
      <c r="K323" s="310"/>
      <c r="L323" s="310"/>
      <c r="M323" s="314"/>
      <c r="N323" s="315"/>
      <c r="O323" s="316"/>
      <c r="P323" s="316"/>
      <c r="Q323" s="316"/>
      <c r="R323" s="316"/>
      <c r="S323" s="316"/>
      <c r="T323" s="316"/>
      <c r="U323" s="316"/>
      <c r="V323" s="316"/>
      <c r="W323" s="316"/>
      <c r="X323" s="317"/>
      <c r="Y323" s="15"/>
      <c r="Z323" s="15"/>
      <c r="AA323" s="15"/>
      <c r="AB323" s="15"/>
      <c r="AC323" s="15"/>
      <c r="AD323" s="15"/>
      <c r="AE323" s="15"/>
      <c r="AT323" s="318" t="s">
        <v>446</v>
      </c>
      <c r="AU323" s="318" t="s">
        <v>88</v>
      </c>
      <c r="AV323" s="15" t="s">
        <v>86</v>
      </c>
      <c r="AW323" s="15" t="s">
        <v>5</v>
      </c>
      <c r="AX323" s="15" t="s">
        <v>78</v>
      </c>
      <c r="AY323" s="318" t="s">
        <v>223</v>
      </c>
    </row>
    <row r="324" s="13" customFormat="1">
      <c r="A324" s="13"/>
      <c r="B324" s="274"/>
      <c r="C324" s="275"/>
      <c r="D324" s="266" t="s">
        <v>446</v>
      </c>
      <c r="E324" s="276" t="s">
        <v>1</v>
      </c>
      <c r="F324" s="277" t="s">
        <v>2826</v>
      </c>
      <c r="G324" s="275"/>
      <c r="H324" s="278">
        <v>25.920000000000002</v>
      </c>
      <c r="I324" s="279"/>
      <c r="J324" s="279"/>
      <c r="K324" s="275"/>
      <c r="L324" s="275"/>
      <c r="M324" s="280"/>
      <c r="N324" s="281"/>
      <c r="O324" s="282"/>
      <c r="P324" s="282"/>
      <c r="Q324" s="282"/>
      <c r="R324" s="282"/>
      <c r="S324" s="282"/>
      <c r="T324" s="282"/>
      <c r="U324" s="282"/>
      <c r="V324" s="282"/>
      <c r="W324" s="282"/>
      <c r="X324" s="283"/>
      <c r="Y324" s="13"/>
      <c r="Z324" s="13"/>
      <c r="AA324" s="13"/>
      <c r="AB324" s="13"/>
      <c r="AC324" s="13"/>
      <c r="AD324" s="13"/>
      <c r="AE324" s="13"/>
      <c r="AT324" s="284" t="s">
        <v>446</v>
      </c>
      <c r="AU324" s="284" t="s">
        <v>88</v>
      </c>
      <c r="AV324" s="13" t="s">
        <v>88</v>
      </c>
      <c r="AW324" s="13" t="s">
        <v>5</v>
      </c>
      <c r="AX324" s="13" t="s">
        <v>78</v>
      </c>
      <c r="AY324" s="284" t="s">
        <v>223</v>
      </c>
    </row>
    <row r="325" s="15" customFormat="1">
      <c r="A325" s="15"/>
      <c r="B325" s="309"/>
      <c r="C325" s="310"/>
      <c r="D325" s="266" t="s">
        <v>446</v>
      </c>
      <c r="E325" s="311" t="s">
        <v>1</v>
      </c>
      <c r="F325" s="312" t="s">
        <v>2641</v>
      </c>
      <c r="G325" s="310"/>
      <c r="H325" s="311" t="s">
        <v>1</v>
      </c>
      <c r="I325" s="313"/>
      <c r="J325" s="313"/>
      <c r="K325" s="310"/>
      <c r="L325" s="310"/>
      <c r="M325" s="314"/>
      <c r="N325" s="315"/>
      <c r="O325" s="316"/>
      <c r="P325" s="316"/>
      <c r="Q325" s="316"/>
      <c r="R325" s="316"/>
      <c r="S325" s="316"/>
      <c r="T325" s="316"/>
      <c r="U325" s="316"/>
      <c r="V325" s="316"/>
      <c r="W325" s="316"/>
      <c r="X325" s="317"/>
      <c r="Y325" s="15"/>
      <c r="Z325" s="15"/>
      <c r="AA325" s="15"/>
      <c r="AB325" s="15"/>
      <c r="AC325" s="15"/>
      <c r="AD325" s="15"/>
      <c r="AE325" s="15"/>
      <c r="AT325" s="318" t="s">
        <v>446</v>
      </c>
      <c r="AU325" s="318" t="s">
        <v>88</v>
      </c>
      <c r="AV325" s="15" t="s">
        <v>86</v>
      </c>
      <c r="AW325" s="15" t="s">
        <v>5</v>
      </c>
      <c r="AX325" s="15" t="s">
        <v>78</v>
      </c>
      <c r="AY325" s="318" t="s">
        <v>223</v>
      </c>
    </row>
    <row r="326" s="13" customFormat="1">
      <c r="A326" s="13"/>
      <c r="B326" s="274"/>
      <c r="C326" s="275"/>
      <c r="D326" s="266" t="s">
        <v>446</v>
      </c>
      <c r="E326" s="276" t="s">
        <v>1</v>
      </c>
      <c r="F326" s="277" t="s">
        <v>2827</v>
      </c>
      <c r="G326" s="275"/>
      <c r="H326" s="278">
        <v>49.847999999999999</v>
      </c>
      <c r="I326" s="279"/>
      <c r="J326" s="279"/>
      <c r="K326" s="275"/>
      <c r="L326" s="275"/>
      <c r="M326" s="280"/>
      <c r="N326" s="281"/>
      <c r="O326" s="282"/>
      <c r="P326" s="282"/>
      <c r="Q326" s="282"/>
      <c r="R326" s="282"/>
      <c r="S326" s="282"/>
      <c r="T326" s="282"/>
      <c r="U326" s="282"/>
      <c r="V326" s="282"/>
      <c r="W326" s="282"/>
      <c r="X326" s="283"/>
      <c r="Y326" s="13"/>
      <c r="Z326" s="13"/>
      <c r="AA326" s="13"/>
      <c r="AB326" s="13"/>
      <c r="AC326" s="13"/>
      <c r="AD326" s="13"/>
      <c r="AE326" s="13"/>
      <c r="AT326" s="284" t="s">
        <v>446</v>
      </c>
      <c r="AU326" s="284" t="s">
        <v>88</v>
      </c>
      <c r="AV326" s="13" t="s">
        <v>88</v>
      </c>
      <c r="AW326" s="13" t="s">
        <v>5</v>
      </c>
      <c r="AX326" s="13" t="s">
        <v>78</v>
      </c>
      <c r="AY326" s="284" t="s">
        <v>223</v>
      </c>
    </row>
    <row r="327" s="15" customFormat="1">
      <c r="A327" s="15"/>
      <c r="B327" s="309"/>
      <c r="C327" s="310"/>
      <c r="D327" s="266" t="s">
        <v>446</v>
      </c>
      <c r="E327" s="311" t="s">
        <v>1</v>
      </c>
      <c r="F327" s="312" t="s">
        <v>2746</v>
      </c>
      <c r="G327" s="310"/>
      <c r="H327" s="311" t="s">
        <v>1</v>
      </c>
      <c r="I327" s="313"/>
      <c r="J327" s="313"/>
      <c r="K327" s="310"/>
      <c r="L327" s="310"/>
      <c r="M327" s="314"/>
      <c r="N327" s="315"/>
      <c r="O327" s="316"/>
      <c r="P327" s="316"/>
      <c r="Q327" s="316"/>
      <c r="R327" s="316"/>
      <c r="S327" s="316"/>
      <c r="T327" s="316"/>
      <c r="U327" s="316"/>
      <c r="V327" s="316"/>
      <c r="W327" s="316"/>
      <c r="X327" s="317"/>
      <c r="Y327" s="15"/>
      <c r="Z327" s="15"/>
      <c r="AA327" s="15"/>
      <c r="AB327" s="15"/>
      <c r="AC327" s="15"/>
      <c r="AD327" s="15"/>
      <c r="AE327" s="15"/>
      <c r="AT327" s="318" t="s">
        <v>446</v>
      </c>
      <c r="AU327" s="318" t="s">
        <v>88</v>
      </c>
      <c r="AV327" s="15" t="s">
        <v>86</v>
      </c>
      <c r="AW327" s="15" t="s">
        <v>5</v>
      </c>
      <c r="AX327" s="15" t="s">
        <v>78</v>
      </c>
      <c r="AY327" s="318" t="s">
        <v>223</v>
      </c>
    </row>
    <row r="328" s="13" customFormat="1">
      <c r="A328" s="13"/>
      <c r="B328" s="274"/>
      <c r="C328" s="275"/>
      <c r="D328" s="266" t="s">
        <v>446</v>
      </c>
      <c r="E328" s="276" t="s">
        <v>1</v>
      </c>
      <c r="F328" s="277" t="s">
        <v>2828</v>
      </c>
      <c r="G328" s="275"/>
      <c r="H328" s="278">
        <v>12</v>
      </c>
      <c r="I328" s="279"/>
      <c r="J328" s="279"/>
      <c r="K328" s="275"/>
      <c r="L328" s="275"/>
      <c r="M328" s="280"/>
      <c r="N328" s="281"/>
      <c r="O328" s="282"/>
      <c r="P328" s="282"/>
      <c r="Q328" s="282"/>
      <c r="R328" s="282"/>
      <c r="S328" s="282"/>
      <c r="T328" s="282"/>
      <c r="U328" s="282"/>
      <c r="V328" s="282"/>
      <c r="W328" s="282"/>
      <c r="X328" s="283"/>
      <c r="Y328" s="13"/>
      <c r="Z328" s="13"/>
      <c r="AA328" s="13"/>
      <c r="AB328" s="13"/>
      <c r="AC328" s="13"/>
      <c r="AD328" s="13"/>
      <c r="AE328" s="13"/>
      <c r="AT328" s="284" t="s">
        <v>446</v>
      </c>
      <c r="AU328" s="284" t="s">
        <v>88</v>
      </c>
      <c r="AV328" s="13" t="s">
        <v>88</v>
      </c>
      <c r="AW328" s="13" t="s">
        <v>5</v>
      </c>
      <c r="AX328" s="13" t="s">
        <v>78</v>
      </c>
      <c r="AY328" s="284" t="s">
        <v>223</v>
      </c>
    </row>
    <row r="329" s="15" customFormat="1">
      <c r="A329" s="15"/>
      <c r="B329" s="309"/>
      <c r="C329" s="310"/>
      <c r="D329" s="266" t="s">
        <v>446</v>
      </c>
      <c r="E329" s="311" t="s">
        <v>1</v>
      </c>
      <c r="F329" s="312" t="s">
        <v>2748</v>
      </c>
      <c r="G329" s="310"/>
      <c r="H329" s="311" t="s">
        <v>1</v>
      </c>
      <c r="I329" s="313"/>
      <c r="J329" s="313"/>
      <c r="K329" s="310"/>
      <c r="L329" s="310"/>
      <c r="M329" s="314"/>
      <c r="N329" s="315"/>
      <c r="O329" s="316"/>
      <c r="P329" s="316"/>
      <c r="Q329" s="316"/>
      <c r="R329" s="316"/>
      <c r="S329" s="316"/>
      <c r="T329" s="316"/>
      <c r="U329" s="316"/>
      <c r="V329" s="316"/>
      <c r="W329" s="316"/>
      <c r="X329" s="317"/>
      <c r="Y329" s="15"/>
      <c r="Z329" s="15"/>
      <c r="AA329" s="15"/>
      <c r="AB329" s="15"/>
      <c r="AC329" s="15"/>
      <c r="AD329" s="15"/>
      <c r="AE329" s="15"/>
      <c r="AT329" s="318" t="s">
        <v>446</v>
      </c>
      <c r="AU329" s="318" t="s">
        <v>88</v>
      </c>
      <c r="AV329" s="15" t="s">
        <v>86</v>
      </c>
      <c r="AW329" s="15" t="s">
        <v>5</v>
      </c>
      <c r="AX329" s="15" t="s">
        <v>78</v>
      </c>
      <c r="AY329" s="318" t="s">
        <v>223</v>
      </c>
    </row>
    <row r="330" s="13" customFormat="1">
      <c r="A330" s="13"/>
      <c r="B330" s="274"/>
      <c r="C330" s="275"/>
      <c r="D330" s="266" t="s">
        <v>446</v>
      </c>
      <c r="E330" s="276" t="s">
        <v>1</v>
      </c>
      <c r="F330" s="277" t="s">
        <v>2829</v>
      </c>
      <c r="G330" s="275"/>
      <c r="H330" s="278">
        <v>44.880000000000003</v>
      </c>
      <c r="I330" s="279"/>
      <c r="J330" s="279"/>
      <c r="K330" s="275"/>
      <c r="L330" s="275"/>
      <c r="M330" s="280"/>
      <c r="N330" s="281"/>
      <c r="O330" s="282"/>
      <c r="P330" s="282"/>
      <c r="Q330" s="282"/>
      <c r="R330" s="282"/>
      <c r="S330" s="282"/>
      <c r="T330" s="282"/>
      <c r="U330" s="282"/>
      <c r="V330" s="282"/>
      <c r="W330" s="282"/>
      <c r="X330" s="283"/>
      <c r="Y330" s="13"/>
      <c r="Z330" s="13"/>
      <c r="AA330" s="13"/>
      <c r="AB330" s="13"/>
      <c r="AC330" s="13"/>
      <c r="AD330" s="13"/>
      <c r="AE330" s="13"/>
      <c r="AT330" s="284" t="s">
        <v>446</v>
      </c>
      <c r="AU330" s="284" t="s">
        <v>88</v>
      </c>
      <c r="AV330" s="13" t="s">
        <v>88</v>
      </c>
      <c r="AW330" s="13" t="s">
        <v>5</v>
      </c>
      <c r="AX330" s="13" t="s">
        <v>78</v>
      </c>
      <c r="AY330" s="284" t="s">
        <v>223</v>
      </c>
    </row>
    <row r="331" s="14" customFormat="1">
      <c r="A331" s="14"/>
      <c r="B331" s="285"/>
      <c r="C331" s="286"/>
      <c r="D331" s="266" t="s">
        <v>446</v>
      </c>
      <c r="E331" s="287" t="s">
        <v>1</v>
      </c>
      <c r="F331" s="288" t="s">
        <v>463</v>
      </c>
      <c r="G331" s="286"/>
      <c r="H331" s="289">
        <v>243.77099999999999</v>
      </c>
      <c r="I331" s="290"/>
      <c r="J331" s="290"/>
      <c r="K331" s="286"/>
      <c r="L331" s="286"/>
      <c r="M331" s="291"/>
      <c r="N331" s="292"/>
      <c r="O331" s="293"/>
      <c r="P331" s="293"/>
      <c r="Q331" s="293"/>
      <c r="R331" s="293"/>
      <c r="S331" s="293"/>
      <c r="T331" s="293"/>
      <c r="U331" s="293"/>
      <c r="V331" s="293"/>
      <c r="W331" s="293"/>
      <c r="X331" s="294"/>
      <c r="Y331" s="14"/>
      <c r="Z331" s="14"/>
      <c r="AA331" s="14"/>
      <c r="AB331" s="14"/>
      <c r="AC331" s="14"/>
      <c r="AD331" s="14"/>
      <c r="AE331" s="14"/>
      <c r="AT331" s="295" t="s">
        <v>446</v>
      </c>
      <c r="AU331" s="295" t="s">
        <v>88</v>
      </c>
      <c r="AV331" s="14" t="s">
        <v>239</v>
      </c>
      <c r="AW331" s="14" t="s">
        <v>5</v>
      </c>
      <c r="AX331" s="14" t="s">
        <v>86</v>
      </c>
      <c r="AY331" s="295" t="s">
        <v>223</v>
      </c>
    </row>
    <row r="332" s="2" customFormat="1" ht="21.75" customHeight="1">
      <c r="A332" s="39"/>
      <c r="B332" s="40"/>
      <c r="C332" s="252" t="s">
        <v>327</v>
      </c>
      <c r="D332" s="252" t="s">
        <v>226</v>
      </c>
      <c r="E332" s="253" t="s">
        <v>2533</v>
      </c>
      <c r="F332" s="254" t="s">
        <v>2534</v>
      </c>
      <c r="G332" s="255" t="s">
        <v>403</v>
      </c>
      <c r="H332" s="256">
        <v>121.886</v>
      </c>
      <c r="I332" s="257"/>
      <c r="J332" s="257"/>
      <c r="K332" s="258">
        <f>ROUND(P332*H332,2)</f>
        <v>0</v>
      </c>
      <c r="L332" s="254" t="s">
        <v>404</v>
      </c>
      <c r="M332" s="45"/>
      <c r="N332" s="259" t="s">
        <v>1</v>
      </c>
      <c r="O332" s="260" t="s">
        <v>41</v>
      </c>
      <c r="P332" s="261">
        <f>I332+J332</f>
        <v>0</v>
      </c>
      <c r="Q332" s="261">
        <f>ROUND(I332*H332,2)</f>
        <v>0</v>
      </c>
      <c r="R332" s="261">
        <f>ROUND(J332*H332,2)</f>
        <v>0</v>
      </c>
      <c r="S332" s="92"/>
      <c r="T332" s="262">
        <f>S332*H332</f>
        <v>0</v>
      </c>
      <c r="U332" s="262">
        <v>0</v>
      </c>
      <c r="V332" s="262">
        <f>U332*H332</f>
        <v>0</v>
      </c>
      <c r="W332" s="262">
        <v>0</v>
      </c>
      <c r="X332" s="263">
        <f>W332*H332</f>
        <v>0</v>
      </c>
      <c r="Y332" s="39"/>
      <c r="Z332" s="39"/>
      <c r="AA332" s="39"/>
      <c r="AB332" s="39"/>
      <c r="AC332" s="39"/>
      <c r="AD332" s="39"/>
      <c r="AE332" s="39"/>
      <c r="AR332" s="264" t="s">
        <v>239</v>
      </c>
      <c r="AT332" s="264" t="s">
        <v>226</v>
      </c>
      <c r="AU332" s="264" t="s">
        <v>88</v>
      </c>
      <c r="AY332" s="18" t="s">
        <v>223</v>
      </c>
      <c r="BE332" s="265">
        <f>IF(O332="základní",K332,0)</f>
        <v>0</v>
      </c>
      <c r="BF332" s="265">
        <f>IF(O332="snížená",K332,0)</f>
        <v>0</v>
      </c>
      <c r="BG332" s="265">
        <f>IF(O332="zákl. přenesená",K332,0)</f>
        <v>0</v>
      </c>
      <c r="BH332" s="265">
        <f>IF(O332="sníž. přenesená",K332,0)</f>
        <v>0</v>
      </c>
      <c r="BI332" s="265">
        <f>IF(O332="nulová",K332,0)</f>
        <v>0</v>
      </c>
      <c r="BJ332" s="18" t="s">
        <v>86</v>
      </c>
      <c r="BK332" s="265">
        <f>ROUND(P332*H332,2)</f>
        <v>0</v>
      </c>
      <c r="BL332" s="18" t="s">
        <v>239</v>
      </c>
      <c r="BM332" s="264" t="s">
        <v>2830</v>
      </c>
    </row>
    <row r="333" s="15" customFormat="1">
      <c r="A333" s="15"/>
      <c r="B333" s="309"/>
      <c r="C333" s="310"/>
      <c r="D333" s="266" t="s">
        <v>446</v>
      </c>
      <c r="E333" s="311" t="s">
        <v>1</v>
      </c>
      <c r="F333" s="312" t="s">
        <v>2831</v>
      </c>
      <c r="G333" s="310"/>
      <c r="H333" s="311" t="s">
        <v>1</v>
      </c>
      <c r="I333" s="313"/>
      <c r="J333" s="313"/>
      <c r="K333" s="310"/>
      <c r="L333" s="310"/>
      <c r="M333" s="314"/>
      <c r="N333" s="315"/>
      <c r="O333" s="316"/>
      <c r="P333" s="316"/>
      <c r="Q333" s="316"/>
      <c r="R333" s="316"/>
      <c r="S333" s="316"/>
      <c r="T333" s="316"/>
      <c r="U333" s="316"/>
      <c r="V333" s="316"/>
      <c r="W333" s="316"/>
      <c r="X333" s="317"/>
      <c r="Y333" s="15"/>
      <c r="Z333" s="15"/>
      <c r="AA333" s="15"/>
      <c r="AB333" s="15"/>
      <c r="AC333" s="15"/>
      <c r="AD333" s="15"/>
      <c r="AE333" s="15"/>
      <c r="AT333" s="318" t="s">
        <v>446</v>
      </c>
      <c r="AU333" s="318" t="s">
        <v>88</v>
      </c>
      <c r="AV333" s="15" t="s">
        <v>86</v>
      </c>
      <c r="AW333" s="15" t="s">
        <v>5</v>
      </c>
      <c r="AX333" s="15" t="s">
        <v>78</v>
      </c>
      <c r="AY333" s="318" t="s">
        <v>223</v>
      </c>
    </row>
    <row r="334" s="15" customFormat="1">
      <c r="A334" s="15"/>
      <c r="B334" s="309"/>
      <c r="C334" s="310"/>
      <c r="D334" s="266" t="s">
        <v>446</v>
      </c>
      <c r="E334" s="311" t="s">
        <v>1</v>
      </c>
      <c r="F334" s="312" t="s">
        <v>2741</v>
      </c>
      <c r="G334" s="310"/>
      <c r="H334" s="311" t="s">
        <v>1</v>
      </c>
      <c r="I334" s="313"/>
      <c r="J334" s="313"/>
      <c r="K334" s="310"/>
      <c r="L334" s="310"/>
      <c r="M334" s="314"/>
      <c r="N334" s="315"/>
      <c r="O334" s="316"/>
      <c r="P334" s="316"/>
      <c r="Q334" s="316"/>
      <c r="R334" s="316"/>
      <c r="S334" s="316"/>
      <c r="T334" s="316"/>
      <c r="U334" s="316"/>
      <c r="V334" s="316"/>
      <c r="W334" s="316"/>
      <c r="X334" s="317"/>
      <c r="Y334" s="15"/>
      <c r="Z334" s="15"/>
      <c r="AA334" s="15"/>
      <c r="AB334" s="15"/>
      <c r="AC334" s="15"/>
      <c r="AD334" s="15"/>
      <c r="AE334" s="15"/>
      <c r="AT334" s="318" t="s">
        <v>446</v>
      </c>
      <c r="AU334" s="318" t="s">
        <v>88</v>
      </c>
      <c r="AV334" s="15" t="s">
        <v>86</v>
      </c>
      <c r="AW334" s="15" t="s">
        <v>5</v>
      </c>
      <c r="AX334" s="15" t="s">
        <v>78</v>
      </c>
      <c r="AY334" s="318" t="s">
        <v>223</v>
      </c>
    </row>
    <row r="335" s="13" customFormat="1">
      <c r="A335" s="13"/>
      <c r="B335" s="274"/>
      <c r="C335" s="275"/>
      <c r="D335" s="266" t="s">
        <v>446</v>
      </c>
      <c r="E335" s="276" t="s">
        <v>1</v>
      </c>
      <c r="F335" s="277" t="s">
        <v>2742</v>
      </c>
      <c r="G335" s="275"/>
      <c r="H335" s="278">
        <v>55.561999999999998</v>
      </c>
      <c r="I335" s="279"/>
      <c r="J335" s="279"/>
      <c r="K335" s="275"/>
      <c r="L335" s="275"/>
      <c r="M335" s="280"/>
      <c r="N335" s="281"/>
      <c r="O335" s="282"/>
      <c r="P335" s="282"/>
      <c r="Q335" s="282"/>
      <c r="R335" s="282"/>
      <c r="S335" s="282"/>
      <c r="T335" s="282"/>
      <c r="U335" s="282"/>
      <c r="V335" s="282"/>
      <c r="W335" s="282"/>
      <c r="X335" s="283"/>
      <c r="Y335" s="13"/>
      <c r="Z335" s="13"/>
      <c r="AA335" s="13"/>
      <c r="AB335" s="13"/>
      <c r="AC335" s="13"/>
      <c r="AD335" s="13"/>
      <c r="AE335" s="13"/>
      <c r="AT335" s="284" t="s">
        <v>446</v>
      </c>
      <c r="AU335" s="284" t="s">
        <v>88</v>
      </c>
      <c r="AV335" s="13" t="s">
        <v>88</v>
      </c>
      <c r="AW335" s="13" t="s">
        <v>5</v>
      </c>
      <c r="AX335" s="13" t="s">
        <v>78</v>
      </c>
      <c r="AY335" s="284" t="s">
        <v>223</v>
      </c>
    </row>
    <row r="336" s="15" customFormat="1">
      <c r="A336" s="15"/>
      <c r="B336" s="309"/>
      <c r="C336" s="310"/>
      <c r="D336" s="266" t="s">
        <v>446</v>
      </c>
      <c r="E336" s="311" t="s">
        <v>1</v>
      </c>
      <c r="F336" s="312" t="s">
        <v>2743</v>
      </c>
      <c r="G336" s="310"/>
      <c r="H336" s="311" t="s">
        <v>1</v>
      </c>
      <c r="I336" s="313"/>
      <c r="J336" s="313"/>
      <c r="K336" s="310"/>
      <c r="L336" s="310"/>
      <c r="M336" s="314"/>
      <c r="N336" s="315"/>
      <c r="O336" s="316"/>
      <c r="P336" s="316"/>
      <c r="Q336" s="316"/>
      <c r="R336" s="316"/>
      <c r="S336" s="316"/>
      <c r="T336" s="316"/>
      <c r="U336" s="316"/>
      <c r="V336" s="316"/>
      <c r="W336" s="316"/>
      <c r="X336" s="317"/>
      <c r="Y336" s="15"/>
      <c r="Z336" s="15"/>
      <c r="AA336" s="15"/>
      <c r="AB336" s="15"/>
      <c r="AC336" s="15"/>
      <c r="AD336" s="15"/>
      <c r="AE336" s="15"/>
      <c r="AT336" s="318" t="s">
        <v>446</v>
      </c>
      <c r="AU336" s="318" t="s">
        <v>88</v>
      </c>
      <c r="AV336" s="15" t="s">
        <v>86</v>
      </c>
      <c r="AW336" s="15" t="s">
        <v>5</v>
      </c>
      <c r="AX336" s="15" t="s">
        <v>78</v>
      </c>
      <c r="AY336" s="318" t="s">
        <v>223</v>
      </c>
    </row>
    <row r="337" s="13" customFormat="1">
      <c r="A337" s="13"/>
      <c r="B337" s="274"/>
      <c r="C337" s="275"/>
      <c r="D337" s="266" t="s">
        <v>446</v>
      </c>
      <c r="E337" s="276" t="s">
        <v>1</v>
      </c>
      <c r="F337" s="277" t="s">
        <v>2744</v>
      </c>
      <c r="G337" s="275"/>
      <c r="H337" s="278">
        <v>12.960000000000001</v>
      </c>
      <c r="I337" s="279"/>
      <c r="J337" s="279"/>
      <c r="K337" s="275"/>
      <c r="L337" s="275"/>
      <c r="M337" s="280"/>
      <c r="N337" s="281"/>
      <c r="O337" s="282"/>
      <c r="P337" s="282"/>
      <c r="Q337" s="282"/>
      <c r="R337" s="282"/>
      <c r="S337" s="282"/>
      <c r="T337" s="282"/>
      <c r="U337" s="282"/>
      <c r="V337" s="282"/>
      <c r="W337" s="282"/>
      <c r="X337" s="283"/>
      <c r="Y337" s="13"/>
      <c r="Z337" s="13"/>
      <c r="AA337" s="13"/>
      <c r="AB337" s="13"/>
      <c r="AC337" s="13"/>
      <c r="AD337" s="13"/>
      <c r="AE337" s="13"/>
      <c r="AT337" s="284" t="s">
        <v>446</v>
      </c>
      <c r="AU337" s="284" t="s">
        <v>88</v>
      </c>
      <c r="AV337" s="13" t="s">
        <v>88</v>
      </c>
      <c r="AW337" s="13" t="s">
        <v>5</v>
      </c>
      <c r="AX337" s="13" t="s">
        <v>78</v>
      </c>
      <c r="AY337" s="284" t="s">
        <v>223</v>
      </c>
    </row>
    <row r="338" s="15" customFormat="1">
      <c r="A338" s="15"/>
      <c r="B338" s="309"/>
      <c r="C338" s="310"/>
      <c r="D338" s="266" t="s">
        <v>446</v>
      </c>
      <c r="E338" s="311" t="s">
        <v>1</v>
      </c>
      <c r="F338" s="312" t="s">
        <v>2641</v>
      </c>
      <c r="G338" s="310"/>
      <c r="H338" s="311" t="s">
        <v>1</v>
      </c>
      <c r="I338" s="313"/>
      <c r="J338" s="313"/>
      <c r="K338" s="310"/>
      <c r="L338" s="310"/>
      <c r="M338" s="314"/>
      <c r="N338" s="315"/>
      <c r="O338" s="316"/>
      <c r="P338" s="316"/>
      <c r="Q338" s="316"/>
      <c r="R338" s="316"/>
      <c r="S338" s="316"/>
      <c r="T338" s="316"/>
      <c r="U338" s="316"/>
      <c r="V338" s="316"/>
      <c r="W338" s="316"/>
      <c r="X338" s="317"/>
      <c r="Y338" s="15"/>
      <c r="Z338" s="15"/>
      <c r="AA338" s="15"/>
      <c r="AB338" s="15"/>
      <c r="AC338" s="15"/>
      <c r="AD338" s="15"/>
      <c r="AE338" s="15"/>
      <c r="AT338" s="318" t="s">
        <v>446</v>
      </c>
      <c r="AU338" s="318" t="s">
        <v>88</v>
      </c>
      <c r="AV338" s="15" t="s">
        <v>86</v>
      </c>
      <c r="AW338" s="15" t="s">
        <v>5</v>
      </c>
      <c r="AX338" s="15" t="s">
        <v>78</v>
      </c>
      <c r="AY338" s="318" t="s">
        <v>223</v>
      </c>
    </row>
    <row r="339" s="13" customFormat="1">
      <c r="A339" s="13"/>
      <c r="B339" s="274"/>
      <c r="C339" s="275"/>
      <c r="D339" s="266" t="s">
        <v>446</v>
      </c>
      <c r="E339" s="276" t="s">
        <v>1</v>
      </c>
      <c r="F339" s="277" t="s">
        <v>2745</v>
      </c>
      <c r="G339" s="275"/>
      <c r="H339" s="278">
        <v>24.923999999999999</v>
      </c>
      <c r="I339" s="279"/>
      <c r="J339" s="279"/>
      <c r="K339" s="275"/>
      <c r="L339" s="275"/>
      <c r="M339" s="280"/>
      <c r="N339" s="281"/>
      <c r="O339" s="282"/>
      <c r="P339" s="282"/>
      <c r="Q339" s="282"/>
      <c r="R339" s="282"/>
      <c r="S339" s="282"/>
      <c r="T339" s="282"/>
      <c r="U339" s="282"/>
      <c r="V339" s="282"/>
      <c r="W339" s="282"/>
      <c r="X339" s="283"/>
      <c r="Y339" s="13"/>
      <c r="Z339" s="13"/>
      <c r="AA339" s="13"/>
      <c r="AB339" s="13"/>
      <c r="AC339" s="13"/>
      <c r="AD339" s="13"/>
      <c r="AE339" s="13"/>
      <c r="AT339" s="284" t="s">
        <v>446</v>
      </c>
      <c r="AU339" s="284" t="s">
        <v>88</v>
      </c>
      <c r="AV339" s="13" t="s">
        <v>88</v>
      </c>
      <c r="AW339" s="13" t="s">
        <v>5</v>
      </c>
      <c r="AX339" s="13" t="s">
        <v>78</v>
      </c>
      <c r="AY339" s="284" t="s">
        <v>223</v>
      </c>
    </row>
    <row r="340" s="15" customFormat="1">
      <c r="A340" s="15"/>
      <c r="B340" s="309"/>
      <c r="C340" s="310"/>
      <c r="D340" s="266" t="s">
        <v>446</v>
      </c>
      <c r="E340" s="311" t="s">
        <v>1</v>
      </c>
      <c r="F340" s="312" t="s">
        <v>2746</v>
      </c>
      <c r="G340" s="310"/>
      <c r="H340" s="311" t="s">
        <v>1</v>
      </c>
      <c r="I340" s="313"/>
      <c r="J340" s="313"/>
      <c r="K340" s="310"/>
      <c r="L340" s="310"/>
      <c r="M340" s="314"/>
      <c r="N340" s="315"/>
      <c r="O340" s="316"/>
      <c r="P340" s="316"/>
      <c r="Q340" s="316"/>
      <c r="R340" s="316"/>
      <c r="S340" s="316"/>
      <c r="T340" s="316"/>
      <c r="U340" s="316"/>
      <c r="V340" s="316"/>
      <c r="W340" s="316"/>
      <c r="X340" s="317"/>
      <c r="Y340" s="15"/>
      <c r="Z340" s="15"/>
      <c r="AA340" s="15"/>
      <c r="AB340" s="15"/>
      <c r="AC340" s="15"/>
      <c r="AD340" s="15"/>
      <c r="AE340" s="15"/>
      <c r="AT340" s="318" t="s">
        <v>446</v>
      </c>
      <c r="AU340" s="318" t="s">
        <v>88</v>
      </c>
      <c r="AV340" s="15" t="s">
        <v>86</v>
      </c>
      <c r="AW340" s="15" t="s">
        <v>5</v>
      </c>
      <c r="AX340" s="15" t="s">
        <v>78</v>
      </c>
      <c r="AY340" s="318" t="s">
        <v>223</v>
      </c>
    </row>
    <row r="341" s="13" customFormat="1">
      <c r="A341" s="13"/>
      <c r="B341" s="274"/>
      <c r="C341" s="275"/>
      <c r="D341" s="266" t="s">
        <v>446</v>
      </c>
      <c r="E341" s="276" t="s">
        <v>1</v>
      </c>
      <c r="F341" s="277" t="s">
        <v>2747</v>
      </c>
      <c r="G341" s="275"/>
      <c r="H341" s="278">
        <v>6</v>
      </c>
      <c r="I341" s="279"/>
      <c r="J341" s="279"/>
      <c r="K341" s="275"/>
      <c r="L341" s="275"/>
      <c r="M341" s="280"/>
      <c r="N341" s="281"/>
      <c r="O341" s="282"/>
      <c r="P341" s="282"/>
      <c r="Q341" s="282"/>
      <c r="R341" s="282"/>
      <c r="S341" s="282"/>
      <c r="T341" s="282"/>
      <c r="U341" s="282"/>
      <c r="V341" s="282"/>
      <c r="W341" s="282"/>
      <c r="X341" s="283"/>
      <c r="Y341" s="13"/>
      <c r="Z341" s="13"/>
      <c r="AA341" s="13"/>
      <c r="AB341" s="13"/>
      <c r="AC341" s="13"/>
      <c r="AD341" s="13"/>
      <c r="AE341" s="13"/>
      <c r="AT341" s="284" t="s">
        <v>446</v>
      </c>
      <c r="AU341" s="284" t="s">
        <v>88</v>
      </c>
      <c r="AV341" s="13" t="s">
        <v>88</v>
      </c>
      <c r="AW341" s="13" t="s">
        <v>5</v>
      </c>
      <c r="AX341" s="13" t="s">
        <v>78</v>
      </c>
      <c r="AY341" s="284" t="s">
        <v>223</v>
      </c>
    </row>
    <row r="342" s="15" customFormat="1">
      <c r="A342" s="15"/>
      <c r="B342" s="309"/>
      <c r="C342" s="310"/>
      <c r="D342" s="266" t="s">
        <v>446</v>
      </c>
      <c r="E342" s="311" t="s">
        <v>1</v>
      </c>
      <c r="F342" s="312" t="s">
        <v>2832</v>
      </c>
      <c r="G342" s="310"/>
      <c r="H342" s="311" t="s">
        <v>1</v>
      </c>
      <c r="I342" s="313"/>
      <c r="J342" s="313"/>
      <c r="K342" s="310"/>
      <c r="L342" s="310"/>
      <c r="M342" s="314"/>
      <c r="N342" s="315"/>
      <c r="O342" s="316"/>
      <c r="P342" s="316"/>
      <c r="Q342" s="316"/>
      <c r="R342" s="316"/>
      <c r="S342" s="316"/>
      <c r="T342" s="316"/>
      <c r="U342" s="316"/>
      <c r="V342" s="316"/>
      <c r="W342" s="316"/>
      <c r="X342" s="317"/>
      <c r="Y342" s="15"/>
      <c r="Z342" s="15"/>
      <c r="AA342" s="15"/>
      <c r="AB342" s="15"/>
      <c r="AC342" s="15"/>
      <c r="AD342" s="15"/>
      <c r="AE342" s="15"/>
      <c r="AT342" s="318" t="s">
        <v>446</v>
      </c>
      <c r="AU342" s="318" t="s">
        <v>88</v>
      </c>
      <c r="AV342" s="15" t="s">
        <v>86</v>
      </c>
      <c r="AW342" s="15" t="s">
        <v>5</v>
      </c>
      <c r="AX342" s="15" t="s">
        <v>78</v>
      </c>
      <c r="AY342" s="318" t="s">
        <v>223</v>
      </c>
    </row>
    <row r="343" s="13" customFormat="1">
      <c r="A343" s="13"/>
      <c r="B343" s="274"/>
      <c r="C343" s="275"/>
      <c r="D343" s="266" t="s">
        <v>446</v>
      </c>
      <c r="E343" s="276" t="s">
        <v>1</v>
      </c>
      <c r="F343" s="277" t="s">
        <v>2833</v>
      </c>
      <c r="G343" s="275"/>
      <c r="H343" s="278">
        <v>22.440000000000001</v>
      </c>
      <c r="I343" s="279"/>
      <c r="J343" s="279"/>
      <c r="K343" s="275"/>
      <c r="L343" s="275"/>
      <c r="M343" s="280"/>
      <c r="N343" s="281"/>
      <c r="O343" s="282"/>
      <c r="P343" s="282"/>
      <c r="Q343" s="282"/>
      <c r="R343" s="282"/>
      <c r="S343" s="282"/>
      <c r="T343" s="282"/>
      <c r="U343" s="282"/>
      <c r="V343" s="282"/>
      <c r="W343" s="282"/>
      <c r="X343" s="283"/>
      <c r="Y343" s="13"/>
      <c r="Z343" s="13"/>
      <c r="AA343" s="13"/>
      <c r="AB343" s="13"/>
      <c r="AC343" s="13"/>
      <c r="AD343" s="13"/>
      <c r="AE343" s="13"/>
      <c r="AT343" s="284" t="s">
        <v>446</v>
      </c>
      <c r="AU343" s="284" t="s">
        <v>88</v>
      </c>
      <c r="AV343" s="13" t="s">
        <v>88</v>
      </c>
      <c r="AW343" s="13" t="s">
        <v>5</v>
      </c>
      <c r="AX343" s="13" t="s">
        <v>78</v>
      </c>
      <c r="AY343" s="284" t="s">
        <v>223</v>
      </c>
    </row>
    <row r="344" s="14" customFormat="1">
      <c r="A344" s="14"/>
      <c r="B344" s="285"/>
      <c r="C344" s="286"/>
      <c r="D344" s="266" t="s">
        <v>446</v>
      </c>
      <c r="E344" s="287" t="s">
        <v>1</v>
      </c>
      <c r="F344" s="288" t="s">
        <v>463</v>
      </c>
      <c r="G344" s="286"/>
      <c r="H344" s="289">
        <v>121.886</v>
      </c>
      <c r="I344" s="290"/>
      <c r="J344" s="290"/>
      <c r="K344" s="286"/>
      <c r="L344" s="286"/>
      <c r="M344" s="291"/>
      <c r="N344" s="292"/>
      <c r="O344" s="293"/>
      <c r="P344" s="293"/>
      <c r="Q344" s="293"/>
      <c r="R344" s="293"/>
      <c r="S344" s="293"/>
      <c r="T344" s="293"/>
      <c r="U344" s="293"/>
      <c r="V344" s="293"/>
      <c r="W344" s="293"/>
      <c r="X344" s="294"/>
      <c r="Y344" s="14"/>
      <c r="Z344" s="14"/>
      <c r="AA344" s="14"/>
      <c r="AB344" s="14"/>
      <c r="AC344" s="14"/>
      <c r="AD344" s="14"/>
      <c r="AE344" s="14"/>
      <c r="AT344" s="295" t="s">
        <v>446</v>
      </c>
      <c r="AU344" s="295" t="s">
        <v>88</v>
      </c>
      <c r="AV344" s="14" t="s">
        <v>239</v>
      </c>
      <c r="AW344" s="14" t="s">
        <v>5</v>
      </c>
      <c r="AX344" s="14" t="s">
        <v>86</v>
      </c>
      <c r="AY344" s="295" t="s">
        <v>223</v>
      </c>
    </row>
    <row r="345" s="12" customFormat="1" ht="22.8" customHeight="1">
      <c r="A345" s="12"/>
      <c r="B345" s="235"/>
      <c r="C345" s="236"/>
      <c r="D345" s="237" t="s">
        <v>77</v>
      </c>
      <c r="E345" s="250" t="s">
        <v>430</v>
      </c>
      <c r="F345" s="250" t="s">
        <v>917</v>
      </c>
      <c r="G345" s="236"/>
      <c r="H345" s="236"/>
      <c r="I345" s="239"/>
      <c r="J345" s="239"/>
      <c r="K345" s="251">
        <f>BK345</f>
        <v>0</v>
      </c>
      <c r="L345" s="236"/>
      <c r="M345" s="241"/>
      <c r="N345" s="242"/>
      <c r="O345" s="243"/>
      <c r="P345" s="243"/>
      <c r="Q345" s="244">
        <f>SUM(Q346:Q421)</f>
        <v>0</v>
      </c>
      <c r="R345" s="244">
        <f>SUM(R346:R421)</f>
        <v>0</v>
      </c>
      <c r="S345" s="243"/>
      <c r="T345" s="245">
        <f>SUM(T346:T421)</f>
        <v>0</v>
      </c>
      <c r="U345" s="243"/>
      <c r="V345" s="245">
        <f>SUM(V346:V421)</f>
        <v>115.39967474</v>
      </c>
      <c r="W345" s="243"/>
      <c r="X345" s="246">
        <f>SUM(X346:X421)</f>
        <v>0</v>
      </c>
      <c r="Y345" s="12"/>
      <c r="Z345" s="12"/>
      <c r="AA345" s="12"/>
      <c r="AB345" s="12"/>
      <c r="AC345" s="12"/>
      <c r="AD345" s="12"/>
      <c r="AE345" s="12"/>
      <c r="AR345" s="247" t="s">
        <v>86</v>
      </c>
      <c r="AT345" s="248" t="s">
        <v>77</v>
      </c>
      <c r="AU345" s="248" t="s">
        <v>86</v>
      </c>
      <c r="AY345" s="247" t="s">
        <v>223</v>
      </c>
      <c r="BK345" s="249">
        <f>SUM(BK346:BK421)</f>
        <v>0</v>
      </c>
    </row>
    <row r="346" s="2" customFormat="1" ht="21.75" customHeight="1">
      <c r="A346" s="39"/>
      <c r="B346" s="40"/>
      <c r="C346" s="252" t="s">
        <v>569</v>
      </c>
      <c r="D346" s="252" t="s">
        <v>226</v>
      </c>
      <c r="E346" s="253" t="s">
        <v>2834</v>
      </c>
      <c r="F346" s="254" t="s">
        <v>2835</v>
      </c>
      <c r="G346" s="255" t="s">
        <v>481</v>
      </c>
      <c r="H346" s="256">
        <v>99.075999999999993</v>
      </c>
      <c r="I346" s="257"/>
      <c r="J346" s="257"/>
      <c r="K346" s="258">
        <f>ROUND(P346*H346,2)</f>
        <v>0</v>
      </c>
      <c r="L346" s="254" t="s">
        <v>404</v>
      </c>
      <c r="M346" s="45"/>
      <c r="N346" s="259" t="s">
        <v>1</v>
      </c>
      <c r="O346" s="260" t="s">
        <v>41</v>
      </c>
      <c r="P346" s="261">
        <f>I346+J346</f>
        <v>0</v>
      </c>
      <c r="Q346" s="261">
        <f>ROUND(I346*H346,2)</f>
        <v>0</v>
      </c>
      <c r="R346" s="261">
        <f>ROUND(J346*H346,2)</f>
        <v>0</v>
      </c>
      <c r="S346" s="92"/>
      <c r="T346" s="262">
        <f>S346*H346</f>
        <v>0</v>
      </c>
      <c r="U346" s="262">
        <v>0</v>
      </c>
      <c r="V346" s="262">
        <f>U346*H346</f>
        <v>0</v>
      </c>
      <c r="W346" s="262">
        <v>0</v>
      </c>
      <c r="X346" s="263">
        <f>W346*H346</f>
        <v>0</v>
      </c>
      <c r="Y346" s="39"/>
      <c r="Z346" s="39"/>
      <c r="AA346" s="39"/>
      <c r="AB346" s="39"/>
      <c r="AC346" s="39"/>
      <c r="AD346" s="39"/>
      <c r="AE346" s="39"/>
      <c r="AR346" s="264" t="s">
        <v>239</v>
      </c>
      <c r="AT346" s="264" t="s">
        <v>226</v>
      </c>
      <c r="AU346" s="264" t="s">
        <v>88</v>
      </c>
      <c r="AY346" s="18" t="s">
        <v>223</v>
      </c>
      <c r="BE346" s="265">
        <f>IF(O346="základní",K346,0)</f>
        <v>0</v>
      </c>
      <c r="BF346" s="265">
        <f>IF(O346="snížená",K346,0)</f>
        <v>0</v>
      </c>
      <c r="BG346" s="265">
        <f>IF(O346="zákl. přenesená",K346,0)</f>
        <v>0</v>
      </c>
      <c r="BH346" s="265">
        <f>IF(O346="sníž. přenesená",K346,0)</f>
        <v>0</v>
      </c>
      <c r="BI346" s="265">
        <f>IF(O346="nulová",K346,0)</f>
        <v>0</v>
      </c>
      <c r="BJ346" s="18" t="s">
        <v>86</v>
      </c>
      <c r="BK346" s="265">
        <f>ROUND(P346*H346,2)</f>
        <v>0</v>
      </c>
      <c r="BL346" s="18" t="s">
        <v>239</v>
      </c>
      <c r="BM346" s="264" t="s">
        <v>2836</v>
      </c>
    </row>
    <row r="347" s="2" customFormat="1">
      <c r="A347" s="39"/>
      <c r="B347" s="40"/>
      <c r="C347" s="41"/>
      <c r="D347" s="266" t="s">
        <v>232</v>
      </c>
      <c r="E347" s="41"/>
      <c r="F347" s="267" t="s">
        <v>2837</v>
      </c>
      <c r="G347" s="41"/>
      <c r="H347" s="41"/>
      <c r="I347" s="158"/>
      <c r="J347" s="158"/>
      <c r="K347" s="41"/>
      <c r="L347" s="41"/>
      <c r="M347" s="45"/>
      <c r="N347" s="268"/>
      <c r="O347" s="269"/>
      <c r="P347" s="92"/>
      <c r="Q347" s="92"/>
      <c r="R347" s="92"/>
      <c r="S347" s="92"/>
      <c r="T347" s="92"/>
      <c r="U347" s="92"/>
      <c r="V347" s="92"/>
      <c r="W347" s="92"/>
      <c r="X347" s="93"/>
      <c r="Y347" s="39"/>
      <c r="Z347" s="39"/>
      <c r="AA347" s="39"/>
      <c r="AB347" s="39"/>
      <c r="AC347" s="39"/>
      <c r="AD347" s="39"/>
      <c r="AE347" s="39"/>
      <c r="AT347" s="18" t="s">
        <v>232</v>
      </c>
      <c r="AU347" s="18" t="s">
        <v>88</v>
      </c>
    </row>
    <row r="348" s="15" customFormat="1">
      <c r="A348" s="15"/>
      <c r="B348" s="309"/>
      <c r="C348" s="310"/>
      <c r="D348" s="266" t="s">
        <v>446</v>
      </c>
      <c r="E348" s="311" t="s">
        <v>1</v>
      </c>
      <c r="F348" s="312" t="s">
        <v>2838</v>
      </c>
      <c r="G348" s="310"/>
      <c r="H348" s="311" t="s">
        <v>1</v>
      </c>
      <c r="I348" s="313"/>
      <c r="J348" s="313"/>
      <c r="K348" s="310"/>
      <c r="L348" s="310"/>
      <c r="M348" s="314"/>
      <c r="N348" s="315"/>
      <c r="O348" s="316"/>
      <c r="P348" s="316"/>
      <c r="Q348" s="316"/>
      <c r="R348" s="316"/>
      <c r="S348" s="316"/>
      <c r="T348" s="316"/>
      <c r="U348" s="316"/>
      <c r="V348" s="316"/>
      <c r="W348" s="316"/>
      <c r="X348" s="317"/>
      <c r="Y348" s="15"/>
      <c r="Z348" s="15"/>
      <c r="AA348" s="15"/>
      <c r="AB348" s="15"/>
      <c r="AC348" s="15"/>
      <c r="AD348" s="15"/>
      <c r="AE348" s="15"/>
      <c r="AT348" s="318" t="s">
        <v>446</v>
      </c>
      <c r="AU348" s="318" t="s">
        <v>88</v>
      </c>
      <c r="AV348" s="15" t="s">
        <v>86</v>
      </c>
      <c r="AW348" s="15" t="s">
        <v>5</v>
      </c>
      <c r="AX348" s="15" t="s">
        <v>78</v>
      </c>
      <c r="AY348" s="318" t="s">
        <v>223</v>
      </c>
    </row>
    <row r="349" s="13" customFormat="1">
      <c r="A349" s="13"/>
      <c r="B349" s="274"/>
      <c r="C349" s="275"/>
      <c r="D349" s="266" t="s">
        <v>446</v>
      </c>
      <c r="E349" s="276" t="s">
        <v>1</v>
      </c>
      <c r="F349" s="277" t="s">
        <v>2839</v>
      </c>
      <c r="G349" s="275"/>
      <c r="H349" s="278">
        <v>96.189999999999998</v>
      </c>
      <c r="I349" s="279"/>
      <c r="J349" s="279"/>
      <c r="K349" s="275"/>
      <c r="L349" s="275"/>
      <c r="M349" s="280"/>
      <c r="N349" s="281"/>
      <c r="O349" s="282"/>
      <c r="P349" s="282"/>
      <c r="Q349" s="282"/>
      <c r="R349" s="282"/>
      <c r="S349" s="282"/>
      <c r="T349" s="282"/>
      <c r="U349" s="282"/>
      <c r="V349" s="282"/>
      <c r="W349" s="282"/>
      <c r="X349" s="283"/>
      <c r="Y349" s="13"/>
      <c r="Z349" s="13"/>
      <c r="AA349" s="13"/>
      <c r="AB349" s="13"/>
      <c r="AC349" s="13"/>
      <c r="AD349" s="13"/>
      <c r="AE349" s="13"/>
      <c r="AT349" s="284" t="s">
        <v>446</v>
      </c>
      <c r="AU349" s="284" t="s">
        <v>88</v>
      </c>
      <c r="AV349" s="13" t="s">
        <v>88</v>
      </c>
      <c r="AW349" s="13" t="s">
        <v>5</v>
      </c>
      <c r="AX349" s="13" t="s">
        <v>78</v>
      </c>
      <c r="AY349" s="284" t="s">
        <v>223</v>
      </c>
    </row>
    <row r="350" s="13" customFormat="1">
      <c r="A350" s="13"/>
      <c r="B350" s="274"/>
      <c r="C350" s="275"/>
      <c r="D350" s="266" t="s">
        <v>446</v>
      </c>
      <c r="E350" s="275"/>
      <c r="F350" s="277" t="s">
        <v>2840</v>
      </c>
      <c r="G350" s="275"/>
      <c r="H350" s="278">
        <v>99.075999999999993</v>
      </c>
      <c r="I350" s="279"/>
      <c r="J350" s="279"/>
      <c r="K350" s="275"/>
      <c r="L350" s="275"/>
      <c r="M350" s="280"/>
      <c r="N350" s="281"/>
      <c r="O350" s="282"/>
      <c r="P350" s="282"/>
      <c r="Q350" s="282"/>
      <c r="R350" s="282"/>
      <c r="S350" s="282"/>
      <c r="T350" s="282"/>
      <c r="U350" s="282"/>
      <c r="V350" s="282"/>
      <c r="W350" s="282"/>
      <c r="X350" s="283"/>
      <c r="Y350" s="13"/>
      <c r="Z350" s="13"/>
      <c r="AA350" s="13"/>
      <c r="AB350" s="13"/>
      <c r="AC350" s="13"/>
      <c r="AD350" s="13"/>
      <c r="AE350" s="13"/>
      <c r="AT350" s="284" t="s">
        <v>446</v>
      </c>
      <c r="AU350" s="284" t="s">
        <v>88</v>
      </c>
      <c r="AV350" s="13" t="s">
        <v>88</v>
      </c>
      <c r="AW350" s="13" t="s">
        <v>4</v>
      </c>
      <c r="AX350" s="13" t="s">
        <v>86</v>
      </c>
      <c r="AY350" s="284" t="s">
        <v>223</v>
      </c>
    </row>
    <row r="351" s="2" customFormat="1" ht="21.75" customHeight="1">
      <c r="A351" s="39"/>
      <c r="B351" s="40"/>
      <c r="C351" s="296" t="s">
        <v>575</v>
      </c>
      <c r="D351" s="296" t="s">
        <v>498</v>
      </c>
      <c r="E351" s="297" t="s">
        <v>2841</v>
      </c>
      <c r="F351" s="298" t="s">
        <v>2842</v>
      </c>
      <c r="G351" s="299" t="s">
        <v>481</v>
      </c>
      <c r="H351" s="300">
        <v>99.075999999999993</v>
      </c>
      <c r="I351" s="301"/>
      <c r="J351" s="302"/>
      <c r="K351" s="303">
        <f>ROUND(P351*H351,2)</f>
        <v>0</v>
      </c>
      <c r="L351" s="298" t="s">
        <v>404</v>
      </c>
      <c r="M351" s="304"/>
      <c r="N351" s="305" t="s">
        <v>1</v>
      </c>
      <c r="O351" s="260" t="s">
        <v>41</v>
      </c>
      <c r="P351" s="261">
        <f>I351+J351</f>
        <v>0</v>
      </c>
      <c r="Q351" s="261">
        <f>ROUND(I351*H351,2)</f>
        <v>0</v>
      </c>
      <c r="R351" s="261">
        <f>ROUND(J351*H351,2)</f>
        <v>0</v>
      </c>
      <c r="S351" s="92"/>
      <c r="T351" s="262">
        <f>S351*H351</f>
        <v>0</v>
      </c>
      <c r="U351" s="262">
        <v>0.00048000000000000001</v>
      </c>
      <c r="V351" s="262">
        <f>U351*H351</f>
        <v>0.047556479999999998</v>
      </c>
      <c r="W351" s="262">
        <v>0</v>
      </c>
      <c r="X351" s="263">
        <f>W351*H351</f>
        <v>0</v>
      </c>
      <c r="Y351" s="39"/>
      <c r="Z351" s="39"/>
      <c r="AA351" s="39"/>
      <c r="AB351" s="39"/>
      <c r="AC351" s="39"/>
      <c r="AD351" s="39"/>
      <c r="AE351" s="39"/>
      <c r="AR351" s="264" t="s">
        <v>430</v>
      </c>
      <c r="AT351" s="264" t="s">
        <v>498</v>
      </c>
      <c r="AU351" s="264" t="s">
        <v>88</v>
      </c>
      <c r="AY351" s="18" t="s">
        <v>223</v>
      </c>
      <c r="BE351" s="265">
        <f>IF(O351="základní",K351,0)</f>
        <v>0</v>
      </c>
      <c r="BF351" s="265">
        <f>IF(O351="snížená",K351,0)</f>
        <v>0</v>
      </c>
      <c r="BG351" s="265">
        <f>IF(O351="zákl. přenesená",K351,0)</f>
        <v>0</v>
      </c>
      <c r="BH351" s="265">
        <f>IF(O351="sníž. přenesená",K351,0)</f>
        <v>0</v>
      </c>
      <c r="BI351" s="265">
        <f>IF(O351="nulová",K351,0)</f>
        <v>0</v>
      </c>
      <c r="BJ351" s="18" t="s">
        <v>86</v>
      </c>
      <c r="BK351" s="265">
        <f>ROUND(P351*H351,2)</f>
        <v>0</v>
      </c>
      <c r="BL351" s="18" t="s">
        <v>239</v>
      </c>
      <c r="BM351" s="264" t="s">
        <v>2843</v>
      </c>
    </row>
    <row r="352" s="13" customFormat="1">
      <c r="A352" s="13"/>
      <c r="B352" s="274"/>
      <c r="C352" s="275"/>
      <c r="D352" s="266" t="s">
        <v>446</v>
      </c>
      <c r="E352" s="276" t="s">
        <v>1</v>
      </c>
      <c r="F352" s="277" t="s">
        <v>2839</v>
      </c>
      <c r="G352" s="275"/>
      <c r="H352" s="278">
        <v>96.189999999999998</v>
      </c>
      <c r="I352" s="279"/>
      <c r="J352" s="279"/>
      <c r="K352" s="275"/>
      <c r="L352" s="275"/>
      <c r="M352" s="280"/>
      <c r="N352" s="281"/>
      <c r="O352" s="282"/>
      <c r="P352" s="282"/>
      <c r="Q352" s="282"/>
      <c r="R352" s="282"/>
      <c r="S352" s="282"/>
      <c r="T352" s="282"/>
      <c r="U352" s="282"/>
      <c r="V352" s="282"/>
      <c r="W352" s="282"/>
      <c r="X352" s="283"/>
      <c r="Y352" s="13"/>
      <c r="Z352" s="13"/>
      <c r="AA352" s="13"/>
      <c r="AB352" s="13"/>
      <c r="AC352" s="13"/>
      <c r="AD352" s="13"/>
      <c r="AE352" s="13"/>
      <c r="AT352" s="284" t="s">
        <v>446</v>
      </c>
      <c r="AU352" s="284" t="s">
        <v>88</v>
      </c>
      <c r="AV352" s="13" t="s">
        <v>88</v>
      </c>
      <c r="AW352" s="13" t="s">
        <v>5</v>
      </c>
      <c r="AX352" s="13" t="s">
        <v>78</v>
      </c>
      <c r="AY352" s="284" t="s">
        <v>223</v>
      </c>
    </row>
    <row r="353" s="13" customFormat="1">
      <c r="A353" s="13"/>
      <c r="B353" s="274"/>
      <c r="C353" s="275"/>
      <c r="D353" s="266" t="s">
        <v>446</v>
      </c>
      <c r="E353" s="275"/>
      <c r="F353" s="277" t="s">
        <v>2840</v>
      </c>
      <c r="G353" s="275"/>
      <c r="H353" s="278">
        <v>99.075999999999993</v>
      </c>
      <c r="I353" s="279"/>
      <c r="J353" s="279"/>
      <c r="K353" s="275"/>
      <c r="L353" s="275"/>
      <c r="M353" s="280"/>
      <c r="N353" s="281"/>
      <c r="O353" s="282"/>
      <c r="P353" s="282"/>
      <c r="Q353" s="282"/>
      <c r="R353" s="282"/>
      <c r="S353" s="282"/>
      <c r="T353" s="282"/>
      <c r="U353" s="282"/>
      <c r="V353" s="282"/>
      <c r="W353" s="282"/>
      <c r="X353" s="283"/>
      <c r="Y353" s="13"/>
      <c r="Z353" s="13"/>
      <c r="AA353" s="13"/>
      <c r="AB353" s="13"/>
      <c r="AC353" s="13"/>
      <c r="AD353" s="13"/>
      <c r="AE353" s="13"/>
      <c r="AT353" s="284" t="s">
        <v>446</v>
      </c>
      <c r="AU353" s="284" t="s">
        <v>88</v>
      </c>
      <c r="AV353" s="13" t="s">
        <v>88</v>
      </c>
      <c r="AW353" s="13" t="s">
        <v>4</v>
      </c>
      <c r="AX353" s="13" t="s">
        <v>86</v>
      </c>
      <c r="AY353" s="284" t="s">
        <v>223</v>
      </c>
    </row>
    <row r="354" s="2" customFormat="1" ht="21.75" customHeight="1">
      <c r="A354" s="39"/>
      <c r="B354" s="40"/>
      <c r="C354" s="252" t="s">
        <v>580</v>
      </c>
      <c r="D354" s="252" t="s">
        <v>226</v>
      </c>
      <c r="E354" s="253" t="s">
        <v>2844</v>
      </c>
      <c r="F354" s="254" t="s">
        <v>2845</v>
      </c>
      <c r="G354" s="255" t="s">
        <v>481</v>
      </c>
      <c r="H354" s="256">
        <v>65.659999999999997</v>
      </c>
      <c r="I354" s="257"/>
      <c r="J354" s="257"/>
      <c r="K354" s="258">
        <f>ROUND(P354*H354,2)</f>
        <v>0</v>
      </c>
      <c r="L354" s="254" t="s">
        <v>404</v>
      </c>
      <c r="M354" s="45"/>
      <c r="N354" s="259" t="s">
        <v>1</v>
      </c>
      <c r="O354" s="260" t="s">
        <v>41</v>
      </c>
      <c r="P354" s="261">
        <f>I354+J354</f>
        <v>0</v>
      </c>
      <c r="Q354" s="261">
        <f>ROUND(I354*H354,2)</f>
        <v>0</v>
      </c>
      <c r="R354" s="261">
        <f>ROUND(J354*H354,2)</f>
        <v>0</v>
      </c>
      <c r="S354" s="92"/>
      <c r="T354" s="262">
        <f>S354*H354</f>
        <v>0</v>
      </c>
      <c r="U354" s="262">
        <v>1.0000000000000001E-05</v>
      </c>
      <c r="V354" s="262">
        <f>U354*H354</f>
        <v>0.00065660000000000002</v>
      </c>
      <c r="W354" s="262">
        <v>0</v>
      </c>
      <c r="X354" s="263">
        <f>W354*H354</f>
        <v>0</v>
      </c>
      <c r="Y354" s="39"/>
      <c r="Z354" s="39"/>
      <c r="AA354" s="39"/>
      <c r="AB354" s="39"/>
      <c r="AC354" s="39"/>
      <c r="AD354" s="39"/>
      <c r="AE354" s="39"/>
      <c r="AR354" s="264" t="s">
        <v>239</v>
      </c>
      <c r="AT354" s="264" t="s">
        <v>226</v>
      </c>
      <c r="AU354" s="264" t="s">
        <v>88</v>
      </c>
      <c r="AY354" s="18" t="s">
        <v>223</v>
      </c>
      <c r="BE354" s="265">
        <f>IF(O354="základní",K354,0)</f>
        <v>0</v>
      </c>
      <c r="BF354" s="265">
        <f>IF(O354="snížená",K354,0)</f>
        <v>0</v>
      </c>
      <c r="BG354" s="265">
        <f>IF(O354="zákl. přenesená",K354,0)</f>
        <v>0</v>
      </c>
      <c r="BH354" s="265">
        <f>IF(O354="sníž. přenesená",K354,0)</f>
        <v>0</v>
      </c>
      <c r="BI354" s="265">
        <f>IF(O354="nulová",K354,0)</f>
        <v>0</v>
      </c>
      <c r="BJ354" s="18" t="s">
        <v>86</v>
      </c>
      <c r="BK354" s="265">
        <f>ROUND(P354*H354,2)</f>
        <v>0</v>
      </c>
      <c r="BL354" s="18" t="s">
        <v>239</v>
      </c>
      <c r="BM354" s="264" t="s">
        <v>2846</v>
      </c>
    </row>
    <row r="355" s="2" customFormat="1">
      <c r="A355" s="39"/>
      <c r="B355" s="40"/>
      <c r="C355" s="41"/>
      <c r="D355" s="266" t="s">
        <v>232</v>
      </c>
      <c r="E355" s="41"/>
      <c r="F355" s="267" t="s">
        <v>2847</v>
      </c>
      <c r="G355" s="41"/>
      <c r="H355" s="41"/>
      <c r="I355" s="158"/>
      <c r="J355" s="158"/>
      <c r="K355" s="41"/>
      <c r="L355" s="41"/>
      <c r="M355" s="45"/>
      <c r="N355" s="268"/>
      <c r="O355" s="269"/>
      <c r="P355" s="92"/>
      <c r="Q355" s="92"/>
      <c r="R355" s="92"/>
      <c r="S355" s="92"/>
      <c r="T355" s="92"/>
      <c r="U355" s="92"/>
      <c r="V355" s="92"/>
      <c r="W355" s="92"/>
      <c r="X355" s="93"/>
      <c r="Y355" s="39"/>
      <c r="Z355" s="39"/>
      <c r="AA355" s="39"/>
      <c r="AB355" s="39"/>
      <c r="AC355" s="39"/>
      <c r="AD355" s="39"/>
      <c r="AE355" s="39"/>
      <c r="AT355" s="18" t="s">
        <v>232</v>
      </c>
      <c r="AU355" s="18" t="s">
        <v>88</v>
      </c>
    </row>
    <row r="356" s="15" customFormat="1">
      <c r="A356" s="15"/>
      <c r="B356" s="309"/>
      <c r="C356" s="310"/>
      <c r="D356" s="266" t="s">
        <v>446</v>
      </c>
      <c r="E356" s="311" t="s">
        <v>1</v>
      </c>
      <c r="F356" s="312" t="s">
        <v>2838</v>
      </c>
      <c r="G356" s="310"/>
      <c r="H356" s="311" t="s">
        <v>1</v>
      </c>
      <c r="I356" s="313"/>
      <c r="J356" s="313"/>
      <c r="K356" s="310"/>
      <c r="L356" s="310"/>
      <c r="M356" s="314"/>
      <c r="N356" s="315"/>
      <c r="O356" s="316"/>
      <c r="P356" s="316"/>
      <c r="Q356" s="316"/>
      <c r="R356" s="316"/>
      <c r="S356" s="316"/>
      <c r="T356" s="316"/>
      <c r="U356" s="316"/>
      <c r="V356" s="316"/>
      <c r="W356" s="316"/>
      <c r="X356" s="317"/>
      <c r="Y356" s="15"/>
      <c r="Z356" s="15"/>
      <c r="AA356" s="15"/>
      <c r="AB356" s="15"/>
      <c r="AC356" s="15"/>
      <c r="AD356" s="15"/>
      <c r="AE356" s="15"/>
      <c r="AT356" s="318" t="s">
        <v>446</v>
      </c>
      <c r="AU356" s="318" t="s">
        <v>88</v>
      </c>
      <c r="AV356" s="15" t="s">
        <v>86</v>
      </c>
      <c r="AW356" s="15" t="s">
        <v>5</v>
      </c>
      <c r="AX356" s="15" t="s">
        <v>78</v>
      </c>
      <c r="AY356" s="318" t="s">
        <v>223</v>
      </c>
    </row>
    <row r="357" s="15" customFormat="1">
      <c r="A357" s="15"/>
      <c r="B357" s="309"/>
      <c r="C357" s="310"/>
      <c r="D357" s="266" t="s">
        <v>446</v>
      </c>
      <c r="E357" s="311" t="s">
        <v>1</v>
      </c>
      <c r="F357" s="312" t="s">
        <v>2848</v>
      </c>
      <c r="G357" s="310"/>
      <c r="H357" s="311" t="s">
        <v>1</v>
      </c>
      <c r="I357" s="313"/>
      <c r="J357" s="313"/>
      <c r="K357" s="310"/>
      <c r="L357" s="310"/>
      <c r="M357" s="314"/>
      <c r="N357" s="315"/>
      <c r="O357" s="316"/>
      <c r="P357" s="316"/>
      <c r="Q357" s="316"/>
      <c r="R357" s="316"/>
      <c r="S357" s="316"/>
      <c r="T357" s="316"/>
      <c r="U357" s="316"/>
      <c r="V357" s="316"/>
      <c r="W357" s="316"/>
      <c r="X357" s="317"/>
      <c r="Y357" s="15"/>
      <c r="Z357" s="15"/>
      <c r="AA357" s="15"/>
      <c r="AB357" s="15"/>
      <c r="AC357" s="15"/>
      <c r="AD357" s="15"/>
      <c r="AE357" s="15"/>
      <c r="AT357" s="318" t="s">
        <v>446</v>
      </c>
      <c r="AU357" s="318" t="s">
        <v>88</v>
      </c>
      <c r="AV357" s="15" t="s">
        <v>86</v>
      </c>
      <c r="AW357" s="15" t="s">
        <v>5</v>
      </c>
      <c r="AX357" s="15" t="s">
        <v>78</v>
      </c>
      <c r="AY357" s="318" t="s">
        <v>223</v>
      </c>
    </row>
    <row r="358" s="13" customFormat="1">
      <c r="A358" s="13"/>
      <c r="B358" s="274"/>
      <c r="C358" s="275"/>
      <c r="D358" s="266" t="s">
        <v>446</v>
      </c>
      <c r="E358" s="276" t="s">
        <v>1</v>
      </c>
      <c r="F358" s="277" t="s">
        <v>2849</v>
      </c>
      <c r="G358" s="275"/>
      <c r="H358" s="278">
        <v>64.689999999999998</v>
      </c>
      <c r="I358" s="279"/>
      <c r="J358" s="279"/>
      <c r="K358" s="275"/>
      <c r="L358" s="275"/>
      <c r="M358" s="280"/>
      <c r="N358" s="281"/>
      <c r="O358" s="282"/>
      <c r="P358" s="282"/>
      <c r="Q358" s="282"/>
      <c r="R358" s="282"/>
      <c r="S358" s="282"/>
      <c r="T358" s="282"/>
      <c r="U358" s="282"/>
      <c r="V358" s="282"/>
      <c r="W358" s="282"/>
      <c r="X358" s="283"/>
      <c r="Y358" s="13"/>
      <c r="Z358" s="13"/>
      <c r="AA358" s="13"/>
      <c r="AB358" s="13"/>
      <c r="AC358" s="13"/>
      <c r="AD358" s="13"/>
      <c r="AE358" s="13"/>
      <c r="AT358" s="284" t="s">
        <v>446</v>
      </c>
      <c r="AU358" s="284" t="s">
        <v>88</v>
      </c>
      <c r="AV358" s="13" t="s">
        <v>88</v>
      </c>
      <c r="AW358" s="13" t="s">
        <v>5</v>
      </c>
      <c r="AX358" s="13" t="s">
        <v>86</v>
      </c>
      <c r="AY358" s="284" t="s">
        <v>223</v>
      </c>
    </row>
    <row r="359" s="13" customFormat="1">
      <c r="A359" s="13"/>
      <c r="B359" s="274"/>
      <c r="C359" s="275"/>
      <c r="D359" s="266" t="s">
        <v>446</v>
      </c>
      <c r="E359" s="275"/>
      <c r="F359" s="277" t="s">
        <v>2850</v>
      </c>
      <c r="G359" s="275"/>
      <c r="H359" s="278">
        <v>65.659999999999997</v>
      </c>
      <c r="I359" s="279"/>
      <c r="J359" s="279"/>
      <c r="K359" s="275"/>
      <c r="L359" s="275"/>
      <c r="M359" s="280"/>
      <c r="N359" s="281"/>
      <c r="O359" s="282"/>
      <c r="P359" s="282"/>
      <c r="Q359" s="282"/>
      <c r="R359" s="282"/>
      <c r="S359" s="282"/>
      <c r="T359" s="282"/>
      <c r="U359" s="282"/>
      <c r="V359" s="282"/>
      <c r="W359" s="282"/>
      <c r="X359" s="283"/>
      <c r="Y359" s="13"/>
      <c r="Z359" s="13"/>
      <c r="AA359" s="13"/>
      <c r="AB359" s="13"/>
      <c r="AC359" s="13"/>
      <c r="AD359" s="13"/>
      <c r="AE359" s="13"/>
      <c r="AT359" s="284" t="s">
        <v>446</v>
      </c>
      <c r="AU359" s="284" t="s">
        <v>88</v>
      </c>
      <c r="AV359" s="13" t="s">
        <v>88</v>
      </c>
      <c r="AW359" s="13" t="s">
        <v>4</v>
      </c>
      <c r="AX359" s="13" t="s">
        <v>86</v>
      </c>
      <c r="AY359" s="284" t="s">
        <v>223</v>
      </c>
    </row>
    <row r="360" s="2" customFormat="1" ht="21.75" customHeight="1">
      <c r="A360" s="39"/>
      <c r="B360" s="40"/>
      <c r="C360" s="296" t="s">
        <v>584</v>
      </c>
      <c r="D360" s="296" t="s">
        <v>498</v>
      </c>
      <c r="E360" s="297" t="s">
        <v>2851</v>
      </c>
      <c r="F360" s="298" t="s">
        <v>2852</v>
      </c>
      <c r="G360" s="299" t="s">
        <v>481</v>
      </c>
      <c r="H360" s="300">
        <v>65.659999999999997</v>
      </c>
      <c r="I360" s="301"/>
      <c r="J360" s="302"/>
      <c r="K360" s="303">
        <f>ROUND(P360*H360,2)</f>
        <v>0</v>
      </c>
      <c r="L360" s="298" t="s">
        <v>1</v>
      </c>
      <c r="M360" s="304"/>
      <c r="N360" s="305" t="s">
        <v>1</v>
      </c>
      <c r="O360" s="260" t="s">
        <v>41</v>
      </c>
      <c r="P360" s="261">
        <f>I360+J360</f>
        <v>0</v>
      </c>
      <c r="Q360" s="261">
        <f>ROUND(I360*H360,2)</f>
        <v>0</v>
      </c>
      <c r="R360" s="261">
        <f>ROUND(J360*H360,2)</f>
        <v>0</v>
      </c>
      <c r="S360" s="92"/>
      <c r="T360" s="262">
        <f>S360*H360</f>
        <v>0</v>
      </c>
      <c r="U360" s="262">
        <v>0.0022100000000000002</v>
      </c>
      <c r="V360" s="262">
        <f>U360*H360</f>
        <v>0.1451086</v>
      </c>
      <c r="W360" s="262">
        <v>0</v>
      </c>
      <c r="X360" s="263">
        <f>W360*H360</f>
        <v>0</v>
      </c>
      <c r="Y360" s="39"/>
      <c r="Z360" s="39"/>
      <c r="AA360" s="39"/>
      <c r="AB360" s="39"/>
      <c r="AC360" s="39"/>
      <c r="AD360" s="39"/>
      <c r="AE360" s="39"/>
      <c r="AR360" s="264" t="s">
        <v>430</v>
      </c>
      <c r="AT360" s="264" t="s">
        <v>498</v>
      </c>
      <c r="AU360" s="264" t="s">
        <v>88</v>
      </c>
      <c r="AY360" s="18" t="s">
        <v>223</v>
      </c>
      <c r="BE360" s="265">
        <f>IF(O360="základní",K360,0)</f>
        <v>0</v>
      </c>
      <c r="BF360" s="265">
        <f>IF(O360="snížená",K360,0)</f>
        <v>0</v>
      </c>
      <c r="BG360" s="265">
        <f>IF(O360="zákl. přenesená",K360,0)</f>
        <v>0</v>
      </c>
      <c r="BH360" s="265">
        <f>IF(O360="sníž. přenesená",K360,0)</f>
        <v>0</v>
      </c>
      <c r="BI360" s="265">
        <f>IF(O360="nulová",K360,0)</f>
        <v>0</v>
      </c>
      <c r="BJ360" s="18" t="s">
        <v>86</v>
      </c>
      <c r="BK360" s="265">
        <f>ROUND(P360*H360,2)</f>
        <v>0</v>
      </c>
      <c r="BL360" s="18" t="s">
        <v>239</v>
      </c>
      <c r="BM360" s="264" t="s">
        <v>2853</v>
      </c>
    </row>
    <row r="361" s="15" customFormat="1">
      <c r="A361" s="15"/>
      <c r="B361" s="309"/>
      <c r="C361" s="310"/>
      <c r="D361" s="266" t="s">
        <v>446</v>
      </c>
      <c r="E361" s="311" t="s">
        <v>1</v>
      </c>
      <c r="F361" s="312" t="s">
        <v>2854</v>
      </c>
      <c r="G361" s="310"/>
      <c r="H361" s="311" t="s">
        <v>1</v>
      </c>
      <c r="I361" s="313"/>
      <c r="J361" s="313"/>
      <c r="K361" s="310"/>
      <c r="L361" s="310"/>
      <c r="M361" s="314"/>
      <c r="N361" s="315"/>
      <c r="O361" s="316"/>
      <c r="P361" s="316"/>
      <c r="Q361" s="316"/>
      <c r="R361" s="316"/>
      <c r="S361" s="316"/>
      <c r="T361" s="316"/>
      <c r="U361" s="316"/>
      <c r="V361" s="316"/>
      <c r="W361" s="316"/>
      <c r="X361" s="317"/>
      <c r="Y361" s="15"/>
      <c r="Z361" s="15"/>
      <c r="AA361" s="15"/>
      <c r="AB361" s="15"/>
      <c r="AC361" s="15"/>
      <c r="AD361" s="15"/>
      <c r="AE361" s="15"/>
      <c r="AT361" s="318" t="s">
        <v>446</v>
      </c>
      <c r="AU361" s="318" t="s">
        <v>88</v>
      </c>
      <c r="AV361" s="15" t="s">
        <v>86</v>
      </c>
      <c r="AW361" s="15" t="s">
        <v>5</v>
      </c>
      <c r="AX361" s="15" t="s">
        <v>78</v>
      </c>
      <c r="AY361" s="318" t="s">
        <v>223</v>
      </c>
    </row>
    <row r="362" s="13" customFormat="1">
      <c r="A362" s="13"/>
      <c r="B362" s="274"/>
      <c r="C362" s="275"/>
      <c r="D362" s="266" t="s">
        <v>446</v>
      </c>
      <c r="E362" s="276" t="s">
        <v>1</v>
      </c>
      <c r="F362" s="277" t="s">
        <v>2849</v>
      </c>
      <c r="G362" s="275"/>
      <c r="H362" s="278">
        <v>64.689999999999998</v>
      </c>
      <c r="I362" s="279"/>
      <c r="J362" s="279"/>
      <c r="K362" s="275"/>
      <c r="L362" s="275"/>
      <c r="M362" s="280"/>
      <c r="N362" s="281"/>
      <c r="O362" s="282"/>
      <c r="P362" s="282"/>
      <c r="Q362" s="282"/>
      <c r="R362" s="282"/>
      <c r="S362" s="282"/>
      <c r="T362" s="282"/>
      <c r="U362" s="282"/>
      <c r="V362" s="282"/>
      <c r="W362" s="282"/>
      <c r="X362" s="283"/>
      <c r="Y362" s="13"/>
      <c r="Z362" s="13"/>
      <c r="AA362" s="13"/>
      <c r="AB362" s="13"/>
      <c r="AC362" s="13"/>
      <c r="AD362" s="13"/>
      <c r="AE362" s="13"/>
      <c r="AT362" s="284" t="s">
        <v>446</v>
      </c>
      <c r="AU362" s="284" t="s">
        <v>88</v>
      </c>
      <c r="AV362" s="13" t="s">
        <v>88</v>
      </c>
      <c r="AW362" s="13" t="s">
        <v>5</v>
      </c>
      <c r="AX362" s="13" t="s">
        <v>86</v>
      </c>
      <c r="AY362" s="284" t="s">
        <v>223</v>
      </c>
    </row>
    <row r="363" s="13" customFormat="1">
      <c r="A363" s="13"/>
      <c r="B363" s="274"/>
      <c r="C363" s="275"/>
      <c r="D363" s="266" t="s">
        <v>446</v>
      </c>
      <c r="E363" s="275"/>
      <c r="F363" s="277" t="s">
        <v>2850</v>
      </c>
      <c r="G363" s="275"/>
      <c r="H363" s="278">
        <v>65.659999999999997</v>
      </c>
      <c r="I363" s="279"/>
      <c r="J363" s="279"/>
      <c r="K363" s="275"/>
      <c r="L363" s="275"/>
      <c r="M363" s="280"/>
      <c r="N363" s="281"/>
      <c r="O363" s="282"/>
      <c r="P363" s="282"/>
      <c r="Q363" s="282"/>
      <c r="R363" s="282"/>
      <c r="S363" s="282"/>
      <c r="T363" s="282"/>
      <c r="U363" s="282"/>
      <c r="V363" s="282"/>
      <c r="W363" s="282"/>
      <c r="X363" s="283"/>
      <c r="Y363" s="13"/>
      <c r="Z363" s="13"/>
      <c r="AA363" s="13"/>
      <c r="AB363" s="13"/>
      <c r="AC363" s="13"/>
      <c r="AD363" s="13"/>
      <c r="AE363" s="13"/>
      <c r="AT363" s="284" t="s">
        <v>446</v>
      </c>
      <c r="AU363" s="284" t="s">
        <v>88</v>
      </c>
      <c r="AV363" s="13" t="s">
        <v>88</v>
      </c>
      <c r="AW363" s="13" t="s">
        <v>4</v>
      </c>
      <c r="AX363" s="13" t="s">
        <v>86</v>
      </c>
      <c r="AY363" s="284" t="s">
        <v>223</v>
      </c>
    </row>
    <row r="364" s="2" customFormat="1" ht="21.75" customHeight="1">
      <c r="A364" s="39"/>
      <c r="B364" s="40"/>
      <c r="C364" s="296" t="s">
        <v>590</v>
      </c>
      <c r="D364" s="296" t="s">
        <v>498</v>
      </c>
      <c r="E364" s="297" t="s">
        <v>2855</v>
      </c>
      <c r="F364" s="298" t="s">
        <v>2856</v>
      </c>
      <c r="G364" s="299" t="s">
        <v>481</v>
      </c>
      <c r="H364" s="300">
        <v>1.0149999999999999</v>
      </c>
      <c r="I364" s="301"/>
      <c r="J364" s="302"/>
      <c r="K364" s="303">
        <f>ROUND(P364*H364,2)</f>
        <v>0</v>
      </c>
      <c r="L364" s="298" t="s">
        <v>404</v>
      </c>
      <c r="M364" s="304"/>
      <c r="N364" s="305" t="s">
        <v>1</v>
      </c>
      <c r="O364" s="260" t="s">
        <v>41</v>
      </c>
      <c r="P364" s="261">
        <f>I364+J364</f>
        <v>0</v>
      </c>
      <c r="Q364" s="261">
        <f>ROUND(I364*H364,2)</f>
        <v>0</v>
      </c>
      <c r="R364" s="261">
        <f>ROUND(J364*H364,2)</f>
        <v>0</v>
      </c>
      <c r="S364" s="92"/>
      <c r="T364" s="262">
        <f>S364*H364</f>
        <v>0</v>
      </c>
      <c r="U364" s="262">
        <v>0.00992</v>
      </c>
      <c r="V364" s="262">
        <f>U364*H364</f>
        <v>0.010068799999999999</v>
      </c>
      <c r="W364" s="262">
        <v>0</v>
      </c>
      <c r="X364" s="263">
        <f>W364*H364</f>
        <v>0</v>
      </c>
      <c r="Y364" s="39"/>
      <c r="Z364" s="39"/>
      <c r="AA364" s="39"/>
      <c r="AB364" s="39"/>
      <c r="AC364" s="39"/>
      <c r="AD364" s="39"/>
      <c r="AE364" s="39"/>
      <c r="AR364" s="264" t="s">
        <v>430</v>
      </c>
      <c r="AT364" s="264" t="s">
        <v>498</v>
      </c>
      <c r="AU364" s="264" t="s">
        <v>88</v>
      </c>
      <c r="AY364" s="18" t="s">
        <v>223</v>
      </c>
      <c r="BE364" s="265">
        <f>IF(O364="základní",K364,0)</f>
        <v>0</v>
      </c>
      <c r="BF364" s="265">
        <f>IF(O364="snížená",K364,0)</f>
        <v>0</v>
      </c>
      <c r="BG364" s="265">
        <f>IF(O364="zákl. přenesená",K364,0)</f>
        <v>0</v>
      </c>
      <c r="BH364" s="265">
        <f>IF(O364="sníž. přenesená",K364,0)</f>
        <v>0</v>
      </c>
      <c r="BI364" s="265">
        <f>IF(O364="nulová",K364,0)</f>
        <v>0</v>
      </c>
      <c r="BJ364" s="18" t="s">
        <v>86</v>
      </c>
      <c r="BK364" s="265">
        <f>ROUND(P364*H364,2)</f>
        <v>0</v>
      </c>
      <c r="BL364" s="18" t="s">
        <v>239</v>
      </c>
      <c r="BM364" s="264" t="s">
        <v>2857</v>
      </c>
    </row>
    <row r="365" s="15" customFormat="1">
      <c r="A365" s="15"/>
      <c r="B365" s="309"/>
      <c r="C365" s="310"/>
      <c r="D365" s="266" t="s">
        <v>446</v>
      </c>
      <c r="E365" s="311" t="s">
        <v>1</v>
      </c>
      <c r="F365" s="312" t="s">
        <v>2858</v>
      </c>
      <c r="G365" s="310"/>
      <c r="H365" s="311" t="s">
        <v>1</v>
      </c>
      <c r="I365" s="313"/>
      <c r="J365" s="313"/>
      <c r="K365" s="310"/>
      <c r="L365" s="310"/>
      <c r="M365" s="314"/>
      <c r="N365" s="315"/>
      <c r="O365" s="316"/>
      <c r="P365" s="316"/>
      <c r="Q365" s="316"/>
      <c r="R365" s="316"/>
      <c r="S365" s="316"/>
      <c r="T365" s="316"/>
      <c r="U365" s="316"/>
      <c r="V365" s="316"/>
      <c r="W365" s="316"/>
      <c r="X365" s="317"/>
      <c r="Y365" s="15"/>
      <c r="Z365" s="15"/>
      <c r="AA365" s="15"/>
      <c r="AB365" s="15"/>
      <c r="AC365" s="15"/>
      <c r="AD365" s="15"/>
      <c r="AE365" s="15"/>
      <c r="AT365" s="318" t="s">
        <v>446</v>
      </c>
      <c r="AU365" s="318" t="s">
        <v>88</v>
      </c>
      <c r="AV365" s="15" t="s">
        <v>86</v>
      </c>
      <c r="AW365" s="15" t="s">
        <v>5</v>
      </c>
      <c r="AX365" s="15" t="s">
        <v>78</v>
      </c>
      <c r="AY365" s="318" t="s">
        <v>223</v>
      </c>
    </row>
    <row r="366" s="13" customFormat="1">
      <c r="A366" s="13"/>
      <c r="B366" s="274"/>
      <c r="C366" s="275"/>
      <c r="D366" s="266" t="s">
        <v>446</v>
      </c>
      <c r="E366" s="276" t="s">
        <v>1</v>
      </c>
      <c r="F366" s="277" t="s">
        <v>86</v>
      </c>
      <c r="G366" s="275"/>
      <c r="H366" s="278">
        <v>1</v>
      </c>
      <c r="I366" s="279"/>
      <c r="J366" s="279"/>
      <c r="K366" s="275"/>
      <c r="L366" s="275"/>
      <c r="M366" s="280"/>
      <c r="N366" s="281"/>
      <c r="O366" s="282"/>
      <c r="P366" s="282"/>
      <c r="Q366" s="282"/>
      <c r="R366" s="282"/>
      <c r="S366" s="282"/>
      <c r="T366" s="282"/>
      <c r="U366" s="282"/>
      <c r="V366" s="282"/>
      <c r="W366" s="282"/>
      <c r="X366" s="283"/>
      <c r="Y366" s="13"/>
      <c r="Z366" s="13"/>
      <c r="AA366" s="13"/>
      <c r="AB366" s="13"/>
      <c r="AC366" s="13"/>
      <c r="AD366" s="13"/>
      <c r="AE366" s="13"/>
      <c r="AT366" s="284" t="s">
        <v>446</v>
      </c>
      <c r="AU366" s="284" t="s">
        <v>88</v>
      </c>
      <c r="AV366" s="13" t="s">
        <v>88</v>
      </c>
      <c r="AW366" s="13" t="s">
        <v>5</v>
      </c>
      <c r="AX366" s="13" t="s">
        <v>86</v>
      </c>
      <c r="AY366" s="284" t="s">
        <v>223</v>
      </c>
    </row>
    <row r="367" s="13" customFormat="1">
      <c r="A367" s="13"/>
      <c r="B367" s="274"/>
      <c r="C367" s="275"/>
      <c r="D367" s="266" t="s">
        <v>446</v>
      </c>
      <c r="E367" s="275"/>
      <c r="F367" s="277" t="s">
        <v>2859</v>
      </c>
      <c r="G367" s="275"/>
      <c r="H367" s="278">
        <v>1.0149999999999999</v>
      </c>
      <c r="I367" s="279"/>
      <c r="J367" s="279"/>
      <c r="K367" s="275"/>
      <c r="L367" s="275"/>
      <c r="M367" s="280"/>
      <c r="N367" s="281"/>
      <c r="O367" s="282"/>
      <c r="P367" s="282"/>
      <c r="Q367" s="282"/>
      <c r="R367" s="282"/>
      <c r="S367" s="282"/>
      <c r="T367" s="282"/>
      <c r="U367" s="282"/>
      <c r="V367" s="282"/>
      <c r="W367" s="282"/>
      <c r="X367" s="283"/>
      <c r="Y367" s="13"/>
      <c r="Z367" s="13"/>
      <c r="AA367" s="13"/>
      <c r="AB367" s="13"/>
      <c r="AC367" s="13"/>
      <c r="AD367" s="13"/>
      <c r="AE367" s="13"/>
      <c r="AT367" s="284" t="s">
        <v>446</v>
      </c>
      <c r="AU367" s="284" t="s">
        <v>88</v>
      </c>
      <c r="AV367" s="13" t="s">
        <v>88</v>
      </c>
      <c r="AW367" s="13" t="s">
        <v>4</v>
      </c>
      <c r="AX367" s="13" t="s">
        <v>86</v>
      </c>
      <c r="AY367" s="284" t="s">
        <v>223</v>
      </c>
    </row>
    <row r="368" s="2" customFormat="1" ht="21.75" customHeight="1">
      <c r="A368" s="39"/>
      <c r="B368" s="40"/>
      <c r="C368" s="252" t="s">
        <v>595</v>
      </c>
      <c r="D368" s="252" t="s">
        <v>226</v>
      </c>
      <c r="E368" s="253" t="s">
        <v>2860</v>
      </c>
      <c r="F368" s="254" t="s">
        <v>2861</v>
      </c>
      <c r="G368" s="255" t="s">
        <v>481</v>
      </c>
      <c r="H368" s="256">
        <v>97.632999999999996</v>
      </c>
      <c r="I368" s="257"/>
      <c r="J368" s="257"/>
      <c r="K368" s="258">
        <f>ROUND(P368*H368,2)</f>
        <v>0</v>
      </c>
      <c r="L368" s="254" t="s">
        <v>404</v>
      </c>
      <c r="M368" s="45"/>
      <c r="N368" s="259" t="s">
        <v>1</v>
      </c>
      <c r="O368" s="260" t="s">
        <v>41</v>
      </c>
      <c r="P368" s="261">
        <f>I368+J368</f>
        <v>0</v>
      </c>
      <c r="Q368" s="261">
        <f>ROUND(I368*H368,2)</f>
        <v>0</v>
      </c>
      <c r="R368" s="261">
        <f>ROUND(J368*H368,2)</f>
        <v>0</v>
      </c>
      <c r="S368" s="92"/>
      <c r="T368" s="262">
        <f>S368*H368</f>
        <v>0</v>
      </c>
      <c r="U368" s="262">
        <v>2.0000000000000002E-05</v>
      </c>
      <c r="V368" s="262">
        <f>U368*H368</f>
        <v>0.0019526600000000002</v>
      </c>
      <c r="W368" s="262">
        <v>0</v>
      </c>
      <c r="X368" s="263">
        <f>W368*H368</f>
        <v>0</v>
      </c>
      <c r="Y368" s="39"/>
      <c r="Z368" s="39"/>
      <c r="AA368" s="39"/>
      <c r="AB368" s="39"/>
      <c r="AC368" s="39"/>
      <c r="AD368" s="39"/>
      <c r="AE368" s="39"/>
      <c r="AR368" s="264" t="s">
        <v>239</v>
      </c>
      <c r="AT368" s="264" t="s">
        <v>226</v>
      </c>
      <c r="AU368" s="264" t="s">
        <v>88</v>
      </c>
      <c r="AY368" s="18" t="s">
        <v>223</v>
      </c>
      <c r="BE368" s="265">
        <f>IF(O368="základní",K368,0)</f>
        <v>0</v>
      </c>
      <c r="BF368" s="265">
        <f>IF(O368="snížená",K368,0)</f>
        <v>0</v>
      </c>
      <c r="BG368" s="265">
        <f>IF(O368="zákl. přenesená",K368,0)</f>
        <v>0</v>
      </c>
      <c r="BH368" s="265">
        <f>IF(O368="sníž. přenesená",K368,0)</f>
        <v>0</v>
      </c>
      <c r="BI368" s="265">
        <f>IF(O368="nulová",K368,0)</f>
        <v>0</v>
      </c>
      <c r="BJ368" s="18" t="s">
        <v>86</v>
      </c>
      <c r="BK368" s="265">
        <f>ROUND(P368*H368,2)</f>
        <v>0</v>
      </c>
      <c r="BL368" s="18" t="s">
        <v>239</v>
      </c>
      <c r="BM368" s="264" t="s">
        <v>2862</v>
      </c>
    </row>
    <row r="369" s="13" customFormat="1">
      <c r="A369" s="13"/>
      <c r="B369" s="274"/>
      <c r="C369" s="275"/>
      <c r="D369" s="266" t="s">
        <v>446</v>
      </c>
      <c r="E369" s="276" t="s">
        <v>1</v>
      </c>
      <c r="F369" s="277" t="s">
        <v>2839</v>
      </c>
      <c r="G369" s="275"/>
      <c r="H369" s="278">
        <v>96.189999999999998</v>
      </c>
      <c r="I369" s="279"/>
      <c r="J369" s="279"/>
      <c r="K369" s="275"/>
      <c r="L369" s="275"/>
      <c r="M369" s="280"/>
      <c r="N369" s="281"/>
      <c r="O369" s="282"/>
      <c r="P369" s="282"/>
      <c r="Q369" s="282"/>
      <c r="R369" s="282"/>
      <c r="S369" s="282"/>
      <c r="T369" s="282"/>
      <c r="U369" s="282"/>
      <c r="V369" s="282"/>
      <c r="W369" s="282"/>
      <c r="X369" s="283"/>
      <c r="Y369" s="13"/>
      <c r="Z369" s="13"/>
      <c r="AA369" s="13"/>
      <c r="AB369" s="13"/>
      <c r="AC369" s="13"/>
      <c r="AD369" s="13"/>
      <c r="AE369" s="13"/>
      <c r="AT369" s="284" t="s">
        <v>446</v>
      </c>
      <c r="AU369" s="284" t="s">
        <v>88</v>
      </c>
      <c r="AV369" s="13" t="s">
        <v>88</v>
      </c>
      <c r="AW369" s="13" t="s">
        <v>5</v>
      </c>
      <c r="AX369" s="13" t="s">
        <v>86</v>
      </c>
      <c r="AY369" s="284" t="s">
        <v>223</v>
      </c>
    </row>
    <row r="370" s="13" customFormat="1">
      <c r="A370" s="13"/>
      <c r="B370" s="274"/>
      <c r="C370" s="275"/>
      <c r="D370" s="266" t="s">
        <v>446</v>
      </c>
      <c r="E370" s="275"/>
      <c r="F370" s="277" t="s">
        <v>2863</v>
      </c>
      <c r="G370" s="275"/>
      <c r="H370" s="278">
        <v>97.632999999999996</v>
      </c>
      <c r="I370" s="279"/>
      <c r="J370" s="279"/>
      <c r="K370" s="275"/>
      <c r="L370" s="275"/>
      <c r="M370" s="280"/>
      <c r="N370" s="281"/>
      <c r="O370" s="282"/>
      <c r="P370" s="282"/>
      <c r="Q370" s="282"/>
      <c r="R370" s="282"/>
      <c r="S370" s="282"/>
      <c r="T370" s="282"/>
      <c r="U370" s="282"/>
      <c r="V370" s="282"/>
      <c r="W370" s="282"/>
      <c r="X370" s="283"/>
      <c r="Y370" s="13"/>
      <c r="Z370" s="13"/>
      <c r="AA370" s="13"/>
      <c r="AB370" s="13"/>
      <c r="AC370" s="13"/>
      <c r="AD370" s="13"/>
      <c r="AE370" s="13"/>
      <c r="AT370" s="284" t="s">
        <v>446</v>
      </c>
      <c r="AU370" s="284" t="s">
        <v>88</v>
      </c>
      <c r="AV370" s="13" t="s">
        <v>88</v>
      </c>
      <c r="AW370" s="13" t="s">
        <v>4</v>
      </c>
      <c r="AX370" s="13" t="s">
        <v>86</v>
      </c>
      <c r="AY370" s="284" t="s">
        <v>223</v>
      </c>
    </row>
    <row r="371" s="2" customFormat="1" ht="21.75" customHeight="1">
      <c r="A371" s="39"/>
      <c r="B371" s="40"/>
      <c r="C371" s="296" t="s">
        <v>601</v>
      </c>
      <c r="D371" s="296" t="s">
        <v>498</v>
      </c>
      <c r="E371" s="297" t="s">
        <v>2864</v>
      </c>
      <c r="F371" s="298" t="s">
        <v>2865</v>
      </c>
      <c r="G371" s="299" t="s">
        <v>481</v>
      </c>
      <c r="H371" s="300">
        <v>97.632999999999996</v>
      </c>
      <c r="I371" s="301"/>
      <c r="J371" s="302"/>
      <c r="K371" s="303">
        <f>ROUND(P371*H371,2)</f>
        <v>0</v>
      </c>
      <c r="L371" s="298" t="s">
        <v>1</v>
      </c>
      <c r="M371" s="304"/>
      <c r="N371" s="305" t="s">
        <v>1</v>
      </c>
      <c r="O371" s="260" t="s">
        <v>41</v>
      </c>
      <c r="P371" s="261">
        <f>I371+J371</f>
        <v>0</v>
      </c>
      <c r="Q371" s="261">
        <f>ROUND(I371*H371,2)</f>
        <v>0</v>
      </c>
      <c r="R371" s="261">
        <f>ROUND(J371*H371,2)</f>
        <v>0</v>
      </c>
      <c r="S371" s="92"/>
      <c r="T371" s="262">
        <f>S371*H371</f>
        <v>0</v>
      </c>
      <c r="U371" s="262">
        <v>0.0051999999999999998</v>
      </c>
      <c r="V371" s="262">
        <f>U371*H371</f>
        <v>0.50769159999999991</v>
      </c>
      <c r="W371" s="262">
        <v>0</v>
      </c>
      <c r="X371" s="263">
        <f>W371*H371</f>
        <v>0</v>
      </c>
      <c r="Y371" s="39"/>
      <c r="Z371" s="39"/>
      <c r="AA371" s="39"/>
      <c r="AB371" s="39"/>
      <c r="AC371" s="39"/>
      <c r="AD371" s="39"/>
      <c r="AE371" s="39"/>
      <c r="AR371" s="264" t="s">
        <v>430</v>
      </c>
      <c r="AT371" s="264" t="s">
        <v>498</v>
      </c>
      <c r="AU371" s="264" t="s">
        <v>88</v>
      </c>
      <c r="AY371" s="18" t="s">
        <v>223</v>
      </c>
      <c r="BE371" s="265">
        <f>IF(O371="základní",K371,0)</f>
        <v>0</v>
      </c>
      <c r="BF371" s="265">
        <f>IF(O371="snížená",K371,0)</f>
        <v>0</v>
      </c>
      <c r="BG371" s="265">
        <f>IF(O371="zákl. přenesená",K371,0)</f>
        <v>0</v>
      </c>
      <c r="BH371" s="265">
        <f>IF(O371="sníž. přenesená",K371,0)</f>
        <v>0</v>
      </c>
      <c r="BI371" s="265">
        <f>IF(O371="nulová",K371,0)</f>
        <v>0</v>
      </c>
      <c r="BJ371" s="18" t="s">
        <v>86</v>
      </c>
      <c r="BK371" s="265">
        <f>ROUND(P371*H371,2)</f>
        <v>0</v>
      </c>
      <c r="BL371" s="18" t="s">
        <v>239</v>
      </c>
      <c r="BM371" s="264" t="s">
        <v>2866</v>
      </c>
    </row>
    <row r="372" s="15" customFormat="1">
      <c r="A372" s="15"/>
      <c r="B372" s="309"/>
      <c r="C372" s="310"/>
      <c r="D372" s="266" t="s">
        <v>446</v>
      </c>
      <c r="E372" s="311" t="s">
        <v>1</v>
      </c>
      <c r="F372" s="312" t="s">
        <v>2867</v>
      </c>
      <c r="G372" s="310"/>
      <c r="H372" s="311" t="s">
        <v>1</v>
      </c>
      <c r="I372" s="313"/>
      <c r="J372" s="313"/>
      <c r="K372" s="310"/>
      <c r="L372" s="310"/>
      <c r="M372" s="314"/>
      <c r="N372" s="315"/>
      <c r="O372" s="316"/>
      <c r="P372" s="316"/>
      <c r="Q372" s="316"/>
      <c r="R372" s="316"/>
      <c r="S372" s="316"/>
      <c r="T372" s="316"/>
      <c r="U372" s="316"/>
      <c r="V372" s="316"/>
      <c r="W372" s="316"/>
      <c r="X372" s="317"/>
      <c r="Y372" s="15"/>
      <c r="Z372" s="15"/>
      <c r="AA372" s="15"/>
      <c r="AB372" s="15"/>
      <c r="AC372" s="15"/>
      <c r="AD372" s="15"/>
      <c r="AE372" s="15"/>
      <c r="AT372" s="318" t="s">
        <v>446</v>
      </c>
      <c r="AU372" s="318" t="s">
        <v>88</v>
      </c>
      <c r="AV372" s="15" t="s">
        <v>86</v>
      </c>
      <c r="AW372" s="15" t="s">
        <v>5</v>
      </c>
      <c r="AX372" s="15" t="s">
        <v>78</v>
      </c>
      <c r="AY372" s="318" t="s">
        <v>223</v>
      </c>
    </row>
    <row r="373" s="13" customFormat="1">
      <c r="A373" s="13"/>
      <c r="B373" s="274"/>
      <c r="C373" s="275"/>
      <c r="D373" s="266" t="s">
        <v>446</v>
      </c>
      <c r="E373" s="276" t="s">
        <v>1</v>
      </c>
      <c r="F373" s="277" t="s">
        <v>2868</v>
      </c>
      <c r="G373" s="275"/>
      <c r="H373" s="278">
        <v>91.189999999999998</v>
      </c>
      <c r="I373" s="279"/>
      <c r="J373" s="279"/>
      <c r="K373" s="275"/>
      <c r="L373" s="275"/>
      <c r="M373" s="280"/>
      <c r="N373" s="281"/>
      <c r="O373" s="282"/>
      <c r="P373" s="282"/>
      <c r="Q373" s="282"/>
      <c r="R373" s="282"/>
      <c r="S373" s="282"/>
      <c r="T373" s="282"/>
      <c r="U373" s="282"/>
      <c r="V373" s="282"/>
      <c r="W373" s="282"/>
      <c r="X373" s="283"/>
      <c r="Y373" s="13"/>
      <c r="Z373" s="13"/>
      <c r="AA373" s="13"/>
      <c r="AB373" s="13"/>
      <c r="AC373" s="13"/>
      <c r="AD373" s="13"/>
      <c r="AE373" s="13"/>
      <c r="AT373" s="284" t="s">
        <v>446</v>
      </c>
      <c r="AU373" s="284" t="s">
        <v>88</v>
      </c>
      <c r="AV373" s="13" t="s">
        <v>88</v>
      </c>
      <c r="AW373" s="13" t="s">
        <v>5</v>
      </c>
      <c r="AX373" s="13" t="s">
        <v>78</v>
      </c>
      <c r="AY373" s="284" t="s">
        <v>223</v>
      </c>
    </row>
    <row r="374" s="15" customFormat="1">
      <c r="A374" s="15"/>
      <c r="B374" s="309"/>
      <c r="C374" s="310"/>
      <c r="D374" s="266" t="s">
        <v>446</v>
      </c>
      <c r="E374" s="311" t="s">
        <v>1</v>
      </c>
      <c r="F374" s="312" t="s">
        <v>2746</v>
      </c>
      <c r="G374" s="310"/>
      <c r="H374" s="311" t="s">
        <v>1</v>
      </c>
      <c r="I374" s="313"/>
      <c r="J374" s="313"/>
      <c r="K374" s="310"/>
      <c r="L374" s="310"/>
      <c r="M374" s="314"/>
      <c r="N374" s="315"/>
      <c r="O374" s="316"/>
      <c r="P374" s="316"/>
      <c r="Q374" s="316"/>
      <c r="R374" s="316"/>
      <c r="S374" s="316"/>
      <c r="T374" s="316"/>
      <c r="U374" s="316"/>
      <c r="V374" s="316"/>
      <c r="W374" s="316"/>
      <c r="X374" s="317"/>
      <c r="Y374" s="15"/>
      <c r="Z374" s="15"/>
      <c r="AA374" s="15"/>
      <c r="AB374" s="15"/>
      <c r="AC374" s="15"/>
      <c r="AD374" s="15"/>
      <c r="AE374" s="15"/>
      <c r="AT374" s="318" t="s">
        <v>446</v>
      </c>
      <c r="AU374" s="318" t="s">
        <v>88</v>
      </c>
      <c r="AV374" s="15" t="s">
        <v>86</v>
      </c>
      <c r="AW374" s="15" t="s">
        <v>5</v>
      </c>
      <c r="AX374" s="15" t="s">
        <v>78</v>
      </c>
      <c r="AY374" s="318" t="s">
        <v>223</v>
      </c>
    </row>
    <row r="375" s="13" customFormat="1">
      <c r="A375" s="13"/>
      <c r="B375" s="274"/>
      <c r="C375" s="275"/>
      <c r="D375" s="266" t="s">
        <v>446</v>
      </c>
      <c r="E375" s="276" t="s">
        <v>1</v>
      </c>
      <c r="F375" s="277" t="s">
        <v>222</v>
      </c>
      <c r="G375" s="275"/>
      <c r="H375" s="278">
        <v>5</v>
      </c>
      <c r="I375" s="279"/>
      <c r="J375" s="279"/>
      <c r="K375" s="275"/>
      <c r="L375" s="275"/>
      <c r="M375" s="280"/>
      <c r="N375" s="281"/>
      <c r="O375" s="282"/>
      <c r="P375" s="282"/>
      <c r="Q375" s="282"/>
      <c r="R375" s="282"/>
      <c r="S375" s="282"/>
      <c r="T375" s="282"/>
      <c r="U375" s="282"/>
      <c r="V375" s="282"/>
      <c r="W375" s="282"/>
      <c r="X375" s="283"/>
      <c r="Y375" s="13"/>
      <c r="Z375" s="13"/>
      <c r="AA375" s="13"/>
      <c r="AB375" s="13"/>
      <c r="AC375" s="13"/>
      <c r="AD375" s="13"/>
      <c r="AE375" s="13"/>
      <c r="AT375" s="284" t="s">
        <v>446</v>
      </c>
      <c r="AU375" s="284" t="s">
        <v>88</v>
      </c>
      <c r="AV375" s="13" t="s">
        <v>88</v>
      </c>
      <c r="AW375" s="13" t="s">
        <v>5</v>
      </c>
      <c r="AX375" s="13" t="s">
        <v>78</v>
      </c>
      <c r="AY375" s="284" t="s">
        <v>223</v>
      </c>
    </row>
    <row r="376" s="14" customFormat="1">
      <c r="A376" s="14"/>
      <c r="B376" s="285"/>
      <c r="C376" s="286"/>
      <c r="D376" s="266" t="s">
        <v>446</v>
      </c>
      <c r="E376" s="287" t="s">
        <v>1</v>
      </c>
      <c r="F376" s="288" t="s">
        <v>463</v>
      </c>
      <c r="G376" s="286"/>
      <c r="H376" s="289">
        <v>96.189999999999998</v>
      </c>
      <c r="I376" s="290"/>
      <c r="J376" s="290"/>
      <c r="K376" s="286"/>
      <c r="L376" s="286"/>
      <c r="M376" s="291"/>
      <c r="N376" s="292"/>
      <c r="O376" s="293"/>
      <c r="P376" s="293"/>
      <c r="Q376" s="293"/>
      <c r="R376" s="293"/>
      <c r="S376" s="293"/>
      <c r="T376" s="293"/>
      <c r="U376" s="293"/>
      <c r="V376" s="293"/>
      <c r="W376" s="293"/>
      <c r="X376" s="294"/>
      <c r="Y376" s="14"/>
      <c r="Z376" s="14"/>
      <c r="AA376" s="14"/>
      <c r="AB376" s="14"/>
      <c r="AC376" s="14"/>
      <c r="AD376" s="14"/>
      <c r="AE376" s="14"/>
      <c r="AT376" s="295" t="s">
        <v>446</v>
      </c>
      <c r="AU376" s="295" t="s">
        <v>88</v>
      </c>
      <c r="AV376" s="14" t="s">
        <v>239</v>
      </c>
      <c r="AW376" s="14" t="s">
        <v>5</v>
      </c>
      <c r="AX376" s="14" t="s">
        <v>86</v>
      </c>
      <c r="AY376" s="295" t="s">
        <v>223</v>
      </c>
    </row>
    <row r="377" s="13" customFormat="1">
      <c r="A377" s="13"/>
      <c r="B377" s="274"/>
      <c r="C377" s="275"/>
      <c r="D377" s="266" t="s">
        <v>446</v>
      </c>
      <c r="E377" s="275"/>
      <c r="F377" s="277" t="s">
        <v>2863</v>
      </c>
      <c r="G377" s="275"/>
      <c r="H377" s="278">
        <v>97.632999999999996</v>
      </c>
      <c r="I377" s="279"/>
      <c r="J377" s="279"/>
      <c r="K377" s="275"/>
      <c r="L377" s="275"/>
      <c r="M377" s="280"/>
      <c r="N377" s="281"/>
      <c r="O377" s="282"/>
      <c r="P377" s="282"/>
      <c r="Q377" s="282"/>
      <c r="R377" s="282"/>
      <c r="S377" s="282"/>
      <c r="T377" s="282"/>
      <c r="U377" s="282"/>
      <c r="V377" s="282"/>
      <c r="W377" s="282"/>
      <c r="X377" s="283"/>
      <c r="Y377" s="13"/>
      <c r="Z377" s="13"/>
      <c r="AA377" s="13"/>
      <c r="AB377" s="13"/>
      <c r="AC377" s="13"/>
      <c r="AD377" s="13"/>
      <c r="AE377" s="13"/>
      <c r="AT377" s="284" t="s">
        <v>446</v>
      </c>
      <c r="AU377" s="284" t="s">
        <v>88</v>
      </c>
      <c r="AV377" s="13" t="s">
        <v>88</v>
      </c>
      <c r="AW377" s="13" t="s">
        <v>4</v>
      </c>
      <c r="AX377" s="13" t="s">
        <v>86</v>
      </c>
      <c r="AY377" s="284" t="s">
        <v>223</v>
      </c>
    </row>
    <row r="378" s="2" customFormat="1" ht="21.75" customHeight="1">
      <c r="A378" s="39"/>
      <c r="B378" s="40"/>
      <c r="C378" s="252" t="s">
        <v>611</v>
      </c>
      <c r="D378" s="252" t="s">
        <v>226</v>
      </c>
      <c r="E378" s="253" t="s">
        <v>2869</v>
      </c>
      <c r="F378" s="254" t="s">
        <v>2870</v>
      </c>
      <c r="G378" s="255" t="s">
        <v>481</v>
      </c>
      <c r="H378" s="256">
        <v>1</v>
      </c>
      <c r="I378" s="257"/>
      <c r="J378" s="257"/>
      <c r="K378" s="258">
        <f>ROUND(P378*H378,2)</f>
        <v>0</v>
      </c>
      <c r="L378" s="254" t="s">
        <v>404</v>
      </c>
      <c r="M378" s="45"/>
      <c r="N378" s="259" t="s">
        <v>1</v>
      </c>
      <c r="O378" s="260" t="s">
        <v>41</v>
      </c>
      <c r="P378" s="261">
        <f>I378+J378</f>
        <v>0</v>
      </c>
      <c r="Q378" s="261">
        <f>ROUND(I378*H378,2)</f>
        <v>0</v>
      </c>
      <c r="R378" s="261">
        <f>ROUND(J378*H378,2)</f>
        <v>0</v>
      </c>
      <c r="S378" s="92"/>
      <c r="T378" s="262">
        <f>S378*H378</f>
        <v>0</v>
      </c>
      <c r="U378" s="262">
        <v>0.012840000000000001</v>
      </c>
      <c r="V378" s="262">
        <f>U378*H378</f>
        <v>0.012840000000000001</v>
      </c>
      <c r="W378" s="262">
        <v>0</v>
      </c>
      <c r="X378" s="263">
        <f>W378*H378</f>
        <v>0</v>
      </c>
      <c r="Y378" s="39"/>
      <c r="Z378" s="39"/>
      <c r="AA378" s="39"/>
      <c r="AB378" s="39"/>
      <c r="AC378" s="39"/>
      <c r="AD378" s="39"/>
      <c r="AE378" s="39"/>
      <c r="AR378" s="264" t="s">
        <v>239</v>
      </c>
      <c r="AT378" s="264" t="s">
        <v>226</v>
      </c>
      <c r="AU378" s="264" t="s">
        <v>88</v>
      </c>
      <c r="AY378" s="18" t="s">
        <v>223</v>
      </c>
      <c r="BE378" s="265">
        <f>IF(O378="základní",K378,0)</f>
        <v>0</v>
      </c>
      <c r="BF378" s="265">
        <f>IF(O378="snížená",K378,0)</f>
        <v>0</v>
      </c>
      <c r="BG378" s="265">
        <f>IF(O378="zákl. přenesená",K378,0)</f>
        <v>0</v>
      </c>
      <c r="BH378" s="265">
        <f>IF(O378="sníž. přenesená",K378,0)</f>
        <v>0</v>
      </c>
      <c r="BI378" s="265">
        <f>IF(O378="nulová",K378,0)</f>
        <v>0</v>
      </c>
      <c r="BJ378" s="18" t="s">
        <v>86</v>
      </c>
      <c r="BK378" s="265">
        <f>ROUND(P378*H378,2)</f>
        <v>0</v>
      </c>
      <c r="BL378" s="18" t="s">
        <v>239</v>
      </c>
      <c r="BM378" s="264" t="s">
        <v>2871</v>
      </c>
    </row>
    <row r="379" s="15" customFormat="1">
      <c r="A379" s="15"/>
      <c r="B379" s="309"/>
      <c r="C379" s="310"/>
      <c r="D379" s="266" t="s">
        <v>446</v>
      </c>
      <c r="E379" s="311" t="s">
        <v>1</v>
      </c>
      <c r="F379" s="312" t="s">
        <v>2858</v>
      </c>
      <c r="G379" s="310"/>
      <c r="H379" s="311" t="s">
        <v>1</v>
      </c>
      <c r="I379" s="313"/>
      <c r="J379" s="313"/>
      <c r="K379" s="310"/>
      <c r="L379" s="310"/>
      <c r="M379" s="314"/>
      <c r="N379" s="315"/>
      <c r="O379" s="316"/>
      <c r="P379" s="316"/>
      <c r="Q379" s="316"/>
      <c r="R379" s="316"/>
      <c r="S379" s="316"/>
      <c r="T379" s="316"/>
      <c r="U379" s="316"/>
      <c r="V379" s="316"/>
      <c r="W379" s="316"/>
      <c r="X379" s="317"/>
      <c r="Y379" s="15"/>
      <c r="Z379" s="15"/>
      <c r="AA379" s="15"/>
      <c r="AB379" s="15"/>
      <c r="AC379" s="15"/>
      <c r="AD379" s="15"/>
      <c r="AE379" s="15"/>
      <c r="AT379" s="318" t="s">
        <v>446</v>
      </c>
      <c r="AU379" s="318" t="s">
        <v>88</v>
      </c>
      <c r="AV379" s="15" t="s">
        <v>86</v>
      </c>
      <c r="AW379" s="15" t="s">
        <v>5</v>
      </c>
      <c r="AX379" s="15" t="s">
        <v>78</v>
      </c>
      <c r="AY379" s="318" t="s">
        <v>223</v>
      </c>
    </row>
    <row r="380" s="13" customFormat="1">
      <c r="A380" s="13"/>
      <c r="B380" s="274"/>
      <c r="C380" s="275"/>
      <c r="D380" s="266" t="s">
        <v>446</v>
      </c>
      <c r="E380" s="276" t="s">
        <v>1</v>
      </c>
      <c r="F380" s="277" t="s">
        <v>86</v>
      </c>
      <c r="G380" s="275"/>
      <c r="H380" s="278">
        <v>1</v>
      </c>
      <c r="I380" s="279"/>
      <c r="J380" s="279"/>
      <c r="K380" s="275"/>
      <c r="L380" s="275"/>
      <c r="M380" s="280"/>
      <c r="N380" s="281"/>
      <c r="O380" s="282"/>
      <c r="P380" s="282"/>
      <c r="Q380" s="282"/>
      <c r="R380" s="282"/>
      <c r="S380" s="282"/>
      <c r="T380" s="282"/>
      <c r="U380" s="282"/>
      <c r="V380" s="282"/>
      <c r="W380" s="282"/>
      <c r="X380" s="283"/>
      <c r="Y380" s="13"/>
      <c r="Z380" s="13"/>
      <c r="AA380" s="13"/>
      <c r="AB380" s="13"/>
      <c r="AC380" s="13"/>
      <c r="AD380" s="13"/>
      <c r="AE380" s="13"/>
      <c r="AT380" s="284" t="s">
        <v>446</v>
      </c>
      <c r="AU380" s="284" t="s">
        <v>88</v>
      </c>
      <c r="AV380" s="13" t="s">
        <v>88</v>
      </c>
      <c r="AW380" s="13" t="s">
        <v>5</v>
      </c>
      <c r="AX380" s="13" t="s">
        <v>86</v>
      </c>
      <c r="AY380" s="284" t="s">
        <v>223</v>
      </c>
    </row>
    <row r="381" s="2" customFormat="1" ht="21.75" customHeight="1">
      <c r="A381" s="39"/>
      <c r="B381" s="40"/>
      <c r="C381" s="252" t="s">
        <v>616</v>
      </c>
      <c r="D381" s="252" t="s">
        <v>226</v>
      </c>
      <c r="E381" s="253" t="s">
        <v>2872</v>
      </c>
      <c r="F381" s="254" t="s">
        <v>2873</v>
      </c>
      <c r="G381" s="255" t="s">
        <v>320</v>
      </c>
      <c r="H381" s="256">
        <v>27</v>
      </c>
      <c r="I381" s="257"/>
      <c r="J381" s="257"/>
      <c r="K381" s="258">
        <f>ROUND(P381*H381,2)</f>
        <v>0</v>
      </c>
      <c r="L381" s="254" t="s">
        <v>404</v>
      </c>
      <c r="M381" s="45"/>
      <c r="N381" s="259" t="s">
        <v>1</v>
      </c>
      <c r="O381" s="260" t="s">
        <v>41</v>
      </c>
      <c r="P381" s="261">
        <f>I381+J381</f>
        <v>0</v>
      </c>
      <c r="Q381" s="261">
        <f>ROUND(I381*H381,2)</f>
        <v>0</v>
      </c>
      <c r="R381" s="261">
        <f>ROUND(J381*H381,2)</f>
        <v>0</v>
      </c>
      <c r="S381" s="92"/>
      <c r="T381" s="262">
        <f>S381*H381</f>
        <v>0</v>
      </c>
      <c r="U381" s="262">
        <v>8.0000000000000007E-05</v>
      </c>
      <c r="V381" s="262">
        <f>U381*H381</f>
        <v>0.00216</v>
      </c>
      <c r="W381" s="262">
        <v>0</v>
      </c>
      <c r="X381" s="263">
        <f>W381*H381</f>
        <v>0</v>
      </c>
      <c r="Y381" s="39"/>
      <c r="Z381" s="39"/>
      <c r="AA381" s="39"/>
      <c r="AB381" s="39"/>
      <c r="AC381" s="39"/>
      <c r="AD381" s="39"/>
      <c r="AE381" s="39"/>
      <c r="AR381" s="264" t="s">
        <v>239</v>
      </c>
      <c r="AT381" s="264" t="s">
        <v>226</v>
      </c>
      <c r="AU381" s="264" t="s">
        <v>88</v>
      </c>
      <c r="AY381" s="18" t="s">
        <v>223</v>
      </c>
      <c r="BE381" s="265">
        <f>IF(O381="základní",K381,0)</f>
        <v>0</v>
      </c>
      <c r="BF381" s="265">
        <f>IF(O381="snížená",K381,0)</f>
        <v>0</v>
      </c>
      <c r="BG381" s="265">
        <f>IF(O381="zákl. přenesená",K381,0)</f>
        <v>0</v>
      </c>
      <c r="BH381" s="265">
        <f>IF(O381="sníž. přenesená",K381,0)</f>
        <v>0</v>
      </c>
      <c r="BI381" s="265">
        <f>IF(O381="nulová",K381,0)</f>
        <v>0</v>
      </c>
      <c r="BJ381" s="18" t="s">
        <v>86</v>
      </c>
      <c r="BK381" s="265">
        <f>ROUND(P381*H381,2)</f>
        <v>0</v>
      </c>
      <c r="BL381" s="18" t="s">
        <v>239</v>
      </c>
      <c r="BM381" s="264" t="s">
        <v>2874</v>
      </c>
    </row>
    <row r="382" s="15" customFormat="1">
      <c r="A382" s="15"/>
      <c r="B382" s="309"/>
      <c r="C382" s="310"/>
      <c r="D382" s="266" t="s">
        <v>446</v>
      </c>
      <c r="E382" s="311" t="s">
        <v>1</v>
      </c>
      <c r="F382" s="312" t="s">
        <v>2875</v>
      </c>
      <c r="G382" s="310"/>
      <c r="H382" s="311" t="s">
        <v>1</v>
      </c>
      <c r="I382" s="313"/>
      <c r="J382" s="313"/>
      <c r="K382" s="310"/>
      <c r="L382" s="310"/>
      <c r="M382" s="314"/>
      <c r="N382" s="315"/>
      <c r="O382" s="316"/>
      <c r="P382" s="316"/>
      <c r="Q382" s="316"/>
      <c r="R382" s="316"/>
      <c r="S382" s="316"/>
      <c r="T382" s="316"/>
      <c r="U382" s="316"/>
      <c r="V382" s="316"/>
      <c r="W382" s="316"/>
      <c r="X382" s="317"/>
      <c r="Y382" s="15"/>
      <c r="Z382" s="15"/>
      <c r="AA382" s="15"/>
      <c r="AB382" s="15"/>
      <c r="AC382" s="15"/>
      <c r="AD382" s="15"/>
      <c r="AE382" s="15"/>
      <c r="AT382" s="318" t="s">
        <v>446</v>
      </c>
      <c r="AU382" s="318" t="s">
        <v>88</v>
      </c>
      <c r="AV382" s="15" t="s">
        <v>86</v>
      </c>
      <c r="AW382" s="15" t="s">
        <v>5</v>
      </c>
      <c r="AX382" s="15" t="s">
        <v>78</v>
      </c>
      <c r="AY382" s="318" t="s">
        <v>223</v>
      </c>
    </row>
    <row r="383" s="15" customFormat="1">
      <c r="A383" s="15"/>
      <c r="B383" s="309"/>
      <c r="C383" s="310"/>
      <c r="D383" s="266" t="s">
        <v>446</v>
      </c>
      <c r="E383" s="311" t="s">
        <v>1</v>
      </c>
      <c r="F383" s="312" t="s">
        <v>2876</v>
      </c>
      <c r="G383" s="310"/>
      <c r="H383" s="311" t="s">
        <v>1</v>
      </c>
      <c r="I383" s="313"/>
      <c r="J383" s="313"/>
      <c r="K383" s="310"/>
      <c r="L383" s="310"/>
      <c r="M383" s="314"/>
      <c r="N383" s="315"/>
      <c r="O383" s="316"/>
      <c r="P383" s="316"/>
      <c r="Q383" s="316"/>
      <c r="R383" s="316"/>
      <c r="S383" s="316"/>
      <c r="T383" s="316"/>
      <c r="U383" s="316"/>
      <c r="V383" s="316"/>
      <c r="W383" s="316"/>
      <c r="X383" s="317"/>
      <c r="Y383" s="15"/>
      <c r="Z383" s="15"/>
      <c r="AA383" s="15"/>
      <c r="AB383" s="15"/>
      <c r="AC383" s="15"/>
      <c r="AD383" s="15"/>
      <c r="AE383" s="15"/>
      <c r="AT383" s="318" t="s">
        <v>446</v>
      </c>
      <c r="AU383" s="318" t="s">
        <v>88</v>
      </c>
      <c r="AV383" s="15" t="s">
        <v>86</v>
      </c>
      <c r="AW383" s="15" t="s">
        <v>5</v>
      </c>
      <c r="AX383" s="15" t="s">
        <v>78</v>
      </c>
      <c r="AY383" s="318" t="s">
        <v>223</v>
      </c>
    </row>
    <row r="384" s="13" customFormat="1">
      <c r="A384" s="13"/>
      <c r="B384" s="274"/>
      <c r="C384" s="275"/>
      <c r="D384" s="266" t="s">
        <v>446</v>
      </c>
      <c r="E384" s="276" t="s">
        <v>1</v>
      </c>
      <c r="F384" s="277" t="s">
        <v>2877</v>
      </c>
      <c r="G384" s="275"/>
      <c r="H384" s="278">
        <v>23</v>
      </c>
      <c r="I384" s="279"/>
      <c r="J384" s="279"/>
      <c r="K384" s="275"/>
      <c r="L384" s="275"/>
      <c r="M384" s="280"/>
      <c r="N384" s="281"/>
      <c r="O384" s="282"/>
      <c r="P384" s="282"/>
      <c r="Q384" s="282"/>
      <c r="R384" s="282"/>
      <c r="S384" s="282"/>
      <c r="T384" s="282"/>
      <c r="U384" s="282"/>
      <c r="V384" s="282"/>
      <c r="W384" s="282"/>
      <c r="X384" s="283"/>
      <c r="Y384" s="13"/>
      <c r="Z384" s="13"/>
      <c r="AA384" s="13"/>
      <c r="AB384" s="13"/>
      <c r="AC384" s="13"/>
      <c r="AD384" s="13"/>
      <c r="AE384" s="13"/>
      <c r="AT384" s="284" t="s">
        <v>446</v>
      </c>
      <c r="AU384" s="284" t="s">
        <v>88</v>
      </c>
      <c r="AV384" s="13" t="s">
        <v>88</v>
      </c>
      <c r="AW384" s="13" t="s">
        <v>5</v>
      </c>
      <c r="AX384" s="13" t="s">
        <v>78</v>
      </c>
      <c r="AY384" s="284" t="s">
        <v>223</v>
      </c>
    </row>
    <row r="385" s="15" customFormat="1">
      <c r="A385" s="15"/>
      <c r="B385" s="309"/>
      <c r="C385" s="310"/>
      <c r="D385" s="266" t="s">
        <v>446</v>
      </c>
      <c r="E385" s="311" t="s">
        <v>1</v>
      </c>
      <c r="F385" s="312" t="s">
        <v>2878</v>
      </c>
      <c r="G385" s="310"/>
      <c r="H385" s="311" t="s">
        <v>1</v>
      </c>
      <c r="I385" s="313"/>
      <c r="J385" s="313"/>
      <c r="K385" s="310"/>
      <c r="L385" s="310"/>
      <c r="M385" s="314"/>
      <c r="N385" s="315"/>
      <c r="O385" s="316"/>
      <c r="P385" s="316"/>
      <c r="Q385" s="316"/>
      <c r="R385" s="316"/>
      <c r="S385" s="316"/>
      <c r="T385" s="316"/>
      <c r="U385" s="316"/>
      <c r="V385" s="316"/>
      <c r="W385" s="316"/>
      <c r="X385" s="317"/>
      <c r="Y385" s="15"/>
      <c r="Z385" s="15"/>
      <c r="AA385" s="15"/>
      <c r="AB385" s="15"/>
      <c r="AC385" s="15"/>
      <c r="AD385" s="15"/>
      <c r="AE385" s="15"/>
      <c r="AT385" s="318" t="s">
        <v>446</v>
      </c>
      <c r="AU385" s="318" t="s">
        <v>88</v>
      </c>
      <c r="AV385" s="15" t="s">
        <v>86</v>
      </c>
      <c r="AW385" s="15" t="s">
        <v>5</v>
      </c>
      <c r="AX385" s="15" t="s">
        <v>78</v>
      </c>
      <c r="AY385" s="318" t="s">
        <v>223</v>
      </c>
    </row>
    <row r="386" s="13" customFormat="1">
      <c r="A386" s="13"/>
      <c r="B386" s="274"/>
      <c r="C386" s="275"/>
      <c r="D386" s="266" t="s">
        <v>446</v>
      </c>
      <c r="E386" s="276" t="s">
        <v>1</v>
      </c>
      <c r="F386" s="277" t="s">
        <v>239</v>
      </c>
      <c r="G386" s="275"/>
      <c r="H386" s="278">
        <v>4</v>
      </c>
      <c r="I386" s="279"/>
      <c r="J386" s="279"/>
      <c r="K386" s="275"/>
      <c r="L386" s="275"/>
      <c r="M386" s="280"/>
      <c r="N386" s="281"/>
      <c r="O386" s="282"/>
      <c r="P386" s="282"/>
      <c r="Q386" s="282"/>
      <c r="R386" s="282"/>
      <c r="S386" s="282"/>
      <c r="T386" s="282"/>
      <c r="U386" s="282"/>
      <c r="V386" s="282"/>
      <c r="W386" s="282"/>
      <c r="X386" s="283"/>
      <c r="Y386" s="13"/>
      <c r="Z386" s="13"/>
      <c r="AA386" s="13"/>
      <c r="AB386" s="13"/>
      <c r="AC386" s="13"/>
      <c r="AD386" s="13"/>
      <c r="AE386" s="13"/>
      <c r="AT386" s="284" t="s">
        <v>446</v>
      </c>
      <c r="AU386" s="284" t="s">
        <v>88</v>
      </c>
      <c r="AV386" s="13" t="s">
        <v>88</v>
      </c>
      <c r="AW386" s="13" t="s">
        <v>5</v>
      </c>
      <c r="AX386" s="13" t="s">
        <v>78</v>
      </c>
      <c r="AY386" s="284" t="s">
        <v>223</v>
      </c>
    </row>
    <row r="387" s="14" customFormat="1">
      <c r="A387" s="14"/>
      <c r="B387" s="285"/>
      <c r="C387" s="286"/>
      <c r="D387" s="266" t="s">
        <v>446</v>
      </c>
      <c r="E387" s="287" t="s">
        <v>1</v>
      </c>
      <c r="F387" s="288" t="s">
        <v>463</v>
      </c>
      <c r="G387" s="286"/>
      <c r="H387" s="289">
        <v>27</v>
      </c>
      <c r="I387" s="290"/>
      <c r="J387" s="290"/>
      <c r="K387" s="286"/>
      <c r="L387" s="286"/>
      <c r="M387" s="291"/>
      <c r="N387" s="292"/>
      <c r="O387" s="293"/>
      <c r="P387" s="293"/>
      <c r="Q387" s="293"/>
      <c r="R387" s="293"/>
      <c r="S387" s="293"/>
      <c r="T387" s="293"/>
      <c r="U387" s="293"/>
      <c r="V387" s="293"/>
      <c r="W387" s="293"/>
      <c r="X387" s="294"/>
      <c r="Y387" s="14"/>
      <c r="Z387" s="14"/>
      <c r="AA387" s="14"/>
      <c r="AB387" s="14"/>
      <c r="AC387" s="14"/>
      <c r="AD387" s="14"/>
      <c r="AE387" s="14"/>
      <c r="AT387" s="295" t="s">
        <v>446</v>
      </c>
      <c r="AU387" s="295" t="s">
        <v>88</v>
      </c>
      <c r="AV387" s="14" t="s">
        <v>239</v>
      </c>
      <c r="AW387" s="14" t="s">
        <v>5</v>
      </c>
      <c r="AX387" s="14" t="s">
        <v>86</v>
      </c>
      <c r="AY387" s="295" t="s">
        <v>223</v>
      </c>
    </row>
    <row r="388" s="2" customFormat="1" ht="21.75" customHeight="1">
      <c r="A388" s="39"/>
      <c r="B388" s="40"/>
      <c r="C388" s="296" t="s">
        <v>621</v>
      </c>
      <c r="D388" s="296" t="s">
        <v>498</v>
      </c>
      <c r="E388" s="297" t="s">
        <v>2879</v>
      </c>
      <c r="F388" s="298" t="s">
        <v>2880</v>
      </c>
      <c r="G388" s="299" t="s">
        <v>320</v>
      </c>
      <c r="H388" s="300">
        <v>20</v>
      </c>
      <c r="I388" s="301"/>
      <c r="J388" s="302"/>
      <c r="K388" s="303">
        <f>ROUND(P388*H388,2)</f>
        <v>0</v>
      </c>
      <c r="L388" s="298" t="s">
        <v>404</v>
      </c>
      <c r="M388" s="304"/>
      <c r="N388" s="305" t="s">
        <v>1</v>
      </c>
      <c r="O388" s="260" t="s">
        <v>41</v>
      </c>
      <c r="P388" s="261">
        <f>I388+J388</f>
        <v>0</v>
      </c>
      <c r="Q388" s="261">
        <f>ROUND(I388*H388,2)</f>
        <v>0</v>
      </c>
      <c r="R388" s="261">
        <f>ROUND(J388*H388,2)</f>
        <v>0</v>
      </c>
      <c r="S388" s="92"/>
      <c r="T388" s="262">
        <f>S388*H388</f>
        <v>0</v>
      </c>
      <c r="U388" s="262">
        <v>0.00029999999999999997</v>
      </c>
      <c r="V388" s="262">
        <f>U388*H388</f>
        <v>0.0059999999999999993</v>
      </c>
      <c r="W388" s="262">
        <v>0</v>
      </c>
      <c r="X388" s="263">
        <f>W388*H388</f>
        <v>0</v>
      </c>
      <c r="Y388" s="39"/>
      <c r="Z388" s="39"/>
      <c r="AA388" s="39"/>
      <c r="AB388" s="39"/>
      <c r="AC388" s="39"/>
      <c r="AD388" s="39"/>
      <c r="AE388" s="39"/>
      <c r="AR388" s="264" t="s">
        <v>430</v>
      </c>
      <c r="AT388" s="264" t="s">
        <v>498</v>
      </c>
      <c r="AU388" s="264" t="s">
        <v>88</v>
      </c>
      <c r="AY388" s="18" t="s">
        <v>223</v>
      </c>
      <c r="BE388" s="265">
        <f>IF(O388="základní",K388,0)</f>
        <v>0</v>
      </c>
      <c r="BF388" s="265">
        <f>IF(O388="snížená",K388,0)</f>
        <v>0</v>
      </c>
      <c r="BG388" s="265">
        <f>IF(O388="zákl. přenesená",K388,0)</f>
        <v>0</v>
      </c>
      <c r="BH388" s="265">
        <f>IF(O388="sníž. přenesená",K388,0)</f>
        <v>0</v>
      </c>
      <c r="BI388" s="265">
        <f>IF(O388="nulová",K388,0)</f>
        <v>0</v>
      </c>
      <c r="BJ388" s="18" t="s">
        <v>86</v>
      </c>
      <c r="BK388" s="265">
        <f>ROUND(P388*H388,2)</f>
        <v>0</v>
      </c>
      <c r="BL388" s="18" t="s">
        <v>239</v>
      </c>
      <c r="BM388" s="264" t="s">
        <v>2881</v>
      </c>
    </row>
    <row r="389" s="13" customFormat="1">
      <c r="A389" s="13"/>
      <c r="B389" s="274"/>
      <c r="C389" s="275"/>
      <c r="D389" s="266" t="s">
        <v>446</v>
      </c>
      <c r="E389" s="276" t="s">
        <v>1</v>
      </c>
      <c r="F389" s="277" t="s">
        <v>332</v>
      </c>
      <c r="G389" s="275"/>
      <c r="H389" s="278">
        <v>20</v>
      </c>
      <c r="I389" s="279"/>
      <c r="J389" s="279"/>
      <c r="K389" s="275"/>
      <c r="L389" s="275"/>
      <c r="M389" s="280"/>
      <c r="N389" s="281"/>
      <c r="O389" s="282"/>
      <c r="P389" s="282"/>
      <c r="Q389" s="282"/>
      <c r="R389" s="282"/>
      <c r="S389" s="282"/>
      <c r="T389" s="282"/>
      <c r="U389" s="282"/>
      <c r="V389" s="282"/>
      <c r="W389" s="282"/>
      <c r="X389" s="283"/>
      <c r="Y389" s="13"/>
      <c r="Z389" s="13"/>
      <c r="AA389" s="13"/>
      <c r="AB389" s="13"/>
      <c r="AC389" s="13"/>
      <c r="AD389" s="13"/>
      <c r="AE389" s="13"/>
      <c r="AT389" s="284" t="s">
        <v>446</v>
      </c>
      <c r="AU389" s="284" t="s">
        <v>88</v>
      </c>
      <c r="AV389" s="13" t="s">
        <v>88</v>
      </c>
      <c r="AW389" s="13" t="s">
        <v>5</v>
      </c>
      <c r="AX389" s="13" t="s">
        <v>86</v>
      </c>
      <c r="AY389" s="284" t="s">
        <v>223</v>
      </c>
    </row>
    <row r="390" s="2" customFormat="1" ht="21.75" customHeight="1">
      <c r="A390" s="39"/>
      <c r="B390" s="40"/>
      <c r="C390" s="296" t="s">
        <v>625</v>
      </c>
      <c r="D390" s="296" t="s">
        <v>498</v>
      </c>
      <c r="E390" s="297" t="s">
        <v>2882</v>
      </c>
      <c r="F390" s="298" t="s">
        <v>2883</v>
      </c>
      <c r="G390" s="299" t="s">
        <v>320</v>
      </c>
      <c r="H390" s="300">
        <v>3</v>
      </c>
      <c r="I390" s="301"/>
      <c r="J390" s="302"/>
      <c r="K390" s="303">
        <f>ROUND(P390*H390,2)</f>
        <v>0</v>
      </c>
      <c r="L390" s="298" t="s">
        <v>404</v>
      </c>
      <c r="M390" s="304"/>
      <c r="N390" s="305" t="s">
        <v>1</v>
      </c>
      <c r="O390" s="260" t="s">
        <v>41</v>
      </c>
      <c r="P390" s="261">
        <f>I390+J390</f>
        <v>0</v>
      </c>
      <c r="Q390" s="261">
        <f>ROUND(I390*H390,2)</f>
        <v>0</v>
      </c>
      <c r="R390" s="261">
        <f>ROUND(J390*H390,2)</f>
        <v>0</v>
      </c>
      <c r="S390" s="92"/>
      <c r="T390" s="262">
        <f>S390*H390</f>
        <v>0</v>
      </c>
      <c r="U390" s="262">
        <v>0.00029999999999999997</v>
      </c>
      <c r="V390" s="262">
        <f>U390*H390</f>
        <v>0.00089999999999999998</v>
      </c>
      <c r="W390" s="262">
        <v>0</v>
      </c>
      <c r="X390" s="263">
        <f>W390*H390</f>
        <v>0</v>
      </c>
      <c r="Y390" s="39"/>
      <c r="Z390" s="39"/>
      <c r="AA390" s="39"/>
      <c r="AB390" s="39"/>
      <c r="AC390" s="39"/>
      <c r="AD390" s="39"/>
      <c r="AE390" s="39"/>
      <c r="AR390" s="264" t="s">
        <v>430</v>
      </c>
      <c r="AT390" s="264" t="s">
        <v>498</v>
      </c>
      <c r="AU390" s="264" t="s">
        <v>88</v>
      </c>
      <c r="AY390" s="18" t="s">
        <v>223</v>
      </c>
      <c r="BE390" s="265">
        <f>IF(O390="základní",K390,0)</f>
        <v>0</v>
      </c>
      <c r="BF390" s="265">
        <f>IF(O390="snížená",K390,0)</f>
        <v>0</v>
      </c>
      <c r="BG390" s="265">
        <f>IF(O390="zákl. přenesená",K390,0)</f>
        <v>0</v>
      </c>
      <c r="BH390" s="265">
        <f>IF(O390="sníž. přenesená",K390,0)</f>
        <v>0</v>
      </c>
      <c r="BI390" s="265">
        <f>IF(O390="nulová",K390,0)</f>
        <v>0</v>
      </c>
      <c r="BJ390" s="18" t="s">
        <v>86</v>
      </c>
      <c r="BK390" s="265">
        <f>ROUND(P390*H390,2)</f>
        <v>0</v>
      </c>
      <c r="BL390" s="18" t="s">
        <v>239</v>
      </c>
      <c r="BM390" s="264" t="s">
        <v>2884</v>
      </c>
    </row>
    <row r="391" s="13" customFormat="1">
      <c r="A391" s="13"/>
      <c r="B391" s="274"/>
      <c r="C391" s="275"/>
      <c r="D391" s="266" t="s">
        <v>446</v>
      </c>
      <c r="E391" s="276" t="s">
        <v>1</v>
      </c>
      <c r="F391" s="277" t="s">
        <v>234</v>
      </c>
      <c r="G391" s="275"/>
      <c r="H391" s="278">
        <v>3</v>
      </c>
      <c r="I391" s="279"/>
      <c r="J391" s="279"/>
      <c r="K391" s="275"/>
      <c r="L391" s="275"/>
      <c r="M391" s="280"/>
      <c r="N391" s="281"/>
      <c r="O391" s="282"/>
      <c r="P391" s="282"/>
      <c r="Q391" s="282"/>
      <c r="R391" s="282"/>
      <c r="S391" s="282"/>
      <c r="T391" s="282"/>
      <c r="U391" s="282"/>
      <c r="V391" s="282"/>
      <c r="W391" s="282"/>
      <c r="X391" s="283"/>
      <c r="Y391" s="13"/>
      <c r="Z391" s="13"/>
      <c r="AA391" s="13"/>
      <c r="AB391" s="13"/>
      <c r="AC391" s="13"/>
      <c r="AD391" s="13"/>
      <c r="AE391" s="13"/>
      <c r="AT391" s="284" t="s">
        <v>446</v>
      </c>
      <c r="AU391" s="284" t="s">
        <v>88</v>
      </c>
      <c r="AV391" s="13" t="s">
        <v>88</v>
      </c>
      <c r="AW391" s="13" t="s">
        <v>5</v>
      </c>
      <c r="AX391" s="13" t="s">
        <v>86</v>
      </c>
      <c r="AY391" s="284" t="s">
        <v>223</v>
      </c>
    </row>
    <row r="392" s="2" customFormat="1" ht="21.75" customHeight="1">
      <c r="A392" s="39"/>
      <c r="B392" s="40"/>
      <c r="C392" s="296" t="s">
        <v>630</v>
      </c>
      <c r="D392" s="296" t="s">
        <v>498</v>
      </c>
      <c r="E392" s="297" t="s">
        <v>2885</v>
      </c>
      <c r="F392" s="298" t="s">
        <v>2886</v>
      </c>
      <c r="G392" s="299" t="s">
        <v>320</v>
      </c>
      <c r="H392" s="300">
        <v>3</v>
      </c>
      <c r="I392" s="301"/>
      <c r="J392" s="302"/>
      <c r="K392" s="303">
        <f>ROUND(P392*H392,2)</f>
        <v>0</v>
      </c>
      <c r="L392" s="298" t="s">
        <v>404</v>
      </c>
      <c r="M392" s="304"/>
      <c r="N392" s="305" t="s">
        <v>1</v>
      </c>
      <c r="O392" s="260" t="s">
        <v>41</v>
      </c>
      <c r="P392" s="261">
        <f>I392+J392</f>
        <v>0</v>
      </c>
      <c r="Q392" s="261">
        <f>ROUND(I392*H392,2)</f>
        <v>0</v>
      </c>
      <c r="R392" s="261">
        <f>ROUND(J392*H392,2)</f>
        <v>0</v>
      </c>
      <c r="S392" s="92"/>
      <c r="T392" s="262">
        <f>S392*H392</f>
        <v>0</v>
      </c>
      <c r="U392" s="262">
        <v>0.0030000000000000001</v>
      </c>
      <c r="V392" s="262">
        <f>U392*H392</f>
        <v>0.0090000000000000011</v>
      </c>
      <c r="W392" s="262">
        <v>0</v>
      </c>
      <c r="X392" s="263">
        <f>W392*H392</f>
        <v>0</v>
      </c>
      <c r="Y392" s="39"/>
      <c r="Z392" s="39"/>
      <c r="AA392" s="39"/>
      <c r="AB392" s="39"/>
      <c r="AC392" s="39"/>
      <c r="AD392" s="39"/>
      <c r="AE392" s="39"/>
      <c r="AR392" s="264" t="s">
        <v>430</v>
      </c>
      <c r="AT392" s="264" t="s">
        <v>498</v>
      </c>
      <c r="AU392" s="264" t="s">
        <v>88</v>
      </c>
      <c r="AY392" s="18" t="s">
        <v>223</v>
      </c>
      <c r="BE392" s="265">
        <f>IF(O392="základní",K392,0)</f>
        <v>0</v>
      </c>
      <c r="BF392" s="265">
        <f>IF(O392="snížená",K392,0)</f>
        <v>0</v>
      </c>
      <c r="BG392" s="265">
        <f>IF(O392="zákl. přenesená",K392,0)</f>
        <v>0</v>
      </c>
      <c r="BH392" s="265">
        <f>IF(O392="sníž. přenesená",K392,0)</f>
        <v>0</v>
      </c>
      <c r="BI392" s="265">
        <f>IF(O392="nulová",K392,0)</f>
        <v>0</v>
      </c>
      <c r="BJ392" s="18" t="s">
        <v>86</v>
      </c>
      <c r="BK392" s="265">
        <f>ROUND(P392*H392,2)</f>
        <v>0</v>
      </c>
      <c r="BL392" s="18" t="s">
        <v>239</v>
      </c>
      <c r="BM392" s="264" t="s">
        <v>2887</v>
      </c>
    </row>
    <row r="393" s="15" customFormat="1">
      <c r="A393" s="15"/>
      <c r="B393" s="309"/>
      <c r="C393" s="310"/>
      <c r="D393" s="266" t="s">
        <v>446</v>
      </c>
      <c r="E393" s="311" t="s">
        <v>1</v>
      </c>
      <c r="F393" s="312" t="s">
        <v>2888</v>
      </c>
      <c r="G393" s="310"/>
      <c r="H393" s="311" t="s">
        <v>1</v>
      </c>
      <c r="I393" s="313"/>
      <c r="J393" s="313"/>
      <c r="K393" s="310"/>
      <c r="L393" s="310"/>
      <c r="M393" s="314"/>
      <c r="N393" s="315"/>
      <c r="O393" s="316"/>
      <c r="P393" s="316"/>
      <c r="Q393" s="316"/>
      <c r="R393" s="316"/>
      <c r="S393" s="316"/>
      <c r="T393" s="316"/>
      <c r="U393" s="316"/>
      <c r="V393" s="316"/>
      <c r="W393" s="316"/>
      <c r="X393" s="317"/>
      <c r="Y393" s="15"/>
      <c r="Z393" s="15"/>
      <c r="AA393" s="15"/>
      <c r="AB393" s="15"/>
      <c r="AC393" s="15"/>
      <c r="AD393" s="15"/>
      <c r="AE393" s="15"/>
      <c r="AT393" s="318" t="s">
        <v>446</v>
      </c>
      <c r="AU393" s="318" t="s">
        <v>88</v>
      </c>
      <c r="AV393" s="15" t="s">
        <v>86</v>
      </c>
      <c r="AW393" s="15" t="s">
        <v>5</v>
      </c>
      <c r="AX393" s="15" t="s">
        <v>78</v>
      </c>
      <c r="AY393" s="318" t="s">
        <v>223</v>
      </c>
    </row>
    <row r="394" s="13" customFormat="1">
      <c r="A394" s="13"/>
      <c r="B394" s="274"/>
      <c r="C394" s="275"/>
      <c r="D394" s="266" t="s">
        <v>446</v>
      </c>
      <c r="E394" s="276" t="s">
        <v>1</v>
      </c>
      <c r="F394" s="277" t="s">
        <v>234</v>
      </c>
      <c r="G394" s="275"/>
      <c r="H394" s="278">
        <v>3</v>
      </c>
      <c r="I394" s="279"/>
      <c r="J394" s="279"/>
      <c r="K394" s="275"/>
      <c r="L394" s="275"/>
      <c r="M394" s="280"/>
      <c r="N394" s="281"/>
      <c r="O394" s="282"/>
      <c r="P394" s="282"/>
      <c r="Q394" s="282"/>
      <c r="R394" s="282"/>
      <c r="S394" s="282"/>
      <c r="T394" s="282"/>
      <c r="U394" s="282"/>
      <c r="V394" s="282"/>
      <c r="W394" s="282"/>
      <c r="X394" s="283"/>
      <c r="Y394" s="13"/>
      <c r="Z394" s="13"/>
      <c r="AA394" s="13"/>
      <c r="AB394" s="13"/>
      <c r="AC394" s="13"/>
      <c r="AD394" s="13"/>
      <c r="AE394" s="13"/>
      <c r="AT394" s="284" t="s">
        <v>446</v>
      </c>
      <c r="AU394" s="284" t="s">
        <v>88</v>
      </c>
      <c r="AV394" s="13" t="s">
        <v>88</v>
      </c>
      <c r="AW394" s="13" t="s">
        <v>5</v>
      </c>
      <c r="AX394" s="13" t="s">
        <v>86</v>
      </c>
      <c r="AY394" s="284" t="s">
        <v>223</v>
      </c>
    </row>
    <row r="395" s="2" customFormat="1" ht="21.75" customHeight="1">
      <c r="A395" s="39"/>
      <c r="B395" s="40"/>
      <c r="C395" s="252" t="s">
        <v>635</v>
      </c>
      <c r="D395" s="252" t="s">
        <v>226</v>
      </c>
      <c r="E395" s="253" t="s">
        <v>2889</v>
      </c>
      <c r="F395" s="254" t="s">
        <v>2890</v>
      </c>
      <c r="G395" s="255" t="s">
        <v>409</v>
      </c>
      <c r="H395" s="256">
        <v>137.73599999999999</v>
      </c>
      <c r="I395" s="257"/>
      <c r="J395" s="257"/>
      <c r="K395" s="258">
        <f>ROUND(P395*H395,2)</f>
        <v>0</v>
      </c>
      <c r="L395" s="254" t="s">
        <v>404</v>
      </c>
      <c r="M395" s="45"/>
      <c r="N395" s="259" t="s">
        <v>1</v>
      </c>
      <c r="O395" s="260" t="s">
        <v>41</v>
      </c>
      <c r="P395" s="261">
        <f>I395+J395</f>
        <v>0</v>
      </c>
      <c r="Q395" s="261">
        <f>ROUND(I395*H395,2)</f>
        <v>0</v>
      </c>
      <c r="R395" s="261">
        <f>ROUND(J395*H395,2)</f>
        <v>0</v>
      </c>
      <c r="S395" s="92"/>
      <c r="T395" s="262">
        <f>S395*H395</f>
        <v>0</v>
      </c>
      <c r="U395" s="262">
        <v>0</v>
      </c>
      <c r="V395" s="262">
        <f>U395*H395</f>
        <v>0</v>
      </c>
      <c r="W395" s="262">
        <v>0</v>
      </c>
      <c r="X395" s="263">
        <f>W395*H395</f>
        <v>0</v>
      </c>
      <c r="Y395" s="39"/>
      <c r="Z395" s="39"/>
      <c r="AA395" s="39"/>
      <c r="AB395" s="39"/>
      <c r="AC395" s="39"/>
      <c r="AD395" s="39"/>
      <c r="AE395" s="39"/>
      <c r="AR395" s="264" t="s">
        <v>239</v>
      </c>
      <c r="AT395" s="264" t="s">
        <v>226</v>
      </c>
      <c r="AU395" s="264" t="s">
        <v>88</v>
      </c>
      <c r="AY395" s="18" t="s">
        <v>223</v>
      </c>
      <c r="BE395" s="265">
        <f>IF(O395="základní",K395,0)</f>
        <v>0</v>
      </c>
      <c r="BF395" s="265">
        <f>IF(O395="snížená",K395,0)</f>
        <v>0</v>
      </c>
      <c r="BG395" s="265">
        <f>IF(O395="zákl. přenesená",K395,0)</f>
        <v>0</v>
      </c>
      <c r="BH395" s="265">
        <f>IF(O395="sníž. přenesená",K395,0)</f>
        <v>0</v>
      </c>
      <c r="BI395" s="265">
        <f>IF(O395="nulová",K395,0)</f>
        <v>0</v>
      </c>
      <c r="BJ395" s="18" t="s">
        <v>86</v>
      </c>
      <c r="BK395" s="265">
        <f>ROUND(P395*H395,2)</f>
        <v>0</v>
      </c>
      <c r="BL395" s="18" t="s">
        <v>239</v>
      </c>
      <c r="BM395" s="264" t="s">
        <v>2891</v>
      </c>
    </row>
    <row r="396" s="15" customFormat="1">
      <c r="A396" s="15"/>
      <c r="B396" s="309"/>
      <c r="C396" s="310"/>
      <c r="D396" s="266" t="s">
        <v>446</v>
      </c>
      <c r="E396" s="311" t="s">
        <v>1</v>
      </c>
      <c r="F396" s="312" t="s">
        <v>2892</v>
      </c>
      <c r="G396" s="310"/>
      <c r="H396" s="311" t="s">
        <v>1</v>
      </c>
      <c r="I396" s="313"/>
      <c r="J396" s="313"/>
      <c r="K396" s="310"/>
      <c r="L396" s="310"/>
      <c r="M396" s="314"/>
      <c r="N396" s="315"/>
      <c r="O396" s="316"/>
      <c r="P396" s="316"/>
      <c r="Q396" s="316"/>
      <c r="R396" s="316"/>
      <c r="S396" s="316"/>
      <c r="T396" s="316"/>
      <c r="U396" s="316"/>
      <c r="V396" s="316"/>
      <c r="W396" s="316"/>
      <c r="X396" s="317"/>
      <c r="Y396" s="15"/>
      <c r="Z396" s="15"/>
      <c r="AA396" s="15"/>
      <c r="AB396" s="15"/>
      <c r="AC396" s="15"/>
      <c r="AD396" s="15"/>
      <c r="AE396" s="15"/>
      <c r="AT396" s="318" t="s">
        <v>446</v>
      </c>
      <c r="AU396" s="318" t="s">
        <v>88</v>
      </c>
      <c r="AV396" s="15" t="s">
        <v>86</v>
      </c>
      <c r="AW396" s="15" t="s">
        <v>5</v>
      </c>
      <c r="AX396" s="15" t="s">
        <v>78</v>
      </c>
      <c r="AY396" s="318" t="s">
        <v>223</v>
      </c>
    </row>
    <row r="397" s="13" customFormat="1">
      <c r="A397" s="13"/>
      <c r="B397" s="274"/>
      <c r="C397" s="275"/>
      <c r="D397" s="266" t="s">
        <v>446</v>
      </c>
      <c r="E397" s="276" t="s">
        <v>1</v>
      </c>
      <c r="F397" s="277" t="s">
        <v>2893</v>
      </c>
      <c r="G397" s="275"/>
      <c r="H397" s="278">
        <v>99.236000000000004</v>
      </c>
      <c r="I397" s="279"/>
      <c r="J397" s="279"/>
      <c r="K397" s="275"/>
      <c r="L397" s="275"/>
      <c r="M397" s="280"/>
      <c r="N397" s="281"/>
      <c r="O397" s="282"/>
      <c r="P397" s="282"/>
      <c r="Q397" s="282"/>
      <c r="R397" s="282"/>
      <c r="S397" s="282"/>
      <c r="T397" s="282"/>
      <c r="U397" s="282"/>
      <c r="V397" s="282"/>
      <c r="W397" s="282"/>
      <c r="X397" s="283"/>
      <c r="Y397" s="13"/>
      <c r="Z397" s="13"/>
      <c r="AA397" s="13"/>
      <c r="AB397" s="13"/>
      <c r="AC397" s="13"/>
      <c r="AD397" s="13"/>
      <c r="AE397" s="13"/>
      <c r="AT397" s="284" t="s">
        <v>446</v>
      </c>
      <c r="AU397" s="284" t="s">
        <v>88</v>
      </c>
      <c r="AV397" s="13" t="s">
        <v>88</v>
      </c>
      <c r="AW397" s="13" t="s">
        <v>5</v>
      </c>
      <c r="AX397" s="13" t="s">
        <v>78</v>
      </c>
      <c r="AY397" s="284" t="s">
        <v>223</v>
      </c>
    </row>
    <row r="398" s="15" customFormat="1">
      <c r="A398" s="15"/>
      <c r="B398" s="309"/>
      <c r="C398" s="310"/>
      <c r="D398" s="266" t="s">
        <v>446</v>
      </c>
      <c r="E398" s="311" t="s">
        <v>1</v>
      </c>
      <c r="F398" s="312" t="s">
        <v>2819</v>
      </c>
      <c r="G398" s="310"/>
      <c r="H398" s="311" t="s">
        <v>1</v>
      </c>
      <c r="I398" s="313"/>
      <c r="J398" s="313"/>
      <c r="K398" s="310"/>
      <c r="L398" s="310"/>
      <c r="M398" s="314"/>
      <c r="N398" s="315"/>
      <c r="O398" s="316"/>
      <c r="P398" s="316"/>
      <c r="Q398" s="316"/>
      <c r="R398" s="316"/>
      <c r="S398" s="316"/>
      <c r="T398" s="316"/>
      <c r="U398" s="316"/>
      <c r="V398" s="316"/>
      <c r="W398" s="316"/>
      <c r="X398" s="317"/>
      <c r="Y398" s="15"/>
      <c r="Z398" s="15"/>
      <c r="AA398" s="15"/>
      <c r="AB398" s="15"/>
      <c r="AC398" s="15"/>
      <c r="AD398" s="15"/>
      <c r="AE398" s="15"/>
      <c r="AT398" s="318" t="s">
        <v>446</v>
      </c>
      <c r="AU398" s="318" t="s">
        <v>88</v>
      </c>
      <c r="AV398" s="15" t="s">
        <v>86</v>
      </c>
      <c r="AW398" s="15" t="s">
        <v>5</v>
      </c>
      <c r="AX398" s="15" t="s">
        <v>78</v>
      </c>
      <c r="AY398" s="318" t="s">
        <v>223</v>
      </c>
    </row>
    <row r="399" s="13" customFormat="1">
      <c r="A399" s="13"/>
      <c r="B399" s="274"/>
      <c r="C399" s="275"/>
      <c r="D399" s="266" t="s">
        <v>446</v>
      </c>
      <c r="E399" s="276" t="s">
        <v>1</v>
      </c>
      <c r="F399" s="277" t="s">
        <v>2894</v>
      </c>
      <c r="G399" s="275"/>
      <c r="H399" s="278">
        <v>38.5</v>
      </c>
      <c r="I399" s="279"/>
      <c r="J399" s="279"/>
      <c r="K399" s="275"/>
      <c r="L399" s="275"/>
      <c r="M399" s="280"/>
      <c r="N399" s="281"/>
      <c r="O399" s="282"/>
      <c r="P399" s="282"/>
      <c r="Q399" s="282"/>
      <c r="R399" s="282"/>
      <c r="S399" s="282"/>
      <c r="T399" s="282"/>
      <c r="U399" s="282"/>
      <c r="V399" s="282"/>
      <c r="W399" s="282"/>
      <c r="X399" s="283"/>
      <c r="Y399" s="13"/>
      <c r="Z399" s="13"/>
      <c r="AA399" s="13"/>
      <c r="AB399" s="13"/>
      <c r="AC399" s="13"/>
      <c r="AD399" s="13"/>
      <c r="AE399" s="13"/>
      <c r="AT399" s="284" t="s">
        <v>446</v>
      </c>
      <c r="AU399" s="284" t="s">
        <v>88</v>
      </c>
      <c r="AV399" s="13" t="s">
        <v>88</v>
      </c>
      <c r="AW399" s="13" t="s">
        <v>5</v>
      </c>
      <c r="AX399" s="13" t="s">
        <v>78</v>
      </c>
      <c r="AY399" s="284" t="s">
        <v>223</v>
      </c>
    </row>
    <row r="400" s="14" customFormat="1">
      <c r="A400" s="14"/>
      <c r="B400" s="285"/>
      <c r="C400" s="286"/>
      <c r="D400" s="266" t="s">
        <v>446</v>
      </c>
      <c r="E400" s="287" t="s">
        <v>1</v>
      </c>
      <c r="F400" s="288" t="s">
        <v>463</v>
      </c>
      <c r="G400" s="286"/>
      <c r="H400" s="289">
        <v>137.73599999999999</v>
      </c>
      <c r="I400" s="290"/>
      <c r="J400" s="290"/>
      <c r="K400" s="286"/>
      <c r="L400" s="286"/>
      <c r="M400" s="291"/>
      <c r="N400" s="292"/>
      <c r="O400" s="293"/>
      <c r="P400" s="293"/>
      <c r="Q400" s="293"/>
      <c r="R400" s="293"/>
      <c r="S400" s="293"/>
      <c r="T400" s="293"/>
      <c r="U400" s="293"/>
      <c r="V400" s="293"/>
      <c r="W400" s="293"/>
      <c r="X400" s="294"/>
      <c r="Y400" s="14"/>
      <c r="Z400" s="14"/>
      <c r="AA400" s="14"/>
      <c r="AB400" s="14"/>
      <c r="AC400" s="14"/>
      <c r="AD400" s="14"/>
      <c r="AE400" s="14"/>
      <c r="AT400" s="295" t="s">
        <v>446</v>
      </c>
      <c r="AU400" s="295" t="s">
        <v>88</v>
      </c>
      <c r="AV400" s="14" t="s">
        <v>239</v>
      </c>
      <c r="AW400" s="14" t="s">
        <v>5</v>
      </c>
      <c r="AX400" s="14" t="s">
        <v>86</v>
      </c>
      <c r="AY400" s="295" t="s">
        <v>223</v>
      </c>
    </row>
    <row r="401" s="2" customFormat="1" ht="21.75" customHeight="1">
      <c r="A401" s="39"/>
      <c r="B401" s="40"/>
      <c r="C401" s="252" t="s">
        <v>640</v>
      </c>
      <c r="D401" s="252" t="s">
        <v>226</v>
      </c>
      <c r="E401" s="253" t="s">
        <v>2895</v>
      </c>
      <c r="F401" s="254" t="s">
        <v>2896</v>
      </c>
      <c r="G401" s="255" t="s">
        <v>320</v>
      </c>
      <c r="H401" s="256">
        <v>3</v>
      </c>
      <c r="I401" s="257"/>
      <c r="J401" s="257"/>
      <c r="K401" s="258">
        <f>ROUND(P401*H401,2)</f>
        <v>0</v>
      </c>
      <c r="L401" s="254" t="s">
        <v>404</v>
      </c>
      <c r="M401" s="45"/>
      <c r="N401" s="259" t="s">
        <v>1</v>
      </c>
      <c r="O401" s="260" t="s">
        <v>41</v>
      </c>
      <c r="P401" s="261">
        <f>I401+J401</f>
        <v>0</v>
      </c>
      <c r="Q401" s="261">
        <f>ROUND(I401*H401,2)</f>
        <v>0</v>
      </c>
      <c r="R401" s="261">
        <f>ROUND(J401*H401,2)</f>
        <v>0</v>
      </c>
      <c r="S401" s="92"/>
      <c r="T401" s="262">
        <f>S401*H401</f>
        <v>0</v>
      </c>
      <c r="U401" s="262">
        <v>1.0000000000000001E-05</v>
      </c>
      <c r="V401" s="262">
        <f>U401*H401</f>
        <v>3.0000000000000004E-05</v>
      </c>
      <c r="W401" s="262">
        <v>0</v>
      </c>
      <c r="X401" s="263">
        <f>W401*H401</f>
        <v>0</v>
      </c>
      <c r="Y401" s="39"/>
      <c r="Z401" s="39"/>
      <c r="AA401" s="39"/>
      <c r="AB401" s="39"/>
      <c r="AC401" s="39"/>
      <c r="AD401" s="39"/>
      <c r="AE401" s="39"/>
      <c r="AR401" s="264" t="s">
        <v>239</v>
      </c>
      <c r="AT401" s="264" t="s">
        <v>226</v>
      </c>
      <c r="AU401" s="264" t="s">
        <v>88</v>
      </c>
      <c r="AY401" s="18" t="s">
        <v>223</v>
      </c>
      <c r="BE401" s="265">
        <f>IF(O401="základní",K401,0)</f>
        <v>0</v>
      </c>
      <c r="BF401" s="265">
        <f>IF(O401="snížená",K401,0)</f>
        <v>0</v>
      </c>
      <c r="BG401" s="265">
        <f>IF(O401="zákl. přenesená",K401,0)</f>
        <v>0</v>
      </c>
      <c r="BH401" s="265">
        <f>IF(O401="sníž. přenesená",K401,0)</f>
        <v>0</v>
      </c>
      <c r="BI401" s="265">
        <f>IF(O401="nulová",K401,0)</f>
        <v>0</v>
      </c>
      <c r="BJ401" s="18" t="s">
        <v>86</v>
      </c>
      <c r="BK401" s="265">
        <f>ROUND(P401*H401,2)</f>
        <v>0</v>
      </c>
      <c r="BL401" s="18" t="s">
        <v>239</v>
      </c>
      <c r="BM401" s="264" t="s">
        <v>2897</v>
      </c>
    </row>
    <row r="402" s="15" customFormat="1">
      <c r="A402" s="15"/>
      <c r="B402" s="309"/>
      <c r="C402" s="310"/>
      <c r="D402" s="266" t="s">
        <v>446</v>
      </c>
      <c r="E402" s="311" t="s">
        <v>1</v>
      </c>
      <c r="F402" s="312" t="s">
        <v>2898</v>
      </c>
      <c r="G402" s="310"/>
      <c r="H402" s="311" t="s">
        <v>1</v>
      </c>
      <c r="I402" s="313"/>
      <c r="J402" s="313"/>
      <c r="K402" s="310"/>
      <c r="L402" s="310"/>
      <c r="M402" s="314"/>
      <c r="N402" s="315"/>
      <c r="O402" s="316"/>
      <c r="P402" s="316"/>
      <c r="Q402" s="316"/>
      <c r="R402" s="316"/>
      <c r="S402" s="316"/>
      <c r="T402" s="316"/>
      <c r="U402" s="316"/>
      <c r="V402" s="316"/>
      <c r="W402" s="316"/>
      <c r="X402" s="317"/>
      <c r="Y402" s="15"/>
      <c r="Z402" s="15"/>
      <c r="AA402" s="15"/>
      <c r="AB402" s="15"/>
      <c r="AC402" s="15"/>
      <c r="AD402" s="15"/>
      <c r="AE402" s="15"/>
      <c r="AT402" s="318" t="s">
        <v>446</v>
      </c>
      <c r="AU402" s="318" t="s">
        <v>88</v>
      </c>
      <c r="AV402" s="15" t="s">
        <v>86</v>
      </c>
      <c r="AW402" s="15" t="s">
        <v>5</v>
      </c>
      <c r="AX402" s="15" t="s">
        <v>78</v>
      </c>
      <c r="AY402" s="318" t="s">
        <v>223</v>
      </c>
    </row>
    <row r="403" s="13" customFormat="1">
      <c r="A403" s="13"/>
      <c r="B403" s="274"/>
      <c r="C403" s="275"/>
      <c r="D403" s="266" t="s">
        <v>446</v>
      </c>
      <c r="E403" s="276" t="s">
        <v>1</v>
      </c>
      <c r="F403" s="277" t="s">
        <v>234</v>
      </c>
      <c r="G403" s="275"/>
      <c r="H403" s="278">
        <v>3</v>
      </c>
      <c r="I403" s="279"/>
      <c r="J403" s="279"/>
      <c r="K403" s="275"/>
      <c r="L403" s="275"/>
      <c r="M403" s="280"/>
      <c r="N403" s="281"/>
      <c r="O403" s="282"/>
      <c r="P403" s="282"/>
      <c r="Q403" s="282"/>
      <c r="R403" s="282"/>
      <c r="S403" s="282"/>
      <c r="T403" s="282"/>
      <c r="U403" s="282"/>
      <c r="V403" s="282"/>
      <c r="W403" s="282"/>
      <c r="X403" s="283"/>
      <c r="Y403" s="13"/>
      <c r="Z403" s="13"/>
      <c r="AA403" s="13"/>
      <c r="AB403" s="13"/>
      <c r="AC403" s="13"/>
      <c r="AD403" s="13"/>
      <c r="AE403" s="13"/>
      <c r="AT403" s="284" t="s">
        <v>446</v>
      </c>
      <c r="AU403" s="284" t="s">
        <v>88</v>
      </c>
      <c r="AV403" s="13" t="s">
        <v>88</v>
      </c>
      <c r="AW403" s="13" t="s">
        <v>5</v>
      </c>
      <c r="AX403" s="13" t="s">
        <v>86</v>
      </c>
      <c r="AY403" s="284" t="s">
        <v>223</v>
      </c>
    </row>
    <row r="404" s="2" customFormat="1" ht="21.75" customHeight="1">
      <c r="A404" s="39"/>
      <c r="B404" s="40"/>
      <c r="C404" s="296" t="s">
        <v>645</v>
      </c>
      <c r="D404" s="296" t="s">
        <v>498</v>
      </c>
      <c r="E404" s="297" t="s">
        <v>2899</v>
      </c>
      <c r="F404" s="298" t="s">
        <v>2900</v>
      </c>
      <c r="G404" s="299" t="s">
        <v>320</v>
      </c>
      <c r="H404" s="300">
        <v>4</v>
      </c>
      <c r="I404" s="301"/>
      <c r="J404" s="302"/>
      <c r="K404" s="303">
        <f>ROUND(P404*H404,2)</f>
        <v>0</v>
      </c>
      <c r="L404" s="298" t="s">
        <v>1</v>
      </c>
      <c r="M404" s="304"/>
      <c r="N404" s="305" t="s">
        <v>1</v>
      </c>
      <c r="O404" s="260" t="s">
        <v>41</v>
      </c>
      <c r="P404" s="261">
        <f>I404+J404</f>
        <v>0</v>
      </c>
      <c r="Q404" s="261">
        <f>ROUND(I404*H404,2)</f>
        <v>0</v>
      </c>
      <c r="R404" s="261">
        <f>ROUND(J404*H404,2)</f>
        <v>0</v>
      </c>
      <c r="S404" s="92"/>
      <c r="T404" s="262">
        <f>S404*H404</f>
        <v>0</v>
      </c>
      <c r="U404" s="262">
        <v>0.0064000000000000003</v>
      </c>
      <c r="V404" s="262">
        <f>U404*H404</f>
        <v>0.025600000000000001</v>
      </c>
      <c r="W404" s="262">
        <v>0</v>
      </c>
      <c r="X404" s="263">
        <f>W404*H404</f>
        <v>0</v>
      </c>
      <c r="Y404" s="39"/>
      <c r="Z404" s="39"/>
      <c r="AA404" s="39"/>
      <c r="AB404" s="39"/>
      <c r="AC404" s="39"/>
      <c r="AD404" s="39"/>
      <c r="AE404" s="39"/>
      <c r="AR404" s="264" t="s">
        <v>430</v>
      </c>
      <c r="AT404" s="264" t="s">
        <v>498</v>
      </c>
      <c r="AU404" s="264" t="s">
        <v>88</v>
      </c>
      <c r="AY404" s="18" t="s">
        <v>223</v>
      </c>
      <c r="BE404" s="265">
        <f>IF(O404="základní",K404,0)</f>
        <v>0</v>
      </c>
      <c r="BF404" s="265">
        <f>IF(O404="snížená",K404,0)</f>
        <v>0</v>
      </c>
      <c r="BG404" s="265">
        <f>IF(O404="zákl. přenesená",K404,0)</f>
        <v>0</v>
      </c>
      <c r="BH404" s="265">
        <f>IF(O404="sníž. přenesená",K404,0)</f>
        <v>0</v>
      </c>
      <c r="BI404" s="265">
        <f>IF(O404="nulová",K404,0)</f>
        <v>0</v>
      </c>
      <c r="BJ404" s="18" t="s">
        <v>86</v>
      </c>
      <c r="BK404" s="265">
        <f>ROUND(P404*H404,2)</f>
        <v>0</v>
      </c>
      <c r="BL404" s="18" t="s">
        <v>239</v>
      </c>
      <c r="BM404" s="264" t="s">
        <v>2901</v>
      </c>
    </row>
    <row r="405" s="2" customFormat="1">
      <c r="A405" s="39"/>
      <c r="B405" s="40"/>
      <c r="C405" s="41"/>
      <c r="D405" s="266" t="s">
        <v>232</v>
      </c>
      <c r="E405" s="41"/>
      <c r="F405" s="267" t="s">
        <v>2902</v>
      </c>
      <c r="G405" s="41"/>
      <c r="H405" s="41"/>
      <c r="I405" s="158"/>
      <c r="J405" s="158"/>
      <c r="K405" s="41"/>
      <c r="L405" s="41"/>
      <c r="M405" s="45"/>
      <c r="N405" s="268"/>
      <c r="O405" s="269"/>
      <c r="P405" s="92"/>
      <c r="Q405" s="92"/>
      <c r="R405" s="92"/>
      <c r="S405" s="92"/>
      <c r="T405" s="92"/>
      <c r="U405" s="92"/>
      <c r="V405" s="92"/>
      <c r="W405" s="92"/>
      <c r="X405" s="93"/>
      <c r="Y405" s="39"/>
      <c r="Z405" s="39"/>
      <c r="AA405" s="39"/>
      <c r="AB405" s="39"/>
      <c r="AC405" s="39"/>
      <c r="AD405" s="39"/>
      <c r="AE405" s="39"/>
      <c r="AT405" s="18" t="s">
        <v>232</v>
      </c>
      <c r="AU405" s="18" t="s">
        <v>88</v>
      </c>
    </row>
    <row r="406" s="15" customFormat="1">
      <c r="A406" s="15"/>
      <c r="B406" s="309"/>
      <c r="C406" s="310"/>
      <c r="D406" s="266" t="s">
        <v>446</v>
      </c>
      <c r="E406" s="311" t="s">
        <v>1</v>
      </c>
      <c r="F406" s="312" t="s">
        <v>2903</v>
      </c>
      <c r="G406" s="310"/>
      <c r="H406" s="311" t="s">
        <v>1</v>
      </c>
      <c r="I406" s="313"/>
      <c r="J406" s="313"/>
      <c r="K406" s="310"/>
      <c r="L406" s="310"/>
      <c r="M406" s="314"/>
      <c r="N406" s="315"/>
      <c r="O406" s="316"/>
      <c r="P406" s="316"/>
      <c r="Q406" s="316"/>
      <c r="R406" s="316"/>
      <c r="S406" s="316"/>
      <c r="T406" s="316"/>
      <c r="U406" s="316"/>
      <c r="V406" s="316"/>
      <c r="W406" s="316"/>
      <c r="X406" s="317"/>
      <c r="Y406" s="15"/>
      <c r="Z406" s="15"/>
      <c r="AA406" s="15"/>
      <c r="AB406" s="15"/>
      <c r="AC406" s="15"/>
      <c r="AD406" s="15"/>
      <c r="AE406" s="15"/>
      <c r="AT406" s="318" t="s">
        <v>446</v>
      </c>
      <c r="AU406" s="318" t="s">
        <v>88</v>
      </c>
      <c r="AV406" s="15" t="s">
        <v>86</v>
      </c>
      <c r="AW406" s="15" t="s">
        <v>5</v>
      </c>
      <c r="AX406" s="15" t="s">
        <v>78</v>
      </c>
      <c r="AY406" s="318" t="s">
        <v>223</v>
      </c>
    </row>
    <row r="407" s="13" customFormat="1">
      <c r="A407" s="13"/>
      <c r="B407" s="274"/>
      <c r="C407" s="275"/>
      <c r="D407" s="266" t="s">
        <v>446</v>
      </c>
      <c r="E407" s="276" t="s">
        <v>1</v>
      </c>
      <c r="F407" s="277" t="s">
        <v>239</v>
      </c>
      <c r="G407" s="275"/>
      <c r="H407" s="278">
        <v>4</v>
      </c>
      <c r="I407" s="279"/>
      <c r="J407" s="279"/>
      <c r="K407" s="275"/>
      <c r="L407" s="275"/>
      <c r="M407" s="280"/>
      <c r="N407" s="281"/>
      <c r="O407" s="282"/>
      <c r="P407" s="282"/>
      <c r="Q407" s="282"/>
      <c r="R407" s="282"/>
      <c r="S407" s="282"/>
      <c r="T407" s="282"/>
      <c r="U407" s="282"/>
      <c r="V407" s="282"/>
      <c r="W407" s="282"/>
      <c r="X407" s="283"/>
      <c r="Y407" s="13"/>
      <c r="Z407" s="13"/>
      <c r="AA407" s="13"/>
      <c r="AB407" s="13"/>
      <c r="AC407" s="13"/>
      <c r="AD407" s="13"/>
      <c r="AE407" s="13"/>
      <c r="AT407" s="284" t="s">
        <v>446</v>
      </c>
      <c r="AU407" s="284" t="s">
        <v>88</v>
      </c>
      <c r="AV407" s="13" t="s">
        <v>88</v>
      </c>
      <c r="AW407" s="13" t="s">
        <v>5</v>
      </c>
      <c r="AX407" s="13" t="s">
        <v>86</v>
      </c>
      <c r="AY407" s="284" t="s">
        <v>223</v>
      </c>
    </row>
    <row r="408" s="2" customFormat="1" ht="21.75" customHeight="1">
      <c r="A408" s="39"/>
      <c r="B408" s="40"/>
      <c r="C408" s="252" t="s">
        <v>650</v>
      </c>
      <c r="D408" s="252" t="s">
        <v>226</v>
      </c>
      <c r="E408" s="253" t="s">
        <v>2904</v>
      </c>
      <c r="F408" s="254" t="s">
        <v>2905</v>
      </c>
      <c r="G408" s="255" t="s">
        <v>2906</v>
      </c>
      <c r="H408" s="256">
        <v>8</v>
      </c>
      <c r="I408" s="257"/>
      <c r="J408" s="257"/>
      <c r="K408" s="258">
        <f>ROUND(P408*H408,2)</f>
        <v>0</v>
      </c>
      <c r="L408" s="254" t="s">
        <v>404</v>
      </c>
      <c r="M408" s="45"/>
      <c r="N408" s="259" t="s">
        <v>1</v>
      </c>
      <c r="O408" s="260" t="s">
        <v>41</v>
      </c>
      <c r="P408" s="261">
        <f>I408+J408</f>
        <v>0</v>
      </c>
      <c r="Q408" s="261">
        <f>ROUND(I408*H408,2)</f>
        <v>0</v>
      </c>
      <c r="R408" s="261">
        <f>ROUND(J408*H408,2)</f>
        <v>0</v>
      </c>
      <c r="S408" s="92"/>
      <c r="T408" s="262">
        <f>S408*H408</f>
        <v>0</v>
      </c>
      <c r="U408" s="262">
        <v>0.00010000000000000001</v>
      </c>
      <c r="V408" s="262">
        <f>U408*H408</f>
        <v>0.00080000000000000004</v>
      </c>
      <c r="W408" s="262">
        <v>0</v>
      </c>
      <c r="X408" s="263">
        <f>W408*H408</f>
        <v>0</v>
      </c>
      <c r="Y408" s="39"/>
      <c r="Z408" s="39"/>
      <c r="AA408" s="39"/>
      <c r="AB408" s="39"/>
      <c r="AC408" s="39"/>
      <c r="AD408" s="39"/>
      <c r="AE408" s="39"/>
      <c r="AR408" s="264" t="s">
        <v>239</v>
      </c>
      <c r="AT408" s="264" t="s">
        <v>226</v>
      </c>
      <c r="AU408" s="264" t="s">
        <v>88</v>
      </c>
      <c r="AY408" s="18" t="s">
        <v>223</v>
      </c>
      <c r="BE408" s="265">
        <f>IF(O408="základní",K408,0)</f>
        <v>0</v>
      </c>
      <c r="BF408" s="265">
        <f>IF(O408="snížená",K408,0)</f>
        <v>0</v>
      </c>
      <c r="BG408" s="265">
        <f>IF(O408="zákl. přenesená",K408,0)</f>
        <v>0</v>
      </c>
      <c r="BH408" s="265">
        <f>IF(O408="sníž. přenesená",K408,0)</f>
        <v>0</v>
      </c>
      <c r="BI408" s="265">
        <f>IF(O408="nulová",K408,0)</f>
        <v>0</v>
      </c>
      <c r="BJ408" s="18" t="s">
        <v>86</v>
      </c>
      <c r="BK408" s="265">
        <f>ROUND(P408*H408,2)</f>
        <v>0</v>
      </c>
      <c r="BL408" s="18" t="s">
        <v>239</v>
      </c>
      <c r="BM408" s="264" t="s">
        <v>2907</v>
      </c>
    </row>
    <row r="409" s="13" customFormat="1">
      <c r="A409" s="13"/>
      <c r="B409" s="274"/>
      <c r="C409" s="275"/>
      <c r="D409" s="266" t="s">
        <v>446</v>
      </c>
      <c r="E409" s="276" t="s">
        <v>1</v>
      </c>
      <c r="F409" s="277" t="s">
        <v>430</v>
      </c>
      <c r="G409" s="275"/>
      <c r="H409" s="278">
        <v>8</v>
      </c>
      <c r="I409" s="279"/>
      <c r="J409" s="279"/>
      <c r="K409" s="275"/>
      <c r="L409" s="275"/>
      <c r="M409" s="280"/>
      <c r="N409" s="281"/>
      <c r="O409" s="282"/>
      <c r="P409" s="282"/>
      <c r="Q409" s="282"/>
      <c r="R409" s="282"/>
      <c r="S409" s="282"/>
      <c r="T409" s="282"/>
      <c r="U409" s="282"/>
      <c r="V409" s="282"/>
      <c r="W409" s="282"/>
      <c r="X409" s="283"/>
      <c r="Y409" s="13"/>
      <c r="Z409" s="13"/>
      <c r="AA409" s="13"/>
      <c r="AB409" s="13"/>
      <c r="AC409" s="13"/>
      <c r="AD409" s="13"/>
      <c r="AE409" s="13"/>
      <c r="AT409" s="284" t="s">
        <v>446</v>
      </c>
      <c r="AU409" s="284" t="s">
        <v>88</v>
      </c>
      <c r="AV409" s="13" t="s">
        <v>88</v>
      </c>
      <c r="AW409" s="13" t="s">
        <v>5</v>
      </c>
      <c r="AX409" s="13" t="s">
        <v>86</v>
      </c>
      <c r="AY409" s="284" t="s">
        <v>223</v>
      </c>
    </row>
    <row r="410" s="2" customFormat="1" ht="21.75" customHeight="1">
      <c r="A410" s="39"/>
      <c r="B410" s="40"/>
      <c r="C410" s="252" t="s">
        <v>658</v>
      </c>
      <c r="D410" s="252" t="s">
        <v>226</v>
      </c>
      <c r="E410" s="253" t="s">
        <v>2908</v>
      </c>
      <c r="F410" s="254" t="s">
        <v>2909</v>
      </c>
      <c r="G410" s="255" t="s">
        <v>2906</v>
      </c>
      <c r="H410" s="256">
        <v>9</v>
      </c>
      <c r="I410" s="257"/>
      <c r="J410" s="257"/>
      <c r="K410" s="258">
        <f>ROUND(P410*H410,2)</f>
        <v>0</v>
      </c>
      <c r="L410" s="254" t="s">
        <v>404</v>
      </c>
      <c r="M410" s="45"/>
      <c r="N410" s="259" t="s">
        <v>1</v>
      </c>
      <c r="O410" s="260" t="s">
        <v>41</v>
      </c>
      <c r="P410" s="261">
        <f>I410+J410</f>
        <v>0</v>
      </c>
      <c r="Q410" s="261">
        <f>ROUND(I410*H410,2)</f>
        <v>0</v>
      </c>
      <c r="R410" s="261">
        <f>ROUND(J410*H410,2)</f>
        <v>0</v>
      </c>
      <c r="S410" s="92"/>
      <c r="T410" s="262">
        <f>S410*H410</f>
        <v>0</v>
      </c>
      <c r="U410" s="262">
        <v>0.00031</v>
      </c>
      <c r="V410" s="262">
        <f>U410*H410</f>
        <v>0.0027899999999999999</v>
      </c>
      <c r="W410" s="262">
        <v>0</v>
      </c>
      <c r="X410" s="263">
        <f>W410*H410</f>
        <v>0</v>
      </c>
      <c r="Y410" s="39"/>
      <c r="Z410" s="39"/>
      <c r="AA410" s="39"/>
      <c r="AB410" s="39"/>
      <c r="AC410" s="39"/>
      <c r="AD410" s="39"/>
      <c r="AE410" s="39"/>
      <c r="AR410" s="264" t="s">
        <v>239</v>
      </c>
      <c r="AT410" s="264" t="s">
        <v>226</v>
      </c>
      <c r="AU410" s="264" t="s">
        <v>88</v>
      </c>
      <c r="AY410" s="18" t="s">
        <v>223</v>
      </c>
      <c r="BE410" s="265">
        <f>IF(O410="základní",K410,0)</f>
        <v>0</v>
      </c>
      <c r="BF410" s="265">
        <f>IF(O410="snížená",K410,0)</f>
        <v>0</v>
      </c>
      <c r="BG410" s="265">
        <f>IF(O410="zákl. přenesená",K410,0)</f>
        <v>0</v>
      </c>
      <c r="BH410" s="265">
        <f>IF(O410="sníž. přenesená",K410,0)</f>
        <v>0</v>
      </c>
      <c r="BI410" s="265">
        <f>IF(O410="nulová",K410,0)</f>
        <v>0</v>
      </c>
      <c r="BJ410" s="18" t="s">
        <v>86</v>
      </c>
      <c r="BK410" s="265">
        <f>ROUND(P410*H410,2)</f>
        <v>0</v>
      </c>
      <c r="BL410" s="18" t="s">
        <v>239</v>
      </c>
      <c r="BM410" s="264" t="s">
        <v>2910</v>
      </c>
    </row>
    <row r="411" s="13" customFormat="1">
      <c r="A411" s="13"/>
      <c r="B411" s="274"/>
      <c r="C411" s="275"/>
      <c r="D411" s="266" t="s">
        <v>446</v>
      </c>
      <c r="E411" s="276" t="s">
        <v>1</v>
      </c>
      <c r="F411" s="277" t="s">
        <v>258</v>
      </c>
      <c r="G411" s="275"/>
      <c r="H411" s="278">
        <v>9</v>
      </c>
      <c r="I411" s="279"/>
      <c r="J411" s="279"/>
      <c r="K411" s="275"/>
      <c r="L411" s="275"/>
      <c r="M411" s="280"/>
      <c r="N411" s="281"/>
      <c r="O411" s="282"/>
      <c r="P411" s="282"/>
      <c r="Q411" s="282"/>
      <c r="R411" s="282"/>
      <c r="S411" s="282"/>
      <c r="T411" s="282"/>
      <c r="U411" s="282"/>
      <c r="V411" s="282"/>
      <c r="W411" s="282"/>
      <c r="X411" s="283"/>
      <c r="Y411" s="13"/>
      <c r="Z411" s="13"/>
      <c r="AA411" s="13"/>
      <c r="AB411" s="13"/>
      <c r="AC411" s="13"/>
      <c r="AD411" s="13"/>
      <c r="AE411" s="13"/>
      <c r="AT411" s="284" t="s">
        <v>446</v>
      </c>
      <c r="AU411" s="284" t="s">
        <v>88</v>
      </c>
      <c r="AV411" s="13" t="s">
        <v>88</v>
      </c>
      <c r="AW411" s="13" t="s">
        <v>5</v>
      </c>
      <c r="AX411" s="13" t="s">
        <v>86</v>
      </c>
      <c r="AY411" s="284" t="s">
        <v>223</v>
      </c>
    </row>
    <row r="412" s="2" customFormat="1" ht="16.5" customHeight="1">
      <c r="A412" s="39"/>
      <c r="B412" s="40"/>
      <c r="C412" s="252" t="s">
        <v>668</v>
      </c>
      <c r="D412" s="252" t="s">
        <v>226</v>
      </c>
      <c r="E412" s="253" t="s">
        <v>2911</v>
      </c>
      <c r="F412" s="254" t="s">
        <v>2912</v>
      </c>
      <c r="G412" s="255" t="s">
        <v>320</v>
      </c>
      <c r="H412" s="256">
        <v>8</v>
      </c>
      <c r="I412" s="257"/>
      <c r="J412" s="257"/>
      <c r="K412" s="258">
        <f>ROUND(P412*H412,2)</f>
        <v>0</v>
      </c>
      <c r="L412" s="254" t="s">
        <v>1</v>
      </c>
      <c r="M412" s="45"/>
      <c r="N412" s="259" t="s">
        <v>1</v>
      </c>
      <c r="O412" s="260" t="s">
        <v>41</v>
      </c>
      <c r="P412" s="261">
        <f>I412+J412</f>
        <v>0</v>
      </c>
      <c r="Q412" s="261">
        <f>ROUND(I412*H412,2)</f>
        <v>0</v>
      </c>
      <c r="R412" s="261">
        <f>ROUND(J412*H412,2)</f>
        <v>0</v>
      </c>
      <c r="S412" s="92"/>
      <c r="T412" s="262">
        <f>S412*H412</f>
        <v>0</v>
      </c>
      <c r="U412" s="262">
        <v>12.82264</v>
      </c>
      <c r="V412" s="262">
        <f>U412*H412</f>
        <v>102.58112</v>
      </c>
      <c r="W412" s="262">
        <v>0</v>
      </c>
      <c r="X412" s="263">
        <f>W412*H412</f>
        <v>0</v>
      </c>
      <c r="Y412" s="39"/>
      <c r="Z412" s="39"/>
      <c r="AA412" s="39"/>
      <c r="AB412" s="39"/>
      <c r="AC412" s="39"/>
      <c r="AD412" s="39"/>
      <c r="AE412" s="39"/>
      <c r="AR412" s="264" t="s">
        <v>239</v>
      </c>
      <c r="AT412" s="264" t="s">
        <v>226</v>
      </c>
      <c r="AU412" s="264" t="s">
        <v>88</v>
      </c>
      <c r="AY412" s="18" t="s">
        <v>223</v>
      </c>
      <c r="BE412" s="265">
        <f>IF(O412="základní",K412,0)</f>
        <v>0</v>
      </c>
      <c r="BF412" s="265">
        <f>IF(O412="snížená",K412,0)</f>
        <v>0</v>
      </c>
      <c r="BG412" s="265">
        <f>IF(O412="zákl. přenesená",K412,0)</f>
        <v>0</v>
      </c>
      <c r="BH412" s="265">
        <f>IF(O412="sníž. přenesená",K412,0)</f>
        <v>0</v>
      </c>
      <c r="BI412" s="265">
        <f>IF(O412="nulová",K412,0)</f>
        <v>0</v>
      </c>
      <c r="BJ412" s="18" t="s">
        <v>86</v>
      </c>
      <c r="BK412" s="265">
        <f>ROUND(P412*H412,2)</f>
        <v>0</v>
      </c>
      <c r="BL412" s="18" t="s">
        <v>239</v>
      </c>
      <c r="BM412" s="264" t="s">
        <v>2913</v>
      </c>
    </row>
    <row r="413" s="2" customFormat="1">
      <c r="A413" s="39"/>
      <c r="B413" s="40"/>
      <c r="C413" s="41"/>
      <c r="D413" s="266" t="s">
        <v>232</v>
      </c>
      <c r="E413" s="41"/>
      <c r="F413" s="267" t="s">
        <v>2914</v>
      </c>
      <c r="G413" s="41"/>
      <c r="H413" s="41"/>
      <c r="I413" s="158"/>
      <c r="J413" s="158"/>
      <c r="K413" s="41"/>
      <c r="L413" s="41"/>
      <c r="M413" s="45"/>
      <c r="N413" s="268"/>
      <c r="O413" s="269"/>
      <c r="P413" s="92"/>
      <c r="Q413" s="92"/>
      <c r="R413" s="92"/>
      <c r="S413" s="92"/>
      <c r="T413" s="92"/>
      <c r="U413" s="92"/>
      <c r="V413" s="92"/>
      <c r="W413" s="92"/>
      <c r="X413" s="93"/>
      <c r="Y413" s="39"/>
      <c r="Z413" s="39"/>
      <c r="AA413" s="39"/>
      <c r="AB413" s="39"/>
      <c r="AC413" s="39"/>
      <c r="AD413" s="39"/>
      <c r="AE413" s="39"/>
      <c r="AT413" s="18" t="s">
        <v>232</v>
      </c>
      <c r="AU413" s="18" t="s">
        <v>88</v>
      </c>
    </row>
    <row r="414" s="13" customFormat="1">
      <c r="A414" s="13"/>
      <c r="B414" s="274"/>
      <c r="C414" s="275"/>
      <c r="D414" s="266" t="s">
        <v>446</v>
      </c>
      <c r="E414" s="276" t="s">
        <v>1</v>
      </c>
      <c r="F414" s="277" t="s">
        <v>430</v>
      </c>
      <c r="G414" s="275"/>
      <c r="H414" s="278">
        <v>8</v>
      </c>
      <c r="I414" s="279"/>
      <c r="J414" s="279"/>
      <c r="K414" s="275"/>
      <c r="L414" s="275"/>
      <c r="M414" s="280"/>
      <c r="N414" s="281"/>
      <c r="O414" s="282"/>
      <c r="P414" s="282"/>
      <c r="Q414" s="282"/>
      <c r="R414" s="282"/>
      <c r="S414" s="282"/>
      <c r="T414" s="282"/>
      <c r="U414" s="282"/>
      <c r="V414" s="282"/>
      <c r="W414" s="282"/>
      <c r="X414" s="283"/>
      <c r="Y414" s="13"/>
      <c r="Z414" s="13"/>
      <c r="AA414" s="13"/>
      <c r="AB414" s="13"/>
      <c r="AC414" s="13"/>
      <c r="AD414" s="13"/>
      <c r="AE414" s="13"/>
      <c r="AT414" s="284" t="s">
        <v>446</v>
      </c>
      <c r="AU414" s="284" t="s">
        <v>88</v>
      </c>
      <c r="AV414" s="13" t="s">
        <v>88</v>
      </c>
      <c r="AW414" s="13" t="s">
        <v>5</v>
      </c>
      <c r="AX414" s="13" t="s">
        <v>86</v>
      </c>
      <c r="AY414" s="284" t="s">
        <v>223</v>
      </c>
    </row>
    <row r="415" s="2" customFormat="1" ht="21.75" customHeight="1">
      <c r="A415" s="39"/>
      <c r="B415" s="40"/>
      <c r="C415" s="252" t="s">
        <v>674</v>
      </c>
      <c r="D415" s="252" t="s">
        <v>226</v>
      </c>
      <c r="E415" s="253" t="s">
        <v>2915</v>
      </c>
      <c r="F415" s="254" t="s">
        <v>2916</v>
      </c>
      <c r="G415" s="255" t="s">
        <v>320</v>
      </c>
      <c r="H415" s="256">
        <v>6</v>
      </c>
      <c r="I415" s="257"/>
      <c r="J415" s="257"/>
      <c r="K415" s="258">
        <f>ROUND(P415*H415,2)</f>
        <v>0</v>
      </c>
      <c r="L415" s="254" t="s">
        <v>404</v>
      </c>
      <c r="M415" s="45"/>
      <c r="N415" s="259" t="s">
        <v>1</v>
      </c>
      <c r="O415" s="260" t="s">
        <v>41</v>
      </c>
      <c r="P415" s="261">
        <f>I415+J415</f>
        <v>0</v>
      </c>
      <c r="Q415" s="261">
        <f>ROUND(I415*H415,2)</f>
        <v>0</v>
      </c>
      <c r="R415" s="261">
        <f>ROUND(J415*H415,2)</f>
        <v>0</v>
      </c>
      <c r="S415" s="92"/>
      <c r="T415" s="262">
        <f>S415*H415</f>
        <v>0</v>
      </c>
      <c r="U415" s="262">
        <v>0.34089999999999998</v>
      </c>
      <c r="V415" s="262">
        <f>U415*H415</f>
        <v>2.0453999999999999</v>
      </c>
      <c r="W415" s="262">
        <v>0</v>
      </c>
      <c r="X415" s="263">
        <f>W415*H415</f>
        <v>0</v>
      </c>
      <c r="Y415" s="39"/>
      <c r="Z415" s="39"/>
      <c r="AA415" s="39"/>
      <c r="AB415" s="39"/>
      <c r="AC415" s="39"/>
      <c r="AD415" s="39"/>
      <c r="AE415" s="39"/>
      <c r="AR415" s="264" t="s">
        <v>239</v>
      </c>
      <c r="AT415" s="264" t="s">
        <v>226</v>
      </c>
      <c r="AU415" s="264" t="s">
        <v>88</v>
      </c>
      <c r="AY415" s="18" t="s">
        <v>223</v>
      </c>
      <c r="BE415" s="265">
        <f>IF(O415="základní",K415,0)</f>
        <v>0</v>
      </c>
      <c r="BF415" s="265">
        <f>IF(O415="snížená",K415,0)</f>
        <v>0</v>
      </c>
      <c r="BG415" s="265">
        <f>IF(O415="zákl. přenesená",K415,0)</f>
        <v>0</v>
      </c>
      <c r="BH415" s="265">
        <f>IF(O415="sníž. přenesená",K415,0)</f>
        <v>0</v>
      </c>
      <c r="BI415" s="265">
        <f>IF(O415="nulová",K415,0)</f>
        <v>0</v>
      </c>
      <c r="BJ415" s="18" t="s">
        <v>86</v>
      </c>
      <c r="BK415" s="265">
        <f>ROUND(P415*H415,2)</f>
        <v>0</v>
      </c>
      <c r="BL415" s="18" t="s">
        <v>239</v>
      </c>
      <c r="BM415" s="264" t="s">
        <v>2917</v>
      </c>
    </row>
    <row r="416" s="2" customFormat="1">
      <c r="A416" s="39"/>
      <c r="B416" s="40"/>
      <c r="C416" s="41"/>
      <c r="D416" s="266" t="s">
        <v>232</v>
      </c>
      <c r="E416" s="41"/>
      <c r="F416" s="267" t="s">
        <v>2918</v>
      </c>
      <c r="G416" s="41"/>
      <c r="H416" s="41"/>
      <c r="I416" s="158"/>
      <c r="J416" s="158"/>
      <c r="K416" s="41"/>
      <c r="L416" s="41"/>
      <c r="M416" s="45"/>
      <c r="N416" s="268"/>
      <c r="O416" s="269"/>
      <c r="P416" s="92"/>
      <c r="Q416" s="92"/>
      <c r="R416" s="92"/>
      <c r="S416" s="92"/>
      <c r="T416" s="92"/>
      <c r="U416" s="92"/>
      <c r="V416" s="92"/>
      <c r="W416" s="92"/>
      <c r="X416" s="93"/>
      <c r="Y416" s="39"/>
      <c r="Z416" s="39"/>
      <c r="AA416" s="39"/>
      <c r="AB416" s="39"/>
      <c r="AC416" s="39"/>
      <c r="AD416" s="39"/>
      <c r="AE416" s="39"/>
      <c r="AT416" s="18" t="s">
        <v>232</v>
      </c>
      <c r="AU416" s="18" t="s">
        <v>88</v>
      </c>
    </row>
    <row r="417" s="15" customFormat="1">
      <c r="A417" s="15"/>
      <c r="B417" s="309"/>
      <c r="C417" s="310"/>
      <c r="D417" s="266" t="s">
        <v>446</v>
      </c>
      <c r="E417" s="311" t="s">
        <v>1</v>
      </c>
      <c r="F417" s="312" t="s">
        <v>2838</v>
      </c>
      <c r="G417" s="310"/>
      <c r="H417" s="311" t="s">
        <v>1</v>
      </c>
      <c r="I417" s="313"/>
      <c r="J417" s="313"/>
      <c r="K417" s="310"/>
      <c r="L417" s="310"/>
      <c r="M417" s="314"/>
      <c r="N417" s="315"/>
      <c r="O417" s="316"/>
      <c r="P417" s="316"/>
      <c r="Q417" s="316"/>
      <c r="R417" s="316"/>
      <c r="S417" s="316"/>
      <c r="T417" s="316"/>
      <c r="U417" s="316"/>
      <c r="V417" s="316"/>
      <c r="W417" s="316"/>
      <c r="X417" s="317"/>
      <c r="Y417" s="15"/>
      <c r="Z417" s="15"/>
      <c r="AA417" s="15"/>
      <c r="AB417" s="15"/>
      <c r="AC417" s="15"/>
      <c r="AD417" s="15"/>
      <c r="AE417" s="15"/>
      <c r="AT417" s="318" t="s">
        <v>446</v>
      </c>
      <c r="AU417" s="318" t="s">
        <v>88</v>
      </c>
      <c r="AV417" s="15" t="s">
        <v>86</v>
      </c>
      <c r="AW417" s="15" t="s">
        <v>5</v>
      </c>
      <c r="AX417" s="15" t="s">
        <v>78</v>
      </c>
      <c r="AY417" s="318" t="s">
        <v>223</v>
      </c>
    </row>
    <row r="418" s="13" customFormat="1">
      <c r="A418" s="13"/>
      <c r="B418" s="274"/>
      <c r="C418" s="275"/>
      <c r="D418" s="266" t="s">
        <v>446</v>
      </c>
      <c r="E418" s="276" t="s">
        <v>1</v>
      </c>
      <c r="F418" s="277" t="s">
        <v>248</v>
      </c>
      <c r="G418" s="275"/>
      <c r="H418" s="278">
        <v>6</v>
      </c>
      <c r="I418" s="279"/>
      <c r="J418" s="279"/>
      <c r="K418" s="275"/>
      <c r="L418" s="275"/>
      <c r="M418" s="280"/>
      <c r="N418" s="281"/>
      <c r="O418" s="282"/>
      <c r="P418" s="282"/>
      <c r="Q418" s="282"/>
      <c r="R418" s="282"/>
      <c r="S418" s="282"/>
      <c r="T418" s="282"/>
      <c r="U418" s="282"/>
      <c r="V418" s="282"/>
      <c r="W418" s="282"/>
      <c r="X418" s="283"/>
      <c r="Y418" s="13"/>
      <c r="Z418" s="13"/>
      <c r="AA418" s="13"/>
      <c r="AB418" s="13"/>
      <c r="AC418" s="13"/>
      <c r="AD418" s="13"/>
      <c r="AE418" s="13"/>
      <c r="AT418" s="284" t="s">
        <v>446</v>
      </c>
      <c r="AU418" s="284" t="s">
        <v>88</v>
      </c>
      <c r="AV418" s="13" t="s">
        <v>88</v>
      </c>
      <c r="AW418" s="13" t="s">
        <v>5</v>
      </c>
      <c r="AX418" s="13" t="s">
        <v>86</v>
      </c>
      <c r="AY418" s="284" t="s">
        <v>223</v>
      </c>
    </row>
    <row r="419" s="2" customFormat="1" ht="16.5" customHeight="1">
      <c r="A419" s="39"/>
      <c r="B419" s="40"/>
      <c r="C419" s="296" t="s">
        <v>683</v>
      </c>
      <c r="D419" s="296" t="s">
        <v>498</v>
      </c>
      <c r="E419" s="297" t="s">
        <v>2919</v>
      </c>
      <c r="F419" s="298" t="s">
        <v>2920</v>
      </c>
      <c r="G419" s="299" t="s">
        <v>320</v>
      </c>
      <c r="H419" s="300">
        <v>1</v>
      </c>
      <c r="I419" s="301"/>
      <c r="J419" s="302"/>
      <c r="K419" s="303">
        <f>ROUND(P419*H419,2)</f>
        <v>0</v>
      </c>
      <c r="L419" s="298" t="s">
        <v>1</v>
      </c>
      <c r="M419" s="304"/>
      <c r="N419" s="305" t="s">
        <v>1</v>
      </c>
      <c r="O419" s="260" t="s">
        <v>41</v>
      </c>
      <c r="P419" s="261">
        <f>I419+J419</f>
        <v>0</v>
      </c>
      <c r="Q419" s="261">
        <f>ROUND(I419*H419,2)</f>
        <v>0</v>
      </c>
      <c r="R419" s="261">
        <f>ROUND(J419*H419,2)</f>
        <v>0</v>
      </c>
      <c r="S419" s="92"/>
      <c r="T419" s="262">
        <f>S419*H419</f>
        <v>0</v>
      </c>
      <c r="U419" s="262">
        <v>10</v>
      </c>
      <c r="V419" s="262">
        <f>U419*H419</f>
        <v>10</v>
      </c>
      <c r="W419" s="262">
        <v>0</v>
      </c>
      <c r="X419" s="263">
        <f>W419*H419</f>
        <v>0</v>
      </c>
      <c r="Y419" s="39"/>
      <c r="Z419" s="39"/>
      <c r="AA419" s="39"/>
      <c r="AB419" s="39"/>
      <c r="AC419" s="39"/>
      <c r="AD419" s="39"/>
      <c r="AE419" s="39"/>
      <c r="AR419" s="264" t="s">
        <v>430</v>
      </c>
      <c r="AT419" s="264" t="s">
        <v>498</v>
      </c>
      <c r="AU419" s="264" t="s">
        <v>88</v>
      </c>
      <c r="AY419" s="18" t="s">
        <v>223</v>
      </c>
      <c r="BE419" s="265">
        <f>IF(O419="základní",K419,0)</f>
        <v>0</v>
      </c>
      <c r="BF419" s="265">
        <f>IF(O419="snížená",K419,0)</f>
        <v>0</v>
      </c>
      <c r="BG419" s="265">
        <f>IF(O419="zákl. přenesená",K419,0)</f>
        <v>0</v>
      </c>
      <c r="BH419" s="265">
        <f>IF(O419="sníž. přenesená",K419,0)</f>
        <v>0</v>
      </c>
      <c r="BI419" s="265">
        <f>IF(O419="nulová",K419,0)</f>
        <v>0</v>
      </c>
      <c r="BJ419" s="18" t="s">
        <v>86</v>
      </c>
      <c r="BK419" s="265">
        <f>ROUND(P419*H419,2)</f>
        <v>0</v>
      </c>
      <c r="BL419" s="18" t="s">
        <v>239</v>
      </c>
      <c r="BM419" s="264" t="s">
        <v>2921</v>
      </c>
    </row>
    <row r="420" s="2" customFormat="1">
      <c r="A420" s="39"/>
      <c r="B420" s="40"/>
      <c r="C420" s="41"/>
      <c r="D420" s="266" t="s">
        <v>232</v>
      </c>
      <c r="E420" s="41"/>
      <c r="F420" s="267" t="s">
        <v>2922</v>
      </c>
      <c r="G420" s="41"/>
      <c r="H420" s="41"/>
      <c r="I420" s="158"/>
      <c r="J420" s="158"/>
      <c r="K420" s="41"/>
      <c r="L420" s="41"/>
      <c r="M420" s="45"/>
      <c r="N420" s="268"/>
      <c r="O420" s="269"/>
      <c r="P420" s="92"/>
      <c r="Q420" s="92"/>
      <c r="R420" s="92"/>
      <c r="S420" s="92"/>
      <c r="T420" s="92"/>
      <c r="U420" s="92"/>
      <c r="V420" s="92"/>
      <c r="W420" s="92"/>
      <c r="X420" s="93"/>
      <c r="Y420" s="39"/>
      <c r="Z420" s="39"/>
      <c r="AA420" s="39"/>
      <c r="AB420" s="39"/>
      <c r="AC420" s="39"/>
      <c r="AD420" s="39"/>
      <c r="AE420" s="39"/>
      <c r="AT420" s="18" t="s">
        <v>232</v>
      </c>
      <c r="AU420" s="18" t="s">
        <v>88</v>
      </c>
    </row>
    <row r="421" s="13" customFormat="1">
      <c r="A421" s="13"/>
      <c r="B421" s="274"/>
      <c r="C421" s="275"/>
      <c r="D421" s="266" t="s">
        <v>446</v>
      </c>
      <c r="E421" s="276" t="s">
        <v>1</v>
      </c>
      <c r="F421" s="277" t="s">
        <v>86</v>
      </c>
      <c r="G421" s="275"/>
      <c r="H421" s="278">
        <v>1</v>
      </c>
      <c r="I421" s="279"/>
      <c r="J421" s="279"/>
      <c r="K421" s="275"/>
      <c r="L421" s="275"/>
      <c r="M421" s="280"/>
      <c r="N421" s="281"/>
      <c r="O421" s="282"/>
      <c r="P421" s="282"/>
      <c r="Q421" s="282"/>
      <c r="R421" s="282"/>
      <c r="S421" s="282"/>
      <c r="T421" s="282"/>
      <c r="U421" s="282"/>
      <c r="V421" s="282"/>
      <c r="W421" s="282"/>
      <c r="X421" s="283"/>
      <c r="Y421" s="13"/>
      <c r="Z421" s="13"/>
      <c r="AA421" s="13"/>
      <c r="AB421" s="13"/>
      <c r="AC421" s="13"/>
      <c r="AD421" s="13"/>
      <c r="AE421" s="13"/>
      <c r="AT421" s="284" t="s">
        <v>446</v>
      </c>
      <c r="AU421" s="284" t="s">
        <v>88</v>
      </c>
      <c r="AV421" s="13" t="s">
        <v>88</v>
      </c>
      <c r="AW421" s="13" t="s">
        <v>5</v>
      </c>
      <c r="AX421" s="13" t="s">
        <v>86</v>
      </c>
      <c r="AY421" s="284" t="s">
        <v>223</v>
      </c>
    </row>
    <row r="422" s="12" customFormat="1" ht="22.8" customHeight="1">
      <c r="A422" s="12"/>
      <c r="B422" s="235"/>
      <c r="C422" s="236"/>
      <c r="D422" s="237" t="s">
        <v>77</v>
      </c>
      <c r="E422" s="250" t="s">
        <v>258</v>
      </c>
      <c r="F422" s="250" t="s">
        <v>2923</v>
      </c>
      <c r="G422" s="236"/>
      <c r="H422" s="236"/>
      <c r="I422" s="239"/>
      <c r="J422" s="239"/>
      <c r="K422" s="251">
        <f>BK422</f>
        <v>0</v>
      </c>
      <c r="L422" s="236"/>
      <c r="M422" s="241"/>
      <c r="N422" s="242"/>
      <c r="O422" s="243"/>
      <c r="P422" s="243"/>
      <c r="Q422" s="244">
        <f>SUM(Q423:Q444)</f>
        <v>0</v>
      </c>
      <c r="R422" s="244">
        <f>SUM(R423:R444)</f>
        <v>0</v>
      </c>
      <c r="S422" s="243"/>
      <c r="T422" s="245">
        <f>SUM(T423:T444)</f>
        <v>0</v>
      </c>
      <c r="U422" s="243"/>
      <c r="V422" s="245">
        <f>SUM(V423:V444)</f>
        <v>26.771149999999999</v>
      </c>
      <c r="W422" s="243"/>
      <c r="X422" s="246">
        <f>SUM(X423:X444)</f>
        <v>0</v>
      </c>
      <c r="Y422" s="12"/>
      <c r="Z422" s="12"/>
      <c r="AA422" s="12"/>
      <c r="AB422" s="12"/>
      <c r="AC422" s="12"/>
      <c r="AD422" s="12"/>
      <c r="AE422" s="12"/>
      <c r="AR422" s="247" t="s">
        <v>86</v>
      </c>
      <c r="AT422" s="248" t="s">
        <v>77</v>
      </c>
      <c r="AU422" s="248" t="s">
        <v>86</v>
      </c>
      <c r="AY422" s="247" t="s">
        <v>223</v>
      </c>
      <c r="BK422" s="249">
        <f>SUM(BK423:BK444)</f>
        <v>0</v>
      </c>
    </row>
    <row r="423" s="2" customFormat="1" ht="16.5" customHeight="1">
      <c r="A423" s="39"/>
      <c r="B423" s="40"/>
      <c r="C423" s="252" t="s">
        <v>693</v>
      </c>
      <c r="D423" s="252" t="s">
        <v>226</v>
      </c>
      <c r="E423" s="253" t="s">
        <v>2924</v>
      </c>
      <c r="F423" s="254" t="s">
        <v>2925</v>
      </c>
      <c r="G423" s="255" t="s">
        <v>229</v>
      </c>
      <c r="H423" s="256">
        <v>1</v>
      </c>
      <c r="I423" s="257"/>
      <c r="J423" s="257"/>
      <c r="K423" s="258">
        <f>ROUND(P423*H423,2)</f>
        <v>0</v>
      </c>
      <c r="L423" s="254" t="s">
        <v>1</v>
      </c>
      <c r="M423" s="45"/>
      <c r="N423" s="259" t="s">
        <v>1</v>
      </c>
      <c r="O423" s="260" t="s">
        <v>41</v>
      </c>
      <c r="P423" s="261">
        <f>I423+J423</f>
        <v>0</v>
      </c>
      <c r="Q423" s="261">
        <f>ROUND(I423*H423,2)</f>
        <v>0</v>
      </c>
      <c r="R423" s="261">
        <f>ROUND(J423*H423,2)</f>
        <v>0</v>
      </c>
      <c r="S423" s="92"/>
      <c r="T423" s="262">
        <f>S423*H423</f>
        <v>0</v>
      </c>
      <c r="U423" s="262">
        <v>0</v>
      </c>
      <c r="V423" s="262">
        <f>U423*H423</f>
        <v>0</v>
      </c>
      <c r="W423" s="262">
        <v>0</v>
      </c>
      <c r="X423" s="263">
        <f>W423*H423</f>
        <v>0</v>
      </c>
      <c r="Y423" s="39"/>
      <c r="Z423" s="39"/>
      <c r="AA423" s="39"/>
      <c r="AB423" s="39"/>
      <c r="AC423" s="39"/>
      <c r="AD423" s="39"/>
      <c r="AE423" s="39"/>
      <c r="AR423" s="264" t="s">
        <v>239</v>
      </c>
      <c r="AT423" s="264" t="s">
        <v>226</v>
      </c>
      <c r="AU423" s="264" t="s">
        <v>88</v>
      </c>
      <c r="AY423" s="18" t="s">
        <v>223</v>
      </c>
      <c r="BE423" s="265">
        <f>IF(O423="základní",K423,0)</f>
        <v>0</v>
      </c>
      <c r="BF423" s="265">
        <f>IF(O423="snížená",K423,0)</f>
        <v>0</v>
      </c>
      <c r="BG423" s="265">
        <f>IF(O423="zákl. přenesená",K423,0)</f>
        <v>0</v>
      </c>
      <c r="BH423" s="265">
        <f>IF(O423="sníž. přenesená",K423,0)</f>
        <v>0</v>
      </c>
      <c r="BI423" s="265">
        <f>IF(O423="nulová",K423,0)</f>
        <v>0</v>
      </c>
      <c r="BJ423" s="18" t="s">
        <v>86</v>
      </c>
      <c r="BK423" s="265">
        <f>ROUND(P423*H423,2)</f>
        <v>0</v>
      </c>
      <c r="BL423" s="18" t="s">
        <v>239</v>
      </c>
      <c r="BM423" s="264" t="s">
        <v>2926</v>
      </c>
    </row>
    <row r="424" s="2" customFormat="1">
      <c r="A424" s="39"/>
      <c r="B424" s="40"/>
      <c r="C424" s="41"/>
      <c r="D424" s="266" t="s">
        <v>232</v>
      </c>
      <c r="E424" s="41"/>
      <c r="F424" s="267" t="s">
        <v>2927</v>
      </c>
      <c r="G424" s="41"/>
      <c r="H424" s="41"/>
      <c r="I424" s="158"/>
      <c r="J424" s="158"/>
      <c r="K424" s="41"/>
      <c r="L424" s="41"/>
      <c r="M424" s="45"/>
      <c r="N424" s="268"/>
      <c r="O424" s="269"/>
      <c r="P424" s="92"/>
      <c r="Q424" s="92"/>
      <c r="R424" s="92"/>
      <c r="S424" s="92"/>
      <c r="T424" s="92"/>
      <c r="U424" s="92"/>
      <c r="V424" s="92"/>
      <c r="W424" s="92"/>
      <c r="X424" s="93"/>
      <c r="Y424" s="39"/>
      <c r="Z424" s="39"/>
      <c r="AA424" s="39"/>
      <c r="AB424" s="39"/>
      <c r="AC424" s="39"/>
      <c r="AD424" s="39"/>
      <c r="AE424" s="39"/>
      <c r="AT424" s="18" t="s">
        <v>232</v>
      </c>
      <c r="AU424" s="18" t="s">
        <v>88</v>
      </c>
    </row>
    <row r="425" s="13" customFormat="1">
      <c r="A425" s="13"/>
      <c r="B425" s="274"/>
      <c r="C425" s="275"/>
      <c r="D425" s="266" t="s">
        <v>446</v>
      </c>
      <c r="E425" s="276" t="s">
        <v>1</v>
      </c>
      <c r="F425" s="277" t="s">
        <v>86</v>
      </c>
      <c r="G425" s="275"/>
      <c r="H425" s="278">
        <v>1</v>
      </c>
      <c r="I425" s="279"/>
      <c r="J425" s="279"/>
      <c r="K425" s="275"/>
      <c r="L425" s="275"/>
      <c r="M425" s="280"/>
      <c r="N425" s="281"/>
      <c r="O425" s="282"/>
      <c r="P425" s="282"/>
      <c r="Q425" s="282"/>
      <c r="R425" s="282"/>
      <c r="S425" s="282"/>
      <c r="T425" s="282"/>
      <c r="U425" s="282"/>
      <c r="V425" s="282"/>
      <c r="W425" s="282"/>
      <c r="X425" s="283"/>
      <c r="Y425" s="13"/>
      <c r="Z425" s="13"/>
      <c r="AA425" s="13"/>
      <c r="AB425" s="13"/>
      <c r="AC425" s="13"/>
      <c r="AD425" s="13"/>
      <c r="AE425" s="13"/>
      <c r="AT425" s="284" t="s">
        <v>446</v>
      </c>
      <c r="AU425" s="284" t="s">
        <v>88</v>
      </c>
      <c r="AV425" s="13" t="s">
        <v>88</v>
      </c>
      <c r="AW425" s="13" t="s">
        <v>5</v>
      </c>
      <c r="AX425" s="13" t="s">
        <v>86</v>
      </c>
      <c r="AY425" s="284" t="s">
        <v>223</v>
      </c>
    </row>
    <row r="426" s="2" customFormat="1" ht="21.75" customHeight="1">
      <c r="A426" s="39"/>
      <c r="B426" s="40"/>
      <c r="C426" s="252" t="s">
        <v>698</v>
      </c>
      <c r="D426" s="252" t="s">
        <v>226</v>
      </c>
      <c r="E426" s="253" t="s">
        <v>2928</v>
      </c>
      <c r="F426" s="254" t="s">
        <v>2929</v>
      </c>
      <c r="G426" s="255" t="s">
        <v>409</v>
      </c>
      <c r="H426" s="256">
        <v>35.210000000000001</v>
      </c>
      <c r="I426" s="257"/>
      <c r="J426" s="257"/>
      <c r="K426" s="258">
        <f>ROUND(P426*H426,2)</f>
        <v>0</v>
      </c>
      <c r="L426" s="254" t="s">
        <v>404</v>
      </c>
      <c r="M426" s="45"/>
      <c r="N426" s="259" t="s">
        <v>1</v>
      </c>
      <c r="O426" s="260" t="s">
        <v>41</v>
      </c>
      <c r="P426" s="261">
        <f>I426+J426</f>
        <v>0</v>
      </c>
      <c r="Q426" s="261">
        <f>ROUND(I426*H426,2)</f>
        <v>0</v>
      </c>
      <c r="R426" s="261">
        <f>ROUND(J426*H426,2)</f>
        <v>0</v>
      </c>
      <c r="S426" s="92"/>
      <c r="T426" s="262">
        <f>S426*H426</f>
        <v>0</v>
      </c>
      <c r="U426" s="262">
        <v>0</v>
      </c>
      <c r="V426" s="262">
        <f>U426*H426</f>
        <v>0</v>
      </c>
      <c r="W426" s="262">
        <v>0</v>
      </c>
      <c r="X426" s="263">
        <f>W426*H426</f>
        <v>0</v>
      </c>
      <c r="Y426" s="39"/>
      <c r="Z426" s="39"/>
      <c r="AA426" s="39"/>
      <c r="AB426" s="39"/>
      <c r="AC426" s="39"/>
      <c r="AD426" s="39"/>
      <c r="AE426" s="39"/>
      <c r="AR426" s="264" t="s">
        <v>239</v>
      </c>
      <c r="AT426" s="264" t="s">
        <v>226</v>
      </c>
      <c r="AU426" s="264" t="s">
        <v>88</v>
      </c>
      <c r="AY426" s="18" t="s">
        <v>223</v>
      </c>
      <c r="BE426" s="265">
        <f>IF(O426="základní",K426,0)</f>
        <v>0</v>
      </c>
      <c r="BF426" s="265">
        <f>IF(O426="snížená",K426,0)</f>
        <v>0</v>
      </c>
      <c r="BG426" s="265">
        <f>IF(O426="zákl. přenesená",K426,0)</f>
        <v>0</v>
      </c>
      <c r="BH426" s="265">
        <f>IF(O426="sníž. přenesená",K426,0)</f>
        <v>0</v>
      </c>
      <c r="BI426" s="265">
        <f>IF(O426="nulová",K426,0)</f>
        <v>0</v>
      </c>
      <c r="BJ426" s="18" t="s">
        <v>86</v>
      </c>
      <c r="BK426" s="265">
        <f>ROUND(P426*H426,2)</f>
        <v>0</v>
      </c>
      <c r="BL426" s="18" t="s">
        <v>239</v>
      </c>
      <c r="BM426" s="264" t="s">
        <v>2930</v>
      </c>
    </row>
    <row r="427" s="15" customFormat="1">
      <c r="A427" s="15"/>
      <c r="B427" s="309"/>
      <c r="C427" s="310"/>
      <c r="D427" s="266" t="s">
        <v>446</v>
      </c>
      <c r="E427" s="311" t="s">
        <v>1</v>
      </c>
      <c r="F427" s="312" t="s">
        <v>2931</v>
      </c>
      <c r="G427" s="310"/>
      <c r="H427" s="311" t="s">
        <v>1</v>
      </c>
      <c r="I427" s="313"/>
      <c r="J427" s="313"/>
      <c r="K427" s="310"/>
      <c r="L427" s="310"/>
      <c r="M427" s="314"/>
      <c r="N427" s="315"/>
      <c r="O427" s="316"/>
      <c r="P427" s="316"/>
      <c r="Q427" s="316"/>
      <c r="R427" s="316"/>
      <c r="S427" s="316"/>
      <c r="T427" s="316"/>
      <c r="U427" s="316"/>
      <c r="V427" s="316"/>
      <c r="W427" s="316"/>
      <c r="X427" s="317"/>
      <c r="Y427" s="15"/>
      <c r="Z427" s="15"/>
      <c r="AA427" s="15"/>
      <c r="AB427" s="15"/>
      <c r="AC427" s="15"/>
      <c r="AD427" s="15"/>
      <c r="AE427" s="15"/>
      <c r="AT427" s="318" t="s">
        <v>446</v>
      </c>
      <c r="AU427" s="318" t="s">
        <v>88</v>
      </c>
      <c r="AV427" s="15" t="s">
        <v>86</v>
      </c>
      <c r="AW427" s="15" t="s">
        <v>5</v>
      </c>
      <c r="AX427" s="15" t="s">
        <v>78</v>
      </c>
      <c r="AY427" s="318" t="s">
        <v>223</v>
      </c>
    </row>
    <row r="428" s="13" customFormat="1">
      <c r="A428" s="13"/>
      <c r="B428" s="274"/>
      <c r="C428" s="275"/>
      <c r="D428" s="266" t="s">
        <v>446</v>
      </c>
      <c r="E428" s="276" t="s">
        <v>1</v>
      </c>
      <c r="F428" s="277" t="s">
        <v>375</v>
      </c>
      <c r="G428" s="275"/>
      <c r="H428" s="278">
        <v>30</v>
      </c>
      <c r="I428" s="279"/>
      <c r="J428" s="279"/>
      <c r="K428" s="275"/>
      <c r="L428" s="275"/>
      <c r="M428" s="280"/>
      <c r="N428" s="281"/>
      <c r="O428" s="282"/>
      <c r="P428" s="282"/>
      <c r="Q428" s="282"/>
      <c r="R428" s="282"/>
      <c r="S428" s="282"/>
      <c r="T428" s="282"/>
      <c r="U428" s="282"/>
      <c r="V428" s="282"/>
      <c r="W428" s="282"/>
      <c r="X428" s="283"/>
      <c r="Y428" s="13"/>
      <c r="Z428" s="13"/>
      <c r="AA428" s="13"/>
      <c r="AB428" s="13"/>
      <c r="AC428" s="13"/>
      <c r="AD428" s="13"/>
      <c r="AE428" s="13"/>
      <c r="AT428" s="284" t="s">
        <v>446</v>
      </c>
      <c r="AU428" s="284" t="s">
        <v>88</v>
      </c>
      <c r="AV428" s="13" t="s">
        <v>88</v>
      </c>
      <c r="AW428" s="13" t="s">
        <v>5</v>
      </c>
      <c r="AX428" s="13" t="s">
        <v>78</v>
      </c>
      <c r="AY428" s="284" t="s">
        <v>223</v>
      </c>
    </row>
    <row r="429" s="15" customFormat="1">
      <c r="A429" s="15"/>
      <c r="B429" s="309"/>
      <c r="C429" s="310"/>
      <c r="D429" s="266" t="s">
        <v>446</v>
      </c>
      <c r="E429" s="311" t="s">
        <v>1</v>
      </c>
      <c r="F429" s="312" t="s">
        <v>2819</v>
      </c>
      <c r="G429" s="310"/>
      <c r="H429" s="311" t="s">
        <v>1</v>
      </c>
      <c r="I429" s="313"/>
      <c r="J429" s="313"/>
      <c r="K429" s="310"/>
      <c r="L429" s="310"/>
      <c r="M429" s="314"/>
      <c r="N429" s="315"/>
      <c r="O429" s="316"/>
      <c r="P429" s="316"/>
      <c r="Q429" s="316"/>
      <c r="R429" s="316"/>
      <c r="S429" s="316"/>
      <c r="T429" s="316"/>
      <c r="U429" s="316"/>
      <c r="V429" s="316"/>
      <c r="W429" s="316"/>
      <c r="X429" s="317"/>
      <c r="Y429" s="15"/>
      <c r="Z429" s="15"/>
      <c r="AA429" s="15"/>
      <c r="AB429" s="15"/>
      <c r="AC429" s="15"/>
      <c r="AD429" s="15"/>
      <c r="AE429" s="15"/>
      <c r="AT429" s="318" t="s">
        <v>446</v>
      </c>
      <c r="AU429" s="318" t="s">
        <v>88</v>
      </c>
      <c r="AV429" s="15" t="s">
        <v>86</v>
      </c>
      <c r="AW429" s="15" t="s">
        <v>5</v>
      </c>
      <c r="AX429" s="15" t="s">
        <v>78</v>
      </c>
      <c r="AY429" s="318" t="s">
        <v>223</v>
      </c>
    </row>
    <row r="430" s="13" customFormat="1">
      <c r="A430" s="13"/>
      <c r="B430" s="274"/>
      <c r="C430" s="275"/>
      <c r="D430" s="266" t="s">
        <v>446</v>
      </c>
      <c r="E430" s="276" t="s">
        <v>1</v>
      </c>
      <c r="F430" s="277" t="s">
        <v>2932</v>
      </c>
      <c r="G430" s="275"/>
      <c r="H430" s="278">
        <v>5.21</v>
      </c>
      <c r="I430" s="279"/>
      <c r="J430" s="279"/>
      <c r="K430" s="275"/>
      <c r="L430" s="275"/>
      <c r="M430" s="280"/>
      <c r="N430" s="281"/>
      <c r="O430" s="282"/>
      <c r="P430" s="282"/>
      <c r="Q430" s="282"/>
      <c r="R430" s="282"/>
      <c r="S430" s="282"/>
      <c r="T430" s="282"/>
      <c r="U430" s="282"/>
      <c r="V430" s="282"/>
      <c r="W430" s="282"/>
      <c r="X430" s="283"/>
      <c r="Y430" s="13"/>
      <c r="Z430" s="13"/>
      <c r="AA430" s="13"/>
      <c r="AB430" s="13"/>
      <c r="AC430" s="13"/>
      <c r="AD430" s="13"/>
      <c r="AE430" s="13"/>
      <c r="AT430" s="284" t="s">
        <v>446</v>
      </c>
      <c r="AU430" s="284" t="s">
        <v>88</v>
      </c>
      <c r="AV430" s="13" t="s">
        <v>88</v>
      </c>
      <c r="AW430" s="13" t="s">
        <v>5</v>
      </c>
      <c r="AX430" s="13" t="s">
        <v>78</v>
      </c>
      <c r="AY430" s="284" t="s">
        <v>223</v>
      </c>
    </row>
    <row r="431" s="14" customFormat="1">
      <c r="A431" s="14"/>
      <c r="B431" s="285"/>
      <c r="C431" s="286"/>
      <c r="D431" s="266" t="s">
        <v>446</v>
      </c>
      <c r="E431" s="287" t="s">
        <v>1</v>
      </c>
      <c r="F431" s="288" t="s">
        <v>463</v>
      </c>
      <c r="G431" s="286"/>
      <c r="H431" s="289">
        <v>35.210000000000001</v>
      </c>
      <c r="I431" s="290"/>
      <c r="J431" s="290"/>
      <c r="K431" s="286"/>
      <c r="L431" s="286"/>
      <c r="M431" s="291"/>
      <c r="N431" s="292"/>
      <c r="O431" s="293"/>
      <c r="P431" s="293"/>
      <c r="Q431" s="293"/>
      <c r="R431" s="293"/>
      <c r="S431" s="293"/>
      <c r="T431" s="293"/>
      <c r="U431" s="293"/>
      <c r="V431" s="293"/>
      <c r="W431" s="293"/>
      <c r="X431" s="294"/>
      <c r="Y431" s="14"/>
      <c r="Z431" s="14"/>
      <c r="AA431" s="14"/>
      <c r="AB431" s="14"/>
      <c r="AC431" s="14"/>
      <c r="AD431" s="14"/>
      <c r="AE431" s="14"/>
      <c r="AT431" s="295" t="s">
        <v>446</v>
      </c>
      <c r="AU431" s="295" t="s">
        <v>88</v>
      </c>
      <c r="AV431" s="14" t="s">
        <v>239</v>
      </c>
      <c r="AW431" s="14" t="s">
        <v>5</v>
      </c>
      <c r="AX431" s="14" t="s">
        <v>86</v>
      </c>
      <c r="AY431" s="295" t="s">
        <v>223</v>
      </c>
    </row>
    <row r="432" s="2" customFormat="1" ht="16.5" customHeight="1">
      <c r="A432" s="39"/>
      <c r="B432" s="40"/>
      <c r="C432" s="296" t="s">
        <v>713</v>
      </c>
      <c r="D432" s="296" t="s">
        <v>498</v>
      </c>
      <c r="E432" s="297" t="s">
        <v>2933</v>
      </c>
      <c r="F432" s="298" t="s">
        <v>2934</v>
      </c>
      <c r="G432" s="299" t="s">
        <v>403</v>
      </c>
      <c r="H432" s="300">
        <v>0.5</v>
      </c>
      <c r="I432" s="301"/>
      <c r="J432" s="302"/>
      <c r="K432" s="303">
        <f>ROUND(P432*H432,2)</f>
        <v>0</v>
      </c>
      <c r="L432" s="298" t="s">
        <v>1</v>
      </c>
      <c r="M432" s="304"/>
      <c r="N432" s="305" t="s">
        <v>1</v>
      </c>
      <c r="O432" s="260" t="s">
        <v>41</v>
      </c>
      <c r="P432" s="261">
        <f>I432+J432</f>
        <v>0</v>
      </c>
      <c r="Q432" s="261">
        <f>ROUND(I432*H432,2)</f>
        <v>0</v>
      </c>
      <c r="R432" s="261">
        <f>ROUND(J432*H432,2)</f>
        <v>0</v>
      </c>
      <c r="S432" s="92"/>
      <c r="T432" s="262">
        <f>S432*H432</f>
        <v>0</v>
      </c>
      <c r="U432" s="262">
        <v>0.0043</v>
      </c>
      <c r="V432" s="262">
        <f>U432*H432</f>
        <v>0.00215</v>
      </c>
      <c r="W432" s="262">
        <v>0</v>
      </c>
      <c r="X432" s="263">
        <f>W432*H432</f>
        <v>0</v>
      </c>
      <c r="Y432" s="39"/>
      <c r="Z432" s="39"/>
      <c r="AA432" s="39"/>
      <c r="AB432" s="39"/>
      <c r="AC432" s="39"/>
      <c r="AD432" s="39"/>
      <c r="AE432" s="39"/>
      <c r="AR432" s="264" t="s">
        <v>430</v>
      </c>
      <c r="AT432" s="264" t="s">
        <v>498</v>
      </c>
      <c r="AU432" s="264" t="s">
        <v>88</v>
      </c>
      <c r="AY432" s="18" t="s">
        <v>223</v>
      </c>
      <c r="BE432" s="265">
        <f>IF(O432="základní",K432,0)</f>
        <v>0</v>
      </c>
      <c r="BF432" s="265">
        <f>IF(O432="snížená",K432,0)</f>
        <v>0</v>
      </c>
      <c r="BG432" s="265">
        <f>IF(O432="zákl. přenesená",K432,0)</f>
        <v>0</v>
      </c>
      <c r="BH432" s="265">
        <f>IF(O432="sníž. přenesená",K432,0)</f>
        <v>0</v>
      </c>
      <c r="BI432" s="265">
        <f>IF(O432="nulová",K432,0)</f>
        <v>0</v>
      </c>
      <c r="BJ432" s="18" t="s">
        <v>86</v>
      </c>
      <c r="BK432" s="265">
        <f>ROUND(P432*H432,2)</f>
        <v>0</v>
      </c>
      <c r="BL432" s="18" t="s">
        <v>239</v>
      </c>
      <c r="BM432" s="264" t="s">
        <v>2935</v>
      </c>
    </row>
    <row r="433" s="15" customFormat="1">
      <c r="A433" s="15"/>
      <c r="B433" s="309"/>
      <c r="C433" s="310"/>
      <c r="D433" s="266" t="s">
        <v>446</v>
      </c>
      <c r="E433" s="311" t="s">
        <v>1</v>
      </c>
      <c r="F433" s="312" t="s">
        <v>2936</v>
      </c>
      <c r="G433" s="310"/>
      <c r="H433" s="311" t="s">
        <v>1</v>
      </c>
      <c r="I433" s="313"/>
      <c r="J433" s="313"/>
      <c r="K433" s="310"/>
      <c r="L433" s="310"/>
      <c r="M433" s="314"/>
      <c r="N433" s="315"/>
      <c r="O433" s="316"/>
      <c r="P433" s="316"/>
      <c r="Q433" s="316"/>
      <c r="R433" s="316"/>
      <c r="S433" s="316"/>
      <c r="T433" s="316"/>
      <c r="U433" s="316"/>
      <c r="V433" s="316"/>
      <c r="W433" s="316"/>
      <c r="X433" s="317"/>
      <c r="Y433" s="15"/>
      <c r="Z433" s="15"/>
      <c r="AA433" s="15"/>
      <c r="AB433" s="15"/>
      <c r="AC433" s="15"/>
      <c r="AD433" s="15"/>
      <c r="AE433" s="15"/>
      <c r="AT433" s="318" t="s">
        <v>446</v>
      </c>
      <c r="AU433" s="318" t="s">
        <v>88</v>
      </c>
      <c r="AV433" s="15" t="s">
        <v>86</v>
      </c>
      <c r="AW433" s="15" t="s">
        <v>5</v>
      </c>
      <c r="AX433" s="15" t="s">
        <v>78</v>
      </c>
      <c r="AY433" s="318" t="s">
        <v>223</v>
      </c>
    </row>
    <row r="434" s="13" customFormat="1">
      <c r="A434" s="13"/>
      <c r="B434" s="274"/>
      <c r="C434" s="275"/>
      <c r="D434" s="266" t="s">
        <v>446</v>
      </c>
      <c r="E434" s="276" t="s">
        <v>1</v>
      </c>
      <c r="F434" s="277" t="s">
        <v>2937</v>
      </c>
      <c r="G434" s="275"/>
      <c r="H434" s="278">
        <v>0.5</v>
      </c>
      <c r="I434" s="279"/>
      <c r="J434" s="279"/>
      <c r="K434" s="275"/>
      <c r="L434" s="275"/>
      <c r="M434" s="280"/>
      <c r="N434" s="281"/>
      <c r="O434" s="282"/>
      <c r="P434" s="282"/>
      <c r="Q434" s="282"/>
      <c r="R434" s="282"/>
      <c r="S434" s="282"/>
      <c r="T434" s="282"/>
      <c r="U434" s="282"/>
      <c r="V434" s="282"/>
      <c r="W434" s="282"/>
      <c r="X434" s="283"/>
      <c r="Y434" s="13"/>
      <c r="Z434" s="13"/>
      <c r="AA434" s="13"/>
      <c r="AB434" s="13"/>
      <c r="AC434" s="13"/>
      <c r="AD434" s="13"/>
      <c r="AE434" s="13"/>
      <c r="AT434" s="284" t="s">
        <v>446</v>
      </c>
      <c r="AU434" s="284" t="s">
        <v>88</v>
      </c>
      <c r="AV434" s="13" t="s">
        <v>88</v>
      </c>
      <c r="AW434" s="13" t="s">
        <v>5</v>
      </c>
      <c r="AX434" s="13" t="s">
        <v>86</v>
      </c>
      <c r="AY434" s="284" t="s">
        <v>223</v>
      </c>
    </row>
    <row r="435" s="2" customFormat="1" ht="16.5" customHeight="1">
      <c r="A435" s="39"/>
      <c r="B435" s="40"/>
      <c r="C435" s="296" t="s">
        <v>718</v>
      </c>
      <c r="D435" s="296" t="s">
        <v>498</v>
      </c>
      <c r="E435" s="297" t="s">
        <v>2938</v>
      </c>
      <c r="F435" s="298" t="s">
        <v>2939</v>
      </c>
      <c r="G435" s="299" t="s">
        <v>501</v>
      </c>
      <c r="H435" s="300">
        <v>26.768999999999998</v>
      </c>
      <c r="I435" s="301"/>
      <c r="J435" s="302"/>
      <c r="K435" s="303">
        <f>ROUND(P435*H435,2)</f>
        <v>0</v>
      </c>
      <c r="L435" s="298" t="s">
        <v>1</v>
      </c>
      <c r="M435" s="304"/>
      <c r="N435" s="305" t="s">
        <v>1</v>
      </c>
      <c r="O435" s="260" t="s">
        <v>41</v>
      </c>
      <c r="P435" s="261">
        <f>I435+J435</f>
        <v>0</v>
      </c>
      <c r="Q435" s="261">
        <f>ROUND(I435*H435,2)</f>
        <v>0</v>
      </c>
      <c r="R435" s="261">
        <f>ROUND(J435*H435,2)</f>
        <v>0</v>
      </c>
      <c r="S435" s="92"/>
      <c r="T435" s="262">
        <f>S435*H435</f>
        <v>0</v>
      </c>
      <c r="U435" s="262">
        <v>1</v>
      </c>
      <c r="V435" s="262">
        <f>U435*H435</f>
        <v>26.768999999999998</v>
      </c>
      <c r="W435" s="262">
        <v>0</v>
      </c>
      <c r="X435" s="263">
        <f>W435*H435</f>
        <v>0</v>
      </c>
      <c r="Y435" s="39"/>
      <c r="Z435" s="39"/>
      <c r="AA435" s="39"/>
      <c r="AB435" s="39"/>
      <c r="AC435" s="39"/>
      <c r="AD435" s="39"/>
      <c r="AE435" s="39"/>
      <c r="AR435" s="264" t="s">
        <v>430</v>
      </c>
      <c r="AT435" s="264" t="s">
        <v>498</v>
      </c>
      <c r="AU435" s="264" t="s">
        <v>88</v>
      </c>
      <c r="AY435" s="18" t="s">
        <v>223</v>
      </c>
      <c r="BE435" s="265">
        <f>IF(O435="základní",K435,0)</f>
        <v>0</v>
      </c>
      <c r="BF435" s="265">
        <f>IF(O435="snížená",K435,0)</f>
        <v>0</v>
      </c>
      <c r="BG435" s="265">
        <f>IF(O435="zákl. přenesená",K435,0)</f>
        <v>0</v>
      </c>
      <c r="BH435" s="265">
        <f>IF(O435="sníž. přenesená",K435,0)</f>
        <v>0</v>
      </c>
      <c r="BI435" s="265">
        <f>IF(O435="nulová",K435,0)</f>
        <v>0</v>
      </c>
      <c r="BJ435" s="18" t="s">
        <v>86</v>
      </c>
      <c r="BK435" s="265">
        <f>ROUND(P435*H435,2)</f>
        <v>0</v>
      </c>
      <c r="BL435" s="18" t="s">
        <v>239</v>
      </c>
      <c r="BM435" s="264" t="s">
        <v>2940</v>
      </c>
    </row>
    <row r="436" s="13" customFormat="1">
      <c r="A436" s="13"/>
      <c r="B436" s="274"/>
      <c r="C436" s="275"/>
      <c r="D436" s="266" t="s">
        <v>446</v>
      </c>
      <c r="E436" s="276" t="s">
        <v>1</v>
      </c>
      <c r="F436" s="277" t="s">
        <v>2664</v>
      </c>
      <c r="G436" s="275"/>
      <c r="H436" s="278">
        <v>46.481999999999999</v>
      </c>
      <c r="I436" s="279"/>
      <c r="J436" s="279"/>
      <c r="K436" s="275"/>
      <c r="L436" s="275"/>
      <c r="M436" s="280"/>
      <c r="N436" s="281"/>
      <c r="O436" s="282"/>
      <c r="P436" s="282"/>
      <c r="Q436" s="282"/>
      <c r="R436" s="282"/>
      <c r="S436" s="282"/>
      <c r="T436" s="282"/>
      <c r="U436" s="282"/>
      <c r="V436" s="282"/>
      <c r="W436" s="282"/>
      <c r="X436" s="283"/>
      <c r="Y436" s="13"/>
      <c r="Z436" s="13"/>
      <c r="AA436" s="13"/>
      <c r="AB436" s="13"/>
      <c r="AC436" s="13"/>
      <c r="AD436" s="13"/>
      <c r="AE436" s="13"/>
      <c r="AT436" s="284" t="s">
        <v>446</v>
      </c>
      <c r="AU436" s="284" t="s">
        <v>88</v>
      </c>
      <c r="AV436" s="13" t="s">
        <v>88</v>
      </c>
      <c r="AW436" s="13" t="s">
        <v>5</v>
      </c>
      <c r="AX436" s="13" t="s">
        <v>78</v>
      </c>
      <c r="AY436" s="284" t="s">
        <v>223</v>
      </c>
    </row>
    <row r="437" s="13" customFormat="1">
      <c r="A437" s="13"/>
      <c r="B437" s="274"/>
      <c r="C437" s="275"/>
      <c r="D437" s="266" t="s">
        <v>446</v>
      </c>
      <c r="E437" s="276" t="s">
        <v>1</v>
      </c>
      <c r="F437" s="277" t="s">
        <v>2666</v>
      </c>
      <c r="G437" s="275"/>
      <c r="H437" s="278">
        <v>41.527999999999999</v>
      </c>
      <c r="I437" s="279"/>
      <c r="J437" s="279"/>
      <c r="K437" s="275"/>
      <c r="L437" s="275"/>
      <c r="M437" s="280"/>
      <c r="N437" s="281"/>
      <c r="O437" s="282"/>
      <c r="P437" s="282"/>
      <c r="Q437" s="282"/>
      <c r="R437" s="282"/>
      <c r="S437" s="282"/>
      <c r="T437" s="282"/>
      <c r="U437" s="282"/>
      <c r="V437" s="282"/>
      <c r="W437" s="282"/>
      <c r="X437" s="283"/>
      <c r="Y437" s="13"/>
      <c r="Z437" s="13"/>
      <c r="AA437" s="13"/>
      <c r="AB437" s="13"/>
      <c r="AC437" s="13"/>
      <c r="AD437" s="13"/>
      <c r="AE437" s="13"/>
      <c r="AT437" s="284" t="s">
        <v>446</v>
      </c>
      <c r="AU437" s="284" t="s">
        <v>88</v>
      </c>
      <c r="AV437" s="13" t="s">
        <v>88</v>
      </c>
      <c r="AW437" s="13" t="s">
        <v>5</v>
      </c>
      <c r="AX437" s="13" t="s">
        <v>78</v>
      </c>
      <c r="AY437" s="284" t="s">
        <v>223</v>
      </c>
    </row>
    <row r="438" s="13" customFormat="1">
      <c r="A438" s="13"/>
      <c r="B438" s="274"/>
      <c r="C438" s="275"/>
      <c r="D438" s="266" t="s">
        <v>446</v>
      </c>
      <c r="E438" s="276" t="s">
        <v>1</v>
      </c>
      <c r="F438" s="277" t="s">
        <v>2668</v>
      </c>
      <c r="G438" s="275"/>
      <c r="H438" s="278">
        <v>43.456000000000003</v>
      </c>
      <c r="I438" s="279"/>
      <c r="J438" s="279"/>
      <c r="K438" s="275"/>
      <c r="L438" s="275"/>
      <c r="M438" s="280"/>
      <c r="N438" s="281"/>
      <c r="O438" s="282"/>
      <c r="P438" s="282"/>
      <c r="Q438" s="282"/>
      <c r="R438" s="282"/>
      <c r="S438" s="282"/>
      <c r="T438" s="282"/>
      <c r="U438" s="282"/>
      <c r="V438" s="282"/>
      <c r="W438" s="282"/>
      <c r="X438" s="283"/>
      <c r="Y438" s="13"/>
      <c r="Z438" s="13"/>
      <c r="AA438" s="13"/>
      <c r="AB438" s="13"/>
      <c r="AC438" s="13"/>
      <c r="AD438" s="13"/>
      <c r="AE438" s="13"/>
      <c r="AT438" s="284" t="s">
        <v>446</v>
      </c>
      <c r="AU438" s="284" t="s">
        <v>88</v>
      </c>
      <c r="AV438" s="13" t="s">
        <v>88</v>
      </c>
      <c r="AW438" s="13" t="s">
        <v>5</v>
      </c>
      <c r="AX438" s="13" t="s">
        <v>78</v>
      </c>
      <c r="AY438" s="284" t="s">
        <v>223</v>
      </c>
    </row>
    <row r="439" s="13" customFormat="1">
      <c r="A439" s="13"/>
      <c r="B439" s="274"/>
      <c r="C439" s="275"/>
      <c r="D439" s="266" t="s">
        <v>446</v>
      </c>
      <c r="E439" s="276" t="s">
        <v>1</v>
      </c>
      <c r="F439" s="277" t="s">
        <v>2670</v>
      </c>
      <c r="G439" s="275"/>
      <c r="H439" s="278">
        <v>41.241999999999997</v>
      </c>
      <c r="I439" s="279"/>
      <c r="J439" s="279"/>
      <c r="K439" s="275"/>
      <c r="L439" s="275"/>
      <c r="M439" s="280"/>
      <c r="N439" s="281"/>
      <c r="O439" s="282"/>
      <c r="P439" s="282"/>
      <c r="Q439" s="282"/>
      <c r="R439" s="282"/>
      <c r="S439" s="282"/>
      <c r="T439" s="282"/>
      <c r="U439" s="282"/>
      <c r="V439" s="282"/>
      <c r="W439" s="282"/>
      <c r="X439" s="283"/>
      <c r="Y439" s="13"/>
      <c r="Z439" s="13"/>
      <c r="AA439" s="13"/>
      <c r="AB439" s="13"/>
      <c r="AC439" s="13"/>
      <c r="AD439" s="13"/>
      <c r="AE439" s="13"/>
      <c r="AT439" s="284" t="s">
        <v>446</v>
      </c>
      <c r="AU439" s="284" t="s">
        <v>88</v>
      </c>
      <c r="AV439" s="13" t="s">
        <v>88</v>
      </c>
      <c r="AW439" s="13" t="s">
        <v>5</v>
      </c>
      <c r="AX439" s="13" t="s">
        <v>78</v>
      </c>
      <c r="AY439" s="284" t="s">
        <v>223</v>
      </c>
    </row>
    <row r="440" s="16" customFormat="1">
      <c r="A440" s="16"/>
      <c r="B440" s="328"/>
      <c r="C440" s="329"/>
      <c r="D440" s="266" t="s">
        <v>446</v>
      </c>
      <c r="E440" s="330" t="s">
        <v>1</v>
      </c>
      <c r="F440" s="331" t="s">
        <v>2639</v>
      </c>
      <c r="G440" s="329"/>
      <c r="H440" s="332">
        <v>172.708</v>
      </c>
      <c r="I440" s="333"/>
      <c r="J440" s="333"/>
      <c r="K440" s="329"/>
      <c r="L440" s="329"/>
      <c r="M440" s="334"/>
      <c r="N440" s="335"/>
      <c r="O440" s="336"/>
      <c r="P440" s="336"/>
      <c r="Q440" s="336"/>
      <c r="R440" s="336"/>
      <c r="S440" s="336"/>
      <c r="T440" s="336"/>
      <c r="U440" s="336"/>
      <c r="V440" s="336"/>
      <c r="W440" s="336"/>
      <c r="X440" s="337"/>
      <c r="Y440" s="16"/>
      <c r="Z440" s="16"/>
      <c r="AA440" s="16"/>
      <c r="AB440" s="16"/>
      <c r="AC440" s="16"/>
      <c r="AD440" s="16"/>
      <c r="AE440" s="16"/>
      <c r="AT440" s="338" t="s">
        <v>446</v>
      </c>
      <c r="AU440" s="338" t="s">
        <v>88</v>
      </c>
      <c r="AV440" s="16" t="s">
        <v>234</v>
      </c>
      <c r="AW440" s="16" t="s">
        <v>5</v>
      </c>
      <c r="AX440" s="16" t="s">
        <v>78</v>
      </c>
      <c r="AY440" s="338" t="s">
        <v>223</v>
      </c>
    </row>
    <row r="441" s="13" customFormat="1">
      <c r="A441" s="13"/>
      <c r="B441" s="274"/>
      <c r="C441" s="275"/>
      <c r="D441" s="266" t="s">
        <v>446</v>
      </c>
      <c r="E441" s="276" t="s">
        <v>1</v>
      </c>
      <c r="F441" s="277" t="s">
        <v>2941</v>
      </c>
      <c r="G441" s="275"/>
      <c r="H441" s="278">
        <v>26.768999999999998</v>
      </c>
      <c r="I441" s="279"/>
      <c r="J441" s="279"/>
      <c r="K441" s="275"/>
      <c r="L441" s="275"/>
      <c r="M441" s="280"/>
      <c r="N441" s="281"/>
      <c r="O441" s="282"/>
      <c r="P441" s="282"/>
      <c r="Q441" s="282"/>
      <c r="R441" s="282"/>
      <c r="S441" s="282"/>
      <c r="T441" s="282"/>
      <c r="U441" s="282"/>
      <c r="V441" s="282"/>
      <c r="W441" s="282"/>
      <c r="X441" s="283"/>
      <c r="Y441" s="13"/>
      <c r="Z441" s="13"/>
      <c r="AA441" s="13"/>
      <c r="AB441" s="13"/>
      <c r="AC441" s="13"/>
      <c r="AD441" s="13"/>
      <c r="AE441" s="13"/>
      <c r="AT441" s="284" t="s">
        <v>446</v>
      </c>
      <c r="AU441" s="284" t="s">
        <v>88</v>
      </c>
      <c r="AV441" s="13" t="s">
        <v>88</v>
      </c>
      <c r="AW441" s="13" t="s">
        <v>5</v>
      </c>
      <c r="AX441" s="13" t="s">
        <v>86</v>
      </c>
      <c r="AY441" s="284" t="s">
        <v>223</v>
      </c>
    </row>
    <row r="442" s="2" customFormat="1" ht="16.5" customHeight="1">
      <c r="A442" s="39"/>
      <c r="B442" s="40"/>
      <c r="C442" s="252" t="s">
        <v>705</v>
      </c>
      <c r="D442" s="252" t="s">
        <v>226</v>
      </c>
      <c r="E442" s="253" t="s">
        <v>2942</v>
      </c>
      <c r="F442" s="254" t="s">
        <v>2943</v>
      </c>
      <c r="G442" s="255" t="s">
        <v>403</v>
      </c>
      <c r="H442" s="256">
        <v>2.976</v>
      </c>
      <c r="I442" s="257"/>
      <c r="J442" s="257"/>
      <c r="K442" s="258">
        <f>ROUND(P442*H442,2)</f>
        <v>0</v>
      </c>
      <c r="L442" s="254" t="s">
        <v>1</v>
      </c>
      <c r="M442" s="45"/>
      <c r="N442" s="259" t="s">
        <v>1</v>
      </c>
      <c r="O442" s="260" t="s">
        <v>41</v>
      </c>
      <c r="P442" s="261">
        <f>I442+J442</f>
        <v>0</v>
      </c>
      <c r="Q442" s="261">
        <f>ROUND(I442*H442,2)</f>
        <v>0</v>
      </c>
      <c r="R442" s="261">
        <f>ROUND(J442*H442,2)</f>
        <v>0</v>
      </c>
      <c r="S442" s="92"/>
      <c r="T442" s="262">
        <f>S442*H442</f>
        <v>0</v>
      </c>
      <c r="U442" s="262">
        <v>0</v>
      </c>
      <c r="V442" s="262">
        <f>U442*H442</f>
        <v>0</v>
      </c>
      <c r="W442" s="262">
        <v>0</v>
      </c>
      <c r="X442" s="263">
        <f>W442*H442</f>
        <v>0</v>
      </c>
      <c r="Y442" s="39"/>
      <c r="Z442" s="39"/>
      <c r="AA442" s="39"/>
      <c r="AB442" s="39"/>
      <c r="AC442" s="39"/>
      <c r="AD442" s="39"/>
      <c r="AE442" s="39"/>
      <c r="AR442" s="264" t="s">
        <v>239</v>
      </c>
      <c r="AT442" s="264" t="s">
        <v>226</v>
      </c>
      <c r="AU442" s="264" t="s">
        <v>88</v>
      </c>
      <c r="AY442" s="18" t="s">
        <v>223</v>
      </c>
      <c r="BE442" s="265">
        <f>IF(O442="základní",K442,0)</f>
        <v>0</v>
      </c>
      <c r="BF442" s="265">
        <f>IF(O442="snížená",K442,0)</f>
        <v>0</v>
      </c>
      <c r="BG442" s="265">
        <f>IF(O442="zákl. přenesená",K442,0)</f>
        <v>0</v>
      </c>
      <c r="BH442" s="265">
        <f>IF(O442="sníž. přenesená",K442,0)</f>
        <v>0</v>
      </c>
      <c r="BI442" s="265">
        <f>IF(O442="nulová",K442,0)</f>
        <v>0</v>
      </c>
      <c r="BJ442" s="18" t="s">
        <v>86</v>
      </c>
      <c r="BK442" s="265">
        <f>ROUND(P442*H442,2)</f>
        <v>0</v>
      </c>
      <c r="BL442" s="18" t="s">
        <v>239</v>
      </c>
      <c r="BM442" s="264" t="s">
        <v>2944</v>
      </c>
    </row>
    <row r="443" s="2" customFormat="1">
      <c r="A443" s="39"/>
      <c r="B443" s="40"/>
      <c r="C443" s="41"/>
      <c r="D443" s="266" t="s">
        <v>232</v>
      </c>
      <c r="E443" s="41"/>
      <c r="F443" s="267" t="s">
        <v>2945</v>
      </c>
      <c r="G443" s="41"/>
      <c r="H443" s="41"/>
      <c r="I443" s="158"/>
      <c r="J443" s="158"/>
      <c r="K443" s="41"/>
      <c r="L443" s="41"/>
      <c r="M443" s="45"/>
      <c r="N443" s="268"/>
      <c r="O443" s="269"/>
      <c r="P443" s="92"/>
      <c r="Q443" s="92"/>
      <c r="R443" s="92"/>
      <c r="S443" s="92"/>
      <c r="T443" s="92"/>
      <c r="U443" s="92"/>
      <c r="V443" s="92"/>
      <c r="W443" s="92"/>
      <c r="X443" s="93"/>
      <c r="Y443" s="39"/>
      <c r="Z443" s="39"/>
      <c r="AA443" s="39"/>
      <c r="AB443" s="39"/>
      <c r="AC443" s="39"/>
      <c r="AD443" s="39"/>
      <c r="AE443" s="39"/>
      <c r="AT443" s="18" t="s">
        <v>232</v>
      </c>
      <c r="AU443" s="18" t="s">
        <v>88</v>
      </c>
    </row>
    <row r="444" s="13" customFormat="1">
      <c r="A444" s="13"/>
      <c r="B444" s="274"/>
      <c r="C444" s="275"/>
      <c r="D444" s="266" t="s">
        <v>446</v>
      </c>
      <c r="E444" s="276" t="s">
        <v>1</v>
      </c>
      <c r="F444" s="277" t="s">
        <v>2618</v>
      </c>
      <c r="G444" s="275"/>
      <c r="H444" s="278">
        <v>2.976</v>
      </c>
      <c r="I444" s="279"/>
      <c r="J444" s="279"/>
      <c r="K444" s="275"/>
      <c r="L444" s="275"/>
      <c r="M444" s="280"/>
      <c r="N444" s="281"/>
      <c r="O444" s="282"/>
      <c r="P444" s="282"/>
      <c r="Q444" s="282"/>
      <c r="R444" s="282"/>
      <c r="S444" s="282"/>
      <c r="T444" s="282"/>
      <c r="U444" s="282"/>
      <c r="V444" s="282"/>
      <c r="W444" s="282"/>
      <c r="X444" s="283"/>
      <c r="Y444" s="13"/>
      <c r="Z444" s="13"/>
      <c r="AA444" s="13"/>
      <c r="AB444" s="13"/>
      <c r="AC444" s="13"/>
      <c r="AD444" s="13"/>
      <c r="AE444" s="13"/>
      <c r="AT444" s="284" t="s">
        <v>446</v>
      </c>
      <c r="AU444" s="284" t="s">
        <v>88</v>
      </c>
      <c r="AV444" s="13" t="s">
        <v>88</v>
      </c>
      <c r="AW444" s="13" t="s">
        <v>5</v>
      </c>
      <c r="AX444" s="13" t="s">
        <v>86</v>
      </c>
      <c r="AY444" s="284" t="s">
        <v>223</v>
      </c>
    </row>
    <row r="445" s="12" customFormat="1" ht="22.8" customHeight="1">
      <c r="A445" s="12"/>
      <c r="B445" s="235"/>
      <c r="C445" s="236"/>
      <c r="D445" s="237" t="s">
        <v>77</v>
      </c>
      <c r="E445" s="250" t="s">
        <v>1143</v>
      </c>
      <c r="F445" s="250" t="s">
        <v>1144</v>
      </c>
      <c r="G445" s="236"/>
      <c r="H445" s="236"/>
      <c r="I445" s="239"/>
      <c r="J445" s="239"/>
      <c r="K445" s="251">
        <f>BK445</f>
        <v>0</v>
      </c>
      <c r="L445" s="236"/>
      <c r="M445" s="241"/>
      <c r="N445" s="242"/>
      <c r="O445" s="243"/>
      <c r="P445" s="243"/>
      <c r="Q445" s="244">
        <f>Q446</f>
        <v>0</v>
      </c>
      <c r="R445" s="244">
        <f>R446</f>
        <v>0</v>
      </c>
      <c r="S445" s="243"/>
      <c r="T445" s="245">
        <f>T446</f>
        <v>0</v>
      </c>
      <c r="U445" s="243"/>
      <c r="V445" s="245">
        <f>V446</f>
        <v>0</v>
      </c>
      <c r="W445" s="243"/>
      <c r="X445" s="246">
        <f>X446</f>
        <v>0</v>
      </c>
      <c r="Y445" s="12"/>
      <c r="Z445" s="12"/>
      <c r="AA445" s="12"/>
      <c r="AB445" s="12"/>
      <c r="AC445" s="12"/>
      <c r="AD445" s="12"/>
      <c r="AE445" s="12"/>
      <c r="AR445" s="247" t="s">
        <v>86</v>
      </c>
      <c r="AT445" s="248" t="s">
        <v>77</v>
      </c>
      <c r="AU445" s="248" t="s">
        <v>86</v>
      </c>
      <c r="AY445" s="247" t="s">
        <v>223</v>
      </c>
      <c r="BK445" s="249">
        <f>BK446</f>
        <v>0</v>
      </c>
    </row>
    <row r="446" s="2" customFormat="1" ht="21.75" customHeight="1">
      <c r="A446" s="39"/>
      <c r="B446" s="40"/>
      <c r="C446" s="252" t="s">
        <v>464</v>
      </c>
      <c r="D446" s="252" t="s">
        <v>226</v>
      </c>
      <c r="E446" s="253" t="s">
        <v>2946</v>
      </c>
      <c r="F446" s="254" t="s">
        <v>2947</v>
      </c>
      <c r="G446" s="255" t="s">
        <v>501</v>
      </c>
      <c r="H446" s="256">
        <v>115.40000000000001</v>
      </c>
      <c r="I446" s="257"/>
      <c r="J446" s="257"/>
      <c r="K446" s="258">
        <f>ROUND(P446*H446,2)</f>
        <v>0</v>
      </c>
      <c r="L446" s="254" t="s">
        <v>404</v>
      </c>
      <c r="M446" s="45"/>
      <c r="N446" s="259" t="s">
        <v>1</v>
      </c>
      <c r="O446" s="260" t="s">
        <v>41</v>
      </c>
      <c r="P446" s="261">
        <f>I446+J446</f>
        <v>0</v>
      </c>
      <c r="Q446" s="261">
        <f>ROUND(I446*H446,2)</f>
        <v>0</v>
      </c>
      <c r="R446" s="261">
        <f>ROUND(J446*H446,2)</f>
        <v>0</v>
      </c>
      <c r="S446" s="92"/>
      <c r="T446" s="262">
        <f>S446*H446</f>
        <v>0</v>
      </c>
      <c r="U446" s="262">
        <v>0</v>
      </c>
      <c r="V446" s="262">
        <f>U446*H446</f>
        <v>0</v>
      </c>
      <c r="W446" s="262">
        <v>0</v>
      </c>
      <c r="X446" s="263">
        <f>W446*H446</f>
        <v>0</v>
      </c>
      <c r="Y446" s="39"/>
      <c r="Z446" s="39"/>
      <c r="AA446" s="39"/>
      <c r="AB446" s="39"/>
      <c r="AC446" s="39"/>
      <c r="AD446" s="39"/>
      <c r="AE446" s="39"/>
      <c r="AR446" s="264" t="s">
        <v>239</v>
      </c>
      <c r="AT446" s="264" t="s">
        <v>226</v>
      </c>
      <c r="AU446" s="264" t="s">
        <v>88</v>
      </c>
      <c r="AY446" s="18" t="s">
        <v>223</v>
      </c>
      <c r="BE446" s="265">
        <f>IF(O446="základní",K446,0)</f>
        <v>0</v>
      </c>
      <c r="BF446" s="265">
        <f>IF(O446="snížená",K446,0)</f>
        <v>0</v>
      </c>
      <c r="BG446" s="265">
        <f>IF(O446="zákl. přenesená",K446,0)</f>
        <v>0</v>
      </c>
      <c r="BH446" s="265">
        <f>IF(O446="sníž. přenesená",K446,0)</f>
        <v>0</v>
      </c>
      <c r="BI446" s="265">
        <f>IF(O446="nulová",K446,0)</f>
        <v>0</v>
      </c>
      <c r="BJ446" s="18" t="s">
        <v>86</v>
      </c>
      <c r="BK446" s="265">
        <f>ROUND(P446*H446,2)</f>
        <v>0</v>
      </c>
      <c r="BL446" s="18" t="s">
        <v>239</v>
      </c>
      <c r="BM446" s="264" t="s">
        <v>2948</v>
      </c>
    </row>
    <row r="447" s="12" customFormat="1" ht="25.92" customHeight="1">
      <c r="A447" s="12"/>
      <c r="B447" s="235"/>
      <c r="C447" s="236"/>
      <c r="D447" s="237" t="s">
        <v>77</v>
      </c>
      <c r="E447" s="238" t="s">
        <v>710</v>
      </c>
      <c r="F447" s="238" t="s">
        <v>951</v>
      </c>
      <c r="G447" s="236"/>
      <c r="H447" s="236"/>
      <c r="I447" s="239"/>
      <c r="J447" s="239"/>
      <c r="K447" s="240">
        <f>BK447</f>
        <v>0</v>
      </c>
      <c r="L447" s="236"/>
      <c r="M447" s="241"/>
      <c r="N447" s="242"/>
      <c r="O447" s="243"/>
      <c r="P447" s="243"/>
      <c r="Q447" s="244">
        <f>Q448</f>
        <v>0</v>
      </c>
      <c r="R447" s="244">
        <f>R448</f>
        <v>0</v>
      </c>
      <c r="S447" s="243"/>
      <c r="T447" s="245">
        <f>T448</f>
        <v>0</v>
      </c>
      <c r="U447" s="243"/>
      <c r="V447" s="245">
        <f>V448</f>
        <v>0.00020000000000000001</v>
      </c>
      <c r="W447" s="243"/>
      <c r="X447" s="246">
        <f>X448</f>
        <v>0</v>
      </c>
      <c r="Y447" s="12"/>
      <c r="Z447" s="12"/>
      <c r="AA447" s="12"/>
      <c r="AB447" s="12"/>
      <c r="AC447" s="12"/>
      <c r="AD447" s="12"/>
      <c r="AE447" s="12"/>
      <c r="AR447" s="247" t="s">
        <v>88</v>
      </c>
      <c r="AT447" s="248" t="s">
        <v>77</v>
      </c>
      <c r="AU447" s="248" t="s">
        <v>78</v>
      </c>
      <c r="AY447" s="247" t="s">
        <v>223</v>
      </c>
      <c r="BK447" s="249">
        <f>BK448</f>
        <v>0</v>
      </c>
    </row>
    <row r="448" s="12" customFormat="1" ht="22.8" customHeight="1">
      <c r="A448" s="12"/>
      <c r="B448" s="235"/>
      <c r="C448" s="236"/>
      <c r="D448" s="237" t="s">
        <v>77</v>
      </c>
      <c r="E448" s="250" t="s">
        <v>2035</v>
      </c>
      <c r="F448" s="250" t="s">
        <v>2036</v>
      </c>
      <c r="G448" s="236"/>
      <c r="H448" s="236"/>
      <c r="I448" s="239"/>
      <c r="J448" s="239"/>
      <c r="K448" s="251">
        <f>BK448</f>
        <v>0</v>
      </c>
      <c r="L448" s="236"/>
      <c r="M448" s="241"/>
      <c r="N448" s="242"/>
      <c r="O448" s="243"/>
      <c r="P448" s="243"/>
      <c r="Q448" s="244">
        <f>SUM(Q449:Q451)</f>
        <v>0</v>
      </c>
      <c r="R448" s="244">
        <f>SUM(R449:R451)</f>
        <v>0</v>
      </c>
      <c r="S448" s="243"/>
      <c r="T448" s="245">
        <f>SUM(T449:T451)</f>
        <v>0</v>
      </c>
      <c r="U448" s="243"/>
      <c r="V448" s="245">
        <f>SUM(V449:V451)</f>
        <v>0.00020000000000000001</v>
      </c>
      <c r="W448" s="243"/>
      <c r="X448" s="246">
        <f>SUM(X449:X451)</f>
        <v>0</v>
      </c>
      <c r="Y448" s="12"/>
      <c r="Z448" s="12"/>
      <c r="AA448" s="12"/>
      <c r="AB448" s="12"/>
      <c r="AC448" s="12"/>
      <c r="AD448" s="12"/>
      <c r="AE448" s="12"/>
      <c r="AR448" s="247" t="s">
        <v>88</v>
      </c>
      <c r="AT448" s="248" t="s">
        <v>77</v>
      </c>
      <c r="AU448" s="248" t="s">
        <v>86</v>
      </c>
      <c r="AY448" s="247" t="s">
        <v>223</v>
      </c>
      <c r="BK448" s="249">
        <f>SUM(BK449:BK451)</f>
        <v>0</v>
      </c>
    </row>
    <row r="449" s="2" customFormat="1" ht="21.75" customHeight="1">
      <c r="A449" s="39"/>
      <c r="B449" s="40"/>
      <c r="C449" s="252" t="s">
        <v>1578</v>
      </c>
      <c r="D449" s="252" t="s">
        <v>226</v>
      </c>
      <c r="E449" s="253" t="s">
        <v>2949</v>
      </c>
      <c r="F449" s="254" t="s">
        <v>2950</v>
      </c>
      <c r="G449" s="255" t="s">
        <v>403</v>
      </c>
      <c r="H449" s="256">
        <v>0.5</v>
      </c>
      <c r="I449" s="257"/>
      <c r="J449" s="257"/>
      <c r="K449" s="258">
        <f>ROUND(P449*H449,2)</f>
        <v>0</v>
      </c>
      <c r="L449" s="254" t="s">
        <v>404</v>
      </c>
      <c r="M449" s="45"/>
      <c r="N449" s="259" t="s">
        <v>1</v>
      </c>
      <c r="O449" s="260" t="s">
        <v>41</v>
      </c>
      <c r="P449" s="261">
        <f>I449+J449</f>
        <v>0</v>
      </c>
      <c r="Q449" s="261">
        <f>ROUND(I449*H449,2)</f>
        <v>0</v>
      </c>
      <c r="R449" s="261">
        <f>ROUND(J449*H449,2)</f>
        <v>0</v>
      </c>
      <c r="S449" s="92"/>
      <c r="T449" s="262">
        <f>S449*H449</f>
        <v>0</v>
      </c>
      <c r="U449" s="262">
        <v>0.00040000000000000002</v>
      </c>
      <c r="V449" s="262">
        <f>U449*H449</f>
        <v>0.00020000000000000001</v>
      </c>
      <c r="W449" s="262">
        <v>0</v>
      </c>
      <c r="X449" s="263">
        <f>W449*H449</f>
        <v>0</v>
      </c>
      <c r="Y449" s="39"/>
      <c r="Z449" s="39"/>
      <c r="AA449" s="39"/>
      <c r="AB449" s="39"/>
      <c r="AC449" s="39"/>
      <c r="AD449" s="39"/>
      <c r="AE449" s="39"/>
      <c r="AR449" s="264" t="s">
        <v>303</v>
      </c>
      <c r="AT449" s="264" t="s">
        <v>226</v>
      </c>
      <c r="AU449" s="264" t="s">
        <v>88</v>
      </c>
      <c r="AY449" s="18" t="s">
        <v>223</v>
      </c>
      <c r="BE449" s="265">
        <f>IF(O449="základní",K449,0)</f>
        <v>0</v>
      </c>
      <c r="BF449" s="265">
        <f>IF(O449="snížená",K449,0)</f>
        <v>0</v>
      </c>
      <c r="BG449" s="265">
        <f>IF(O449="zákl. přenesená",K449,0)</f>
        <v>0</v>
      </c>
      <c r="BH449" s="265">
        <f>IF(O449="sníž. přenesená",K449,0)</f>
        <v>0</v>
      </c>
      <c r="BI449" s="265">
        <f>IF(O449="nulová",K449,0)</f>
        <v>0</v>
      </c>
      <c r="BJ449" s="18" t="s">
        <v>86</v>
      </c>
      <c r="BK449" s="265">
        <f>ROUND(P449*H449,2)</f>
        <v>0</v>
      </c>
      <c r="BL449" s="18" t="s">
        <v>303</v>
      </c>
      <c r="BM449" s="264" t="s">
        <v>2951</v>
      </c>
    </row>
    <row r="450" s="15" customFormat="1">
      <c r="A450" s="15"/>
      <c r="B450" s="309"/>
      <c r="C450" s="310"/>
      <c r="D450" s="266" t="s">
        <v>446</v>
      </c>
      <c r="E450" s="311" t="s">
        <v>1</v>
      </c>
      <c r="F450" s="312" t="s">
        <v>2936</v>
      </c>
      <c r="G450" s="310"/>
      <c r="H450" s="311" t="s">
        <v>1</v>
      </c>
      <c r="I450" s="313"/>
      <c r="J450" s="313"/>
      <c r="K450" s="310"/>
      <c r="L450" s="310"/>
      <c r="M450" s="314"/>
      <c r="N450" s="315"/>
      <c r="O450" s="316"/>
      <c r="P450" s="316"/>
      <c r="Q450" s="316"/>
      <c r="R450" s="316"/>
      <c r="S450" s="316"/>
      <c r="T450" s="316"/>
      <c r="U450" s="316"/>
      <c r="V450" s="316"/>
      <c r="W450" s="316"/>
      <c r="X450" s="317"/>
      <c r="Y450" s="15"/>
      <c r="Z450" s="15"/>
      <c r="AA450" s="15"/>
      <c r="AB450" s="15"/>
      <c r="AC450" s="15"/>
      <c r="AD450" s="15"/>
      <c r="AE450" s="15"/>
      <c r="AT450" s="318" t="s">
        <v>446</v>
      </c>
      <c r="AU450" s="318" t="s">
        <v>88</v>
      </c>
      <c r="AV450" s="15" t="s">
        <v>86</v>
      </c>
      <c r="AW450" s="15" t="s">
        <v>5</v>
      </c>
      <c r="AX450" s="15" t="s">
        <v>78</v>
      </c>
      <c r="AY450" s="318" t="s">
        <v>223</v>
      </c>
    </row>
    <row r="451" s="13" customFormat="1">
      <c r="A451" s="13"/>
      <c r="B451" s="274"/>
      <c r="C451" s="275"/>
      <c r="D451" s="266" t="s">
        <v>446</v>
      </c>
      <c r="E451" s="276" t="s">
        <v>1</v>
      </c>
      <c r="F451" s="277" t="s">
        <v>2937</v>
      </c>
      <c r="G451" s="275"/>
      <c r="H451" s="278">
        <v>0.5</v>
      </c>
      <c r="I451" s="279"/>
      <c r="J451" s="279"/>
      <c r="K451" s="275"/>
      <c r="L451" s="275"/>
      <c r="M451" s="280"/>
      <c r="N451" s="281"/>
      <c r="O451" s="282"/>
      <c r="P451" s="282"/>
      <c r="Q451" s="282"/>
      <c r="R451" s="282"/>
      <c r="S451" s="282"/>
      <c r="T451" s="282"/>
      <c r="U451" s="282"/>
      <c r="V451" s="282"/>
      <c r="W451" s="282"/>
      <c r="X451" s="283"/>
      <c r="Y451" s="13"/>
      <c r="Z451" s="13"/>
      <c r="AA451" s="13"/>
      <c r="AB451" s="13"/>
      <c r="AC451" s="13"/>
      <c r="AD451" s="13"/>
      <c r="AE451" s="13"/>
      <c r="AT451" s="284" t="s">
        <v>446</v>
      </c>
      <c r="AU451" s="284" t="s">
        <v>88</v>
      </c>
      <c r="AV451" s="13" t="s">
        <v>88</v>
      </c>
      <c r="AW451" s="13" t="s">
        <v>5</v>
      </c>
      <c r="AX451" s="13" t="s">
        <v>86</v>
      </c>
      <c r="AY451" s="284" t="s">
        <v>223</v>
      </c>
    </row>
    <row r="452" s="12" customFormat="1" ht="25.92" customHeight="1">
      <c r="A452" s="12"/>
      <c r="B452" s="235"/>
      <c r="C452" s="236"/>
      <c r="D452" s="237" t="s">
        <v>77</v>
      </c>
      <c r="E452" s="238" t="s">
        <v>498</v>
      </c>
      <c r="F452" s="238" t="s">
        <v>958</v>
      </c>
      <c r="G452" s="236"/>
      <c r="H452" s="236"/>
      <c r="I452" s="239"/>
      <c r="J452" s="239"/>
      <c r="K452" s="240">
        <f>BK452</f>
        <v>0</v>
      </c>
      <c r="L452" s="236"/>
      <c r="M452" s="241"/>
      <c r="N452" s="242"/>
      <c r="O452" s="243"/>
      <c r="P452" s="243"/>
      <c r="Q452" s="244">
        <f>Q453</f>
        <v>0</v>
      </c>
      <c r="R452" s="244">
        <f>R453</f>
        <v>0</v>
      </c>
      <c r="S452" s="243"/>
      <c r="T452" s="245">
        <f>T453</f>
        <v>0</v>
      </c>
      <c r="U452" s="243"/>
      <c r="V452" s="245">
        <f>V453</f>
        <v>0.0608</v>
      </c>
      <c r="W452" s="243"/>
      <c r="X452" s="246">
        <f>X453</f>
        <v>0</v>
      </c>
      <c r="Y452" s="12"/>
      <c r="Z452" s="12"/>
      <c r="AA452" s="12"/>
      <c r="AB452" s="12"/>
      <c r="AC452" s="12"/>
      <c r="AD452" s="12"/>
      <c r="AE452" s="12"/>
      <c r="AR452" s="247" t="s">
        <v>234</v>
      </c>
      <c r="AT452" s="248" t="s">
        <v>77</v>
      </c>
      <c r="AU452" s="248" t="s">
        <v>78</v>
      </c>
      <c r="AY452" s="247" t="s">
        <v>223</v>
      </c>
      <c r="BK452" s="249">
        <f>BK453</f>
        <v>0</v>
      </c>
    </row>
    <row r="453" s="12" customFormat="1" ht="22.8" customHeight="1">
      <c r="A453" s="12"/>
      <c r="B453" s="235"/>
      <c r="C453" s="236"/>
      <c r="D453" s="237" t="s">
        <v>77</v>
      </c>
      <c r="E453" s="250" t="s">
        <v>2202</v>
      </c>
      <c r="F453" s="250" t="s">
        <v>2203</v>
      </c>
      <c r="G453" s="236"/>
      <c r="H453" s="236"/>
      <c r="I453" s="239"/>
      <c r="J453" s="239"/>
      <c r="K453" s="251">
        <f>BK453</f>
        <v>0</v>
      </c>
      <c r="L453" s="236"/>
      <c r="M453" s="241"/>
      <c r="N453" s="242"/>
      <c r="O453" s="243"/>
      <c r="P453" s="243"/>
      <c r="Q453" s="244">
        <f>Q454</f>
        <v>0</v>
      </c>
      <c r="R453" s="244">
        <f>R454</f>
        <v>0</v>
      </c>
      <c r="S453" s="243"/>
      <c r="T453" s="245">
        <f>T454</f>
        <v>0</v>
      </c>
      <c r="U453" s="243"/>
      <c r="V453" s="245">
        <f>V454</f>
        <v>0.0608</v>
      </c>
      <c r="W453" s="243"/>
      <c r="X453" s="246">
        <f>X454</f>
        <v>0</v>
      </c>
      <c r="Y453" s="12"/>
      <c r="Z453" s="12"/>
      <c r="AA453" s="12"/>
      <c r="AB453" s="12"/>
      <c r="AC453" s="12"/>
      <c r="AD453" s="12"/>
      <c r="AE453" s="12"/>
      <c r="AR453" s="247" t="s">
        <v>234</v>
      </c>
      <c r="AT453" s="248" t="s">
        <v>77</v>
      </c>
      <c r="AU453" s="248" t="s">
        <v>86</v>
      </c>
      <c r="AY453" s="247" t="s">
        <v>223</v>
      </c>
      <c r="BK453" s="249">
        <f>BK454</f>
        <v>0</v>
      </c>
    </row>
    <row r="454" s="2" customFormat="1" ht="21.75" customHeight="1">
      <c r="A454" s="39"/>
      <c r="B454" s="40"/>
      <c r="C454" s="252" t="s">
        <v>1602</v>
      </c>
      <c r="D454" s="252" t="s">
        <v>226</v>
      </c>
      <c r="E454" s="253" t="s">
        <v>2205</v>
      </c>
      <c r="F454" s="254" t="s">
        <v>2206</v>
      </c>
      <c r="G454" s="255" t="s">
        <v>320</v>
      </c>
      <c r="H454" s="256">
        <v>8</v>
      </c>
      <c r="I454" s="257"/>
      <c r="J454" s="257"/>
      <c r="K454" s="258">
        <f>ROUND(P454*H454,2)</f>
        <v>0</v>
      </c>
      <c r="L454" s="254" t="s">
        <v>404</v>
      </c>
      <c r="M454" s="45"/>
      <c r="N454" s="323" t="s">
        <v>1</v>
      </c>
      <c r="O454" s="324" t="s">
        <v>41</v>
      </c>
      <c r="P454" s="325">
        <f>I454+J454</f>
        <v>0</v>
      </c>
      <c r="Q454" s="325">
        <f>ROUND(I454*H454,2)</f>
        <v>0</v>
      </c>
      <c r="R454" s="325">
        <f>ROUND(J454*H454,2)</f>
        <v>0</v>
      </c>
      <c r="S454" s="272"/>
      <c r="T454" s="326">
        <f>S454*H454</f>
        <v>0</v>
      </c>
      <c r="U454" s="326">
        <v>0.0076</v>
      </c>
      <c r="V454" s="326">
        <f>U454*H454</f>
        <v>0.0608</v>
      </c>
      <c r="W454" s="326">
        <v>0</v>
      </c>
      <c r="X454" s="327">
        <f>W454*H454</f>
        <v>0</v>
      </c>
      <c r="Y454" s="39"/>
      <c r="Z454" s="39"/>
      <c r="AA454" s="39"/>
      <c r="AB454" s="39"/>
      <c r="AC454" s="39"/>
      <c r="AD454" s="39"/>
      <c r="AE454" s="39"/>
      <c r="AR454" s="264" t="s">
        <v>963</v>
      </c>
      <c r="AT454" s="264" t="s">
        <v>226</v>
      </c>
      <c r="AU454" s="264" t="s">
        <v>88</v>
      </c>
      <c r="AY454" s="18" t="s">
        <v>223</v>
      </c>
      <c r="BE454" s="265">
        <f>IF(O454="základní",K454,0)</f>
        <v>0</v>
      </c>
      <c r="BF454" s="265">
        <f>IF(O454="snížená",K454,0)</f>
        <v>0</v>
      </c>
      <c r="BG454" s="265">
        <f>IF(O454="zákl. přenesená",K454,0)</f>
        <v>0</v>
      </c>
      <c r="BH454" s="265">
        <f>IF(O454="sníž. přenesená",K454,0)</f>
        <v>0</v>
      </c>
      <c r="BI454" s="265">
        <f>IF(O454="nulová",K454,0)</f>
        <v>0</v>
      </c>
      <c r="BJ454" s="18" t="s">
        <v>86</v>
      </c>
      <c r="BK454" s="265">
        <f>ROUND(P454*H454,2)</f>
        <v>0</v>
      </c>
      <c r="BL454" s="18" t="s">
        <v>963</v>
      </c>
      <c r="BM454" s="264" t="s">
        <v>2952</v>
      </c>
    </row>
    <row r="455" s="2" customFormat="1" ht="6.96" customHeight="1">
      <c r="A455" s="39"/>
      <c r="B455" s="67"/>
      <c r="C455" s="68"/>
      <c r="D455" s="68"/>
      <c r="E455" s="68"/>
      <c r="F455" s="68"/>
      <c r="G455" s="68"/>
      <c r="H455" s="68"/>
      <c r="I455" s="197"/>
      <c r="J455" s="197"/>
      <c r="K455" s="68"/>
      <c r="L455" s="68"/>
      <c r="M455" s="45"/>
      <c r="N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</sheetData>
  <sheetProtection sheet="1" autoFilter="0" formatColumns="0" formatRows="0" objects="1" scenarios="1" spinCount="100000" saltValue="0jI1oGjWkP/+7Aos6iuVxT8EBv0ioZBNVlFaGW3ZqOq5GB5aMB89t1IpIDgiFlPB2pvr1i0C+CYzO68JBS9niA==" hashValue="QgTjk5wUpugfRugcVSp692+GZDhWcjer0i6GZu9w33+jUUbvAF8+DHchVczZRWxQo3p0ScpqKO33qK+zwXn4jw==" algorithmName="SHA-512" password="CC35"/>
  <autoFilter ref="C128:L45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125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2953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ROUND(K126,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ROUND((SUM(BE126:BE424)),  2)</f>
        <v>0</v>
      </c>
      <c r="G35" s="39"/>
      <c r="H35" s="39"/>
      <c r="I35" s="176">
        <v>0.20999999999999999</v>
      </c>
      <c r="J35" s="158"/>
      <c r="K35" s="170">
        <f>ROUND(((SUM(BE126:BE424))*I35),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ROUND((SUM(BF126:BF424)),  2)</f>
        <v>0</v>
      </c>
      <c r="G36" s="39"/>
      <c r="H36" s="39"/>
      <c r="I36" s="176">
        <v>0.14999999999999999</v>
      </c>
      <c r="J36" s="158"/>
      <c r="K36" s="170">
        <f>ROUND(((SUM(BF126:BF424))*I36),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ROUND((SUM(BG126:BG424)),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ROUND((SUM(BH126:BH424)),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ROUND((SUM(BI126:BI424)),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302 - Odvodnění zpevněných ploch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Q126</f>
        <v>0</v>
      </c>
      <c r="J96" s="208">
        <f>R126</f>
        <v>0</v>
      </c>
      <c r="K96" s="111">
        <f>K126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Q127</f>
        <v>0</v>
      </c>
      <c r="J97" s="213">
        <f>R127</f>
        <v>0</v>
      </c>
      <c r="K97" s="214">
        <f>K127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Q128</f>
        <v>0</v>
      </c>
      <c r="J98" s="219">
        <f>R128</f>
        <v>0</v>
      </c>
      <c r="K98" s="220">
        <f>K128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Q267</f>
        <v>0</v>
      </c>
      <c r="J99" s="219">
        <f>R267</f>
        <v>0</v>
      </c>
      <c r="K99" s="220">
        <f>K267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1149</v>
      </c>
      <c r="E100" s="218"/>
      <c r="F100" s="218"/>
      <c r="G100" s="218"/>
      <c r="H100" s="218"/>
      <c r="I100" s="219">
        <f>Q287</f>
        <v>0</v>
      </c>
      <c r="J100" s="219">
        <f>R287</f>
        <v>0</v>
      </c>
      <c r="K100" s="220">
        <f>K287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1266</v>
      </c>
      <c r="E101" s="218"/>
      <c r="F101" s="218"/>
      <c r="G101" s="218"/>
      <c r="H101" s="218"/>
      <c r="I101" s="219">
        <f>Q297</f>
        <v>0</v>
      </c>
      <c r="J101" s="219">
        <f>R297</f>
        <v>0</v>
      </c>
      <c r="K101" s="220">
        <f>K297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968</v>
      </c>
      <c r="E102" s="218"/>
      <c r="F102" s="218"/>
      <c r="G102" s="218"/>
      <c r="H102" s="218"/>
      <c r="I102" s="219">
        <f>Q315</f>
        <v>0</v>
      </c>
      <c r="J102" s="219">
        <f>R315</f>
        <v>0</v>
      </c>
      <c r="K102" s="220">
        <f>K315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1267</v>
      </c>
      <c r="E103" s="218"/>
      <c r="F103" s="218"/>
      <c r="G103" s="218"/>
      <c r="H103" s="218"/>
      <c r="I103" s="219">
        <f>Q319</f>
        <v>0</v>
      </c>
      <c r="J103" s="219">
        <f>R319</f>
        <v>0</v>
      </c>
      <c r="K103" s="220">
        <f>K319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876</v>
      </c>
      <c r="E104" s="218"/>
      <c r="F104" s="218"/>
      <c r="G104" s="218"/>
      <c r="H104" s="218"/>
      <c r="I104" s="219">
        <f>Q320</f>
        <v>0</v>
      </c>
      <c r="J104" s="219">
        <f>R320</f>
        <v>0</v>
      </c>
      <c r="K104" s="220">
        <f>K320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7"/>
      <c r="D105" s="217" t="s">
        <v>2616</v>
      </c>
      <c r="E105" s="218"/>
      <c r="F105" s="218"/>
      <c r="G105" s="218"/>
      <c r="H105" s="218"/>
      <c r="I105" s="219">
        <f>Q400</f>
        <v>0</v>
      </c>
      <c r="J105" s="219">
        <f>R400</f>
        <v>0</v>
      </c>
      <c r="K105" s="220">
        <f>K400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6"/>
      <c r="C106" s="137"/>
      <c r="D106" s="217" t="s">
        <v>969</v>
      </c>
      <c r="E106" s="218"/>
      <c r="F106" s="218"/>
      <c r="G106" s="218"/>
      <c r="H106" s="218"/>
      <c r="I106" s="219">
        <f>Q423</f>
        <v>0</v>
      </c>
      <c r="J106" s="219">
        <f>R423</f>
        <v>0</v>
      </c>
      <c r="K106" s="220">
        <f>K423</f>
        <v>0</v>
      </c>
      <c r="L106" s="137"/>
      <c r="M106" s="22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7"/>
      <c r="J108" s="197"/>
      <c r="K108" s="68"/>
      <c r="L108" s="68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200"/>
      <c r="J112" s="200"/>
      <c r="K112" s="70"/>
      <c r="L112" s="70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204</v>
      </c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</v>
      </c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201" t="str">
        <f>E7</f>
        <v>Revitalizace centra města Kopřivnice - aktualizace 08.2020</v>
      </c>
      <c r="F116" s="33"/>
      <c r="G116" s="33"/>
      <c r="H116" s="33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187</v>
      </c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302 - Odvodnění zpevněných ploch</v>
      </c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</v>
      </c>
      <c r="D120" s="41"/>
      <c r="E120" s="41"/>
      <c r="F120" s="28" t="str">
        <f>F12</f>
        <v xml:space="preserve"> </v>
      </c>
      <c r="G120" s="41"/>
      <c r="H120" s="41"/>
      <c r="I120" s="160" t="s">
        <v>23</v>
      </c>
      <c r="J120" s="162" t="str">
        <f>IF(J12="","",J12)</f>
        <v>7. 8. 2020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25</v>
      </c>
      <c r="D122" s="41"/>
      <c r="E122" s="41"/>
      <c r="F122" s="28" t="str">
        <f>E15</f>
        <v>Město Kopřivnice</v>
      </c>
      <c r="G122" s="41"/>
      <c r="H122" s="41"/>
      <c r="I122" s="160" t="s">
        <v>31</v>
      </c>
      <c r="J122" s="202" t="str">
        <f>E21</f>
        <v>Dopravoprojekt Ostrava a.s.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160" t="s">
        <v>33</v>
      </c>
      <c r="J123" s="202" t="str">
        <f>E24</f>
        <v xml:space="preserve"> 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8"/>
      <c r="J124" s="158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22"/>
      <c r="B125" s="223"/>
      <c r="C125" s="224" t="s">
        <v>205</v>
      </c>
      <c r="D125" s="225" t="s">
        <v>61</v>
      </c>
      <c r="E125" s="225" t="s">
        <v>57</v>
      </c>
      <c r="F125" s="225" t="s">
        <v>58</v>
      </c>
      <c r="G125" s="225" t="s">
        <v>206</v>
      </c>
      <c r="H125" s="225" t="s">
        <v>207</v>
      </c>
      <c r="I125" s="226" t="s">
        <v>208</v>
      </c>
      <c r="J125" s="226" t="s">
        <v>209</v>
      </c>
      <c r="K125" s="225" t="s">
        <v>196</v>
      </c>
      <c r="L125" s="227" t="s">
        <v>210</v>
      </c>
      <c r="M125" s="228"/>
      <c r="N125" s="101" t="s">
        <v>1</v>
      </c>
      <c r="O125" s="102" t="s">
        <v>40</v>
      </c>
      <c r="P125" s="102" t="s">
        <v>211</v>
      </c>
      <c r="Q125" s="102" t="s">
        <v>212</v>
      </c>
      <c r="R125" s="102" t="s">
        <v>213</v>
      </c>
      <c r="S125" s="102" t="s">
        <v>214</v>
      </c>
      <c r="T125" s="102" t="s">
        <v>215</v>
      </c>
      <c r="U125" s="102" t="s">
        <v>216</v>
      </c>
      <c r="V125" s="102" t="s">
        <v>217</v>
      </c>
      <c r="W125" s="102" t="s">
        <v>218</v>
      </c>
      <c r="X125" s="103" t="s">
        <v>219</v>
      </c>
      <c r="Y125" s="222"/>
      <c r="Z125" s="222"/>
      <c r="AA125" s="222"/>
      <c r="AB125" s="222"/>
      <c r="AC125" s="222"/>
      <c r="AD125" s="222"/>
      <c r="AE125" s="222"/>
    </row>
    <row r="126" s="2" customFormat="1" ht="22.8" customHeight="1">
      <c r="A126" s="39"/>
      <c r="B126" s="40"/>
      <c r="C126" s="108" t="s">
        <v>220</v>
      </c>
      <c r="D126" s="41"/>
      <c r="E126" s="41"/>
      <c r="F126" s="41"/>
      <c r="G126" s="41"/>
      <c r="H126" s="41"/>
      <c r="I126" s="158"/>
      <c r="J126" s="158"/>
      <c r="K126" s="229">
        <f>BK126</f>
        <v>0</v>
      </c>
      <c r="L126" s="41"/>
      <c r="M126" s="45"/>
      <c r="N126" s="104"/>
      <c r="O126" s="230"/>
      <c r="P126" s="105"/>
      <c r="Q126" s="231">
        <f>Q127</f>
        <v>0</v>
      </c>
      <c r="R126" s="231">
        <f>R127</f>
        <v>0</v>
      </c>
      <c r="S126" s="105"/>
      <c r="T126" s="232">
        <f>T127</f>
        <v>0</v>
      </c>
      <c r="U126" s="105"/>
      <c r="V126" s="232">
        <f>V127</f>
        <v>1525.1612354899999</v>
      </c>
      <c r="W126" s="105"/>
      <c r="X126" s="233">
        <f>X127</f>
        <v>1.6513599999999999</v>
      </c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198</v>
      </c>
      <c r="BK126" s="234">
        <f>BK127</f>
        <v>0</v>
      </c>
    </row>
    <row r="127" s="12" customFormat="1" ht="25.92" customHeight="1">
      <c r="A127" s="12"/>
      <c r="B127" s="235"/>
      <c r="C127" s="236"/>
      <c r="D127" s="237" t="s">
        <v>77</v>
      </c>
      <c r="E127" s="238" t="s">
        <v>398</v>
      </c>
      <c r="F127" s="238" t="s">
        <v>399</v>
      </c>
      <c r="G127" s="236"/>
      <c r="H127" s="236"/>
      <c r="I127" s="239"/>
      <c r="J127" s="239"/>
      <c r="K127" s="240">
        <f>BK127</f>
        <v>0</v>
      </c>
      <c r="L127" s="236"/>
      <c r="M127" s="241"/>
      <c r="N127" s="242"/>
      <c r="O127" s="243"/>
      <c r="P127" s="243"/>
      <c r="Q127" s="244">
        <f>Q128+Q267+Q287+Q297+Q315+Q319+Q320+Q400+Q423</f>
        <v>0</v>
      </c>
      <c r="R127" s="244">
        <f>R128+R267+R287+R297+R315+R319+R320+R400+R423</f>
        <v>0</v>
      </c>
      <c r="S127" s="243"/>
      <c r="T127" s="245">
        <f>T128+T267+T287+T297+T315+T319+T320+T400+T423</f>
        <v>0</v>
      </c>
      <c r="U127" s="243"/>
      <c r="V127" s="245">
        <f>V128+V267+V287+V297+V315+V319+V320+V400+V423</f>
        <v>1525.1612354899999</v>
      </c>
      <c r="W127" s="243"/>
      <c r="X127" s="246">
        <f>X128+X267+X287+X297+X315+X319+X320+X400+X423</f>
        <v>1.6513599999999999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78</v>
      </c>
      <c r="AY127" s="247" t="s">
        <v>223</v>
      </c>
      <c r="BK127" s="249">
        <f>BK128+BK267+BK287+BK297+BK315+BK319+BK320+BK400+BK423</f>
        <v>0</v>
      </c>
    </row>
    <row r="128" s="12" customFormat="1" ht="22.8" customHeight="1">
      <c r="A128" s="12"/>
      <c r="B128" s="235"/>
      <c r="C128" s="236"/>
      <c r="D128" s="237" t="s">
        <v>77</v>
      </c>
      <c r="E128" s="250" t="s">
        <v>86</v>
      </c>
      <c r="F128" s="250" t="s">
        <v>400</v>
      </c>
      <c r="G128" s="236"/>
      <c r="H128" s="236"/>
      <c r="I128" s="239"/>
      <c r="J128" s="239"/>
      <c r="K128" s="251">
        <f>BK128</f>
        <v>0</v>
      </c>
      <c r="L128" s="236"/>
      <c r="M128" s="241"/>
      <c r="N128" s="242"/>
      <c r="O128" s="243"/>
      <c r="P128" s="243"/>
      <c r="Q128" s="244">
        <f>SUM(Q129:Q266)</f>
        <v>0</v>
      </c>
      <c r="R128" s="244">
        <f>SUM(R129:R266)</f>
        <v>0</v>
      </c>
      <c r="S128" s="243"/>
      <c r="T128" s="245">
        <f>SUM(T129:T266)</f>
        <v>0</v>
      </c>
      <c r="U128" s="243"/>
      <c r="V128" s="245">
        <f>SUM(V129:V266)</f>
        <v>1267.1209295499998</v>
      </c>
      <c r="W128" s="243"/>
      <c r="X128" s="246">
        <f>SUM(X129:X266)</f>
        <v>1.6513599999999999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86</v>
      </c>
      <c r="AY128" s="247" t="s">
        <v>223</v>
      </c>
      <c r="BK128" s="249">
        <f>SUM(BK129:BK266)</f>
        <v>0</v>
      </c>
    </row>
    <row r="129" s="2" customFormat="1" ht="21.75" customHeight="1">
      <c r="A129" s="39"/>
      <c r="B129" s="40"/>
      <c r="C129" s="252" t="s">
        <v>86</v>
      </c>
      <c r="D129" s="252" t="s">
        <v>226</v>
      </c>
      <c r="E129" s="253" t="s">
        <v>411</v>
      </c>
      <c r="F129" s="254" t="s">
        <v>412</v>
      </c>
      <c r="G129" s="255" t="s">
        <v>403</v>
      </c>
      <c r="H129" s="256">
        <v>13.068</v>
      </c>
      <c r="I129" s="257"/>
      <c r="J129" s="257"/>
      <c r="K129" s="258">
        <f>ROUND(P129*H129,2)</f>
        <v>0</v>
      </c>
      <c r="L129" s="254" t="s">
        <v>404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88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2954</v>
      </c>
    </row>
    <row r="130" s="13" customFormat="1">
      <c r="A130" s="13"/>
      <c r="B130" s="274"/>
      <c r="C130" s="275"/>
      <c r="D130" s="266" t="s">
        <v>446</v>
      </c>
      <c r="E130" s="276" t="s">
        <v>1</v>
      </c>
      <c r="F130" s="277" t="s">
        <v>2955</v>
      </c>
      <c r="G130" s="275"/>
      <c r="H130" s="278">
        <v>13.068</v>
      </c>
      <c r="I130" s="279"/>
      <c r="J130" s="279"/>
      <c r="K130" s="275"/>
      <c r="L130" s="275"/>
      <c r="M130" s="280"/>
      <c r="N130" s="281"/>
      <c r="O130" s="282"/>
      <c r="P130" s="282"/>
      <c r="Q130" s="282"/>
      <c r="R130" s="282"/>
      <c r="S130" s="282"/>
      <c r="T130" s="282"/>
      <c r="U130" s="282"/>
      <c r="V130" s="282"/>
      <c r="W130" s="282"/>
      <c r="X130" s="283"/>
      <c r="Y130" s="13"/>
      <c r="Z130" s="13"/>
      <c r="AA130" s="13"/>
      <c r="AB130" s="13"/>
      <c r="AC130" s="13"/>
      <c r="AD130" s="13"/>
      <c r="AE130" s="13"/>
      <c r="AT130" s="284" t="s">
        <v>446</v>
      </c>
      <c r="AU130" s="284" t="s">
        <v>88</v>
      </c>
      <c r="AV130" s="13" t="s">
        <v>88</v>
      </c>
      <c r="AW130" s="13" t="s">
        <v>5</v>
      </c>
      <c r="AX130" s="13" t="s">
        <v>86</v>
      </c>
      <c r="AY130" s="284" t="s">
        <v>223</v>
      </c>
    </row>
    <row r="131" s="2" customFormat="1" ht="21.75" customHeight="1">
      <c r="A131" s="39"/>
      <c r="B131" s="40"/>
      <c r="C131" s="252" t="s">
        <v>88</v>
      </c>
      <c r="D131" s="252" t="s">
        <v>226</v>
      </c>
      <c r="E131" s="253" t="s">
        <v>438</v>
      </c>
      <c r="F131" s="254" t="s">
        <v>2956</v>
      </c>
      <c r="G131" s="255" t="s">
        <v>403</v>
      </c>
      <c r="H131" s="256">
        <v>5.7359999999999998</v>
      </c>
      <c r="I131" s="257"/>
      <c r="J131" s="257"/>
      <c r="K131" s="258">
        <f>ROUND(P131*H131,2)</f>
        <v>0</v>
      </c>
      <c r="L131" s="254" t="s">
        <v>404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0.26000000000000001</v>
      </c>
      <c r="X131" s="263">
        <f>W131*H131</f>
        <v>1.49136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88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2957</v>
      </c>
    </row>
    <row r="132" s="13" customFormat="1">
      <c r="A132" s="13"/>
      <c r="B132" s="274"/>
      <c r="C132" s="275"/>
      <c r="D132" s="266" t="s">
        <v>446</v>
      </c>
      <c r="E132" s="276" t="s">
        <v>1</v>
      </c>
      <c r="F132" s="277" t="s">
        <v>2958</v>
      </c>
      <c r="G132" s="275"/>
      <c r="H132" s="278">
        <v>5.7359999999999998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5</v>
      </c>
      <c r="AX132" s="13" t="s">
        <v>86</v>
      </c>
      <c r="AY132" s="284" t="s">
        <v>223</v>
      </c>
    </row>
    <row r="133" s="2" customFormat="1" ht="21.75" customHeight="1">
      <c r="A133" s="39"/>
      <c r="B133" s="40"/>
      <c r="C133" s="252" t="s">
        <v>234</v>
      </c>
      <c r="D133" s="252" t="s">
        <v>226</v>
      </c>
      <c r="E133" s="253" t="s">
        <v>2959</v>
      </c>
      <c r="F133" s="254" t="s">
        <v>2960</v>
      </c>
      <c r="G133" s="255" t="s">
        <v>481</v>
      </c>
      <c r="H133" s="256">
        <v>4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0.040000000000000001</v>
      </c>
      <c r="X133" s="263">
        <f>W133*H133</f>
        <v>0.16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2961</v>
      </c>
    </row>
    <row r="134" s="13" customFormat="1">
      <c r="A134" s="13"/>
      <c r="B134" s="274"/>
      <c r="C134" s="275"/>
      <c r="D134" s="266" t="s">
        <v>446</v>
      </c>
      <c r="E134" s="276" t="s">
        <v>1</v>
      </c>
      <c r="F134" s="277" t="s">
        <v>2962</v>
      </c>
      <c r="G134" s="275"/>
      <c r="H134" s="278">
        <v>4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88</v>
      </c>
      <c r="AV134" s="13" t="s">
        <v>88</v>
      </c>
      <c r="AW134" s="13" t="s">
        <v>5</v>
      </c>
      <c r="AX134" s="13" t="s">
        <v>86</v>
      </c>
      <c r="AY134" s="284" t="s">
        <v>223</v>
      </c>
    </row>
    <row r="135" s="2" customFormat="1" ht="21.75" customHeight="1">
      <c r="A135" s="39"/>
      <c r="B135" s="40"/>
      <c r="C135" s="296" t="s">
        <v>239</v>
      </c>
      <c r="D135" s="296" t="s">
        <v>498</v>
      </c>
      <c r="E135" s="297" t="s">
        <v>2963</v>
      </c>
      <c r="F135" s="298" t="s">
        <v>2964</v>
      </c>
      <c r="G135" s="299" t="s">
        <v>481</v>
      </c>
      <c r="H135" s="300">
        <v>4</v>
      </c>
      <c r="I135" s="301"/>
      <c r="J135" s="302"/>
      <c r="K135" s="303">
        <f>ROUND(P135*H135,2)</f>
        <v>0</v>
      </c>
      <c r="L135" s="298" t="s">
        <v>404</v>
      </c>
      <c r="M135" s="304"/>
      <c r="N135" s="305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0.024</v>
      </c>
      <c r="V135" s="262">
        <f>U135*H135</f>
        <v>0.096000000000000002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430</v>
      </c>
      <c r="AT135" s="264" t="s">
        <v>498</v>
      </c>
      <c r="AU135" s="264" t="s">
        <v>88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2965</v>
      </c>
    </row>
    <row r="136" s="13" customFormat="1">
      <c r="A136" s="13"/>
      <c r="B136" s="274"/>
      <c r="C136" s="275"/>
      <c r="D136" s="266" t="s">
        <v>446</v>
      </c>
      <c r="E136" s="276" t="s">
        <v>1</v>
      </c>
      <c r="F136" s="277" t="s">
        <v>239</v>
      </c>
      <c r="G136" s="275"/>
      <c r="H136" s="278">
        <v>4</v>
      </c>
      <c r="I136" s="279"/>
      <c r="J136" s="279"/>
      <c r="K136" s="275"/>
      <c r="L136" s="275"/>
      <c r="M136" s="280"/>
      <c r="N136" s="281"/>
      <c r="O136" s="282"/>
      <c r="P136" s="282"/>
      <c r="Q136" s="282"/>
      <c r="R136" s="282"/>
      <c r="S136" s="282"/>
      <c r="T136" s="282"/>
      <c r="U136" s="282"/>
      <c r="V136" s="282"/>
      <c r="W136" s="282"/>
      <c r="X136" s="283"/>
      <c r="Y136" s="13"/>
      <c r="Z136" s="13"/>
      <c r="AA136" s="13"/>
      <c r="AB136" s="13"/>
      <c r="AC136" s="13"/>
      <c r="AD136" s="13"/>
      <c r="AE136" s="13"/>
      <c r="AT136" s="284" t="s">
        <v>446</v>
      </c>
      <c r="AU136" s="284" t="s">
        <v>88</v>
      </c>
      <c r="AV136" s="13" t="s">
        <v>88</v>
      </c>
      <c r="AW136" s="13" t="s">
        <v>5</v>
      </c>
      <c r="AX136" s="13" t="s">
        <v>86</v>
      </c>
      <c r="AY136" s="284" t="s">
        <v>223</v>
      </c>
    </row>
    <row r="137" s="2" customFormat="1" ht="21.75" customHeight="1">
      <c r="A137" s="39"/>
      <c r="B137" s="40"/>
      <c r="C137" s="252" t="s">
        <v>222</v>
      </c>
      <c r="D137" s="252" t="s">
        <v>226</v>
      </c>
      <c r="E137" s="253" t="s">
        <v>893</v>
      </c>
      <c r="F137" s="254" t="s">
        <v>894</v>
      </c>
      <c r="G137" s="255" t="s">
        <v>895</v>
      </c>
      <c r="H137" s="256">
        <v>20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2619</v>
      </c>
    </row>
    <row r="138" s="13" customFormat="1">
      <c r="A138" s="13"/>
      <c r="B138" s="274"/>
      <c r="C138" s="275"/>
      <c r="D138" s="266" t="s">
        <v>446</v>
      </c>
      <c r="E138" s="276" t="s">
        <v>1</v>
      </c>
      <c r="F138" s="277" t="s">
        <v>332</v>
      </c>
      <c r="G138" s="275"/>
      <c r="H138" s="278">
        <v>20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5</v>
      </c>
      <c r="AX138" s="13" t="s">
        <v>78</v>
      </c>
      <c r="AY138" s="284" t="s">
        <v>223</v>
      </c>
    </row>
    <row r="139" s="2" customFormat="1" ht="21.75" customHeight="1">
      <c r="A139" s="39"/>
      <c r="B139" s="40"/>
      <c r="C139" s="252" t="s">
        <v>248</v>
      </c>
      <c r="D139" s="252" t="s">
        <v>226</v>
      </c>
      <c r="E139" s="253" t="s">
        <v>1292</v>
      </c>
      <c r="F139" s="254" t="s">
        <v>1293</v>
      </c>
      <c r="G139" s="255" t="s">
        <v>409</v>
      </c>
      <c r="H139" s="256">
        <v>495.84500000000003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2620</v>
      </c>
    </row>
    <row r="140" s="15" customFormat="1">
      <c r="A140" s="15"/>
      <c r="B140" s="309"/>
      <c r="C140" s="310"/>
      <c r="D140" s="266" t="s">
        <v>446</v>
      </c>
      <c r="E140" s="311" t="s">
        <v>1</v>
      </c>
      <c r="F140" s="312" t="s">
        <v>2621</v>
      </c>
      <c r="G140" s="310"/>
      <c r="H140" s="311" t="s">
        <v>1</v>
      </c>
      <c r="I140" s="313"/>
      <c r="J140" s="313"/>
      <c r="K140" s="310"/>
      <c r="L140" s="310"/>
      <c r="M140" s="314"/>
      <c r="N140" s="315"/>
      <c r="O140" s="316"/>
      <c r="P140" s="316"/>
      <c r="Q140" s="316"/>
      <c r="R140" s="316"/>
      <c r="S140" s="316"/>
      <c r="T140" s="316"/>
      <c r="U140" s="316"/>
      <c r="V140" s="316"/>
      <c r="W140" s="316"/>
      <c r="X140" s="317"/>
      <c r="Y140" s="15"/>
      <c r="Z140" s="15"/>
      <c r="AA140" s="15"/>
      <c r="AB140" s="15"/>
      <c r="AC140" s="15"/>
      <c r="AD140" s="15"/>
      <c r="AE140" s="15"/>
      <c r="AT140" s="318" t="s">
        <v>446</v>
      </c>
      <c r="AU140" s="318" t="s">
        <v>88</v>
      </c>
      <c r="AV140" s="15" t="s">
        <v>86</v>
      </c>
      <c r="AW140" s="15" t="s">
        <v>5</v>
      </c>
      <c r="AX140" s="15" t="s">
        <v>78</v>
      </c>
      <c r="AY140" s="318" t="s">
        <v>223</v>
      </c>
    </row>
    <row r="141" s="13" customFormat="1">
      <c r="A141" s="13"/>
      <c r="B141" s="274"/>
      <c r="C141" s="275"/>
      <c r="D141" s="266" t="s">
        <v>446</v>
      </c>
      <c r="E141" s="276" t="s">
        <v>1</v>
      </c>
      <c r="F141" s="277" t="s">
        <v>2966</v>
      </c>
      <c r="G141" s="275"/>
      <c r="H141" s="278">
        <v>495.84500000000003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5</v>
      </c>
      <c r="AX141" s="13" t="s">
        <v>78</v>
      </c>
      <c r="AY141" s="284" t="s">
        <v>223</v>
      </c>
    </row>
    <row r="142" s="14" customFormat="1">
      <c r="A142" s="14"/>
      <c r="B142" s="285"/>
      <c r="C142" s="286"/>
      <c r="D142" s="266" t="s">
        <v>446</v>
      </c>
      <c r="E142" s="287" t="s">
        <v>1</v>
      </c>
      <c r="F142" s="288" t="s">
        <v>463</v>
      </c>
      <c r="G142" s="286"/>
      <c r="H142" s="289">
        <v>495.84500000000003</v>
      </c>
      <c r="I142" s="290"/>
      <c r="J142" s="290"/>
      <c r="K142" s="286"/>
      <c r="L142" s="286"/>
      <c r="M142" s="291"/>
      <c r="N142" s="292"/>
      <c r="O142" s="293"/>
      <c r="P142" s="293"/>
      <c r="Q142" s="293"/>
      <c r="R142" s="293"/>
      <c r="S142" s="293"/>
      <c r="T142" s="293"/>
      <c r="U142" s="293"/>
      <c r="V142" s="293"/>
      <c r="W142" s="293"/>
      <c r="X142" s="294"/>
      <c r="Y142" s="14"/>
      <c r="Z142" s="14"/>
      <c r="AA142" s="14"/>
      <c r="AB142" s="14"/>
      <c r="AC142" s="14"/>
      <c r="AD142" s="14"/>
      <c r="AE142" s="14"/>
      <c r="AT142" s="295" t="s">
        <v>446</v>
      </c>
      <c r="AU142" s="295" t="s">
        <v>88</v>
      </c>
      <c r="AV142" s="14" t="s">
        <v>239</v>
      </c>
      <c r="AW142" s="14" t="s">
        <v>5</v>
      </c>
      <c r="AX142" s="14" t="s">
        <v>86</v>
      </c>
      <c r="AY142" s="295" t="s">
        <v>223</v>
      </c>
    </row>
    <row r="143" s="2" customFormat="1" ht="21.75" customHeight="1">
      <c r="A143" s="39"/>
      <c r="B143" s="40"/>
      <c r="C143" s="252" t="s">
        <v>253</v>
      </c>
      <c r="D143" s="252" t="s">
        <v>226</v>
      </c>
      <c r="E143" s="253" t="s">
        <v>2625</v>
      </c>
      <c r="F143" s="254" t="s">
        <v>2626</v>
      </c>
      <c r="G143" s="255" t="s">
        <v>409</v>
      </c>
      <c r="H143" s="256">
        <v>247.923</v>
      </c>
      <c r="I143" s="257"/>
      <c r="J143" s="257"/>
      <c r="K143" s="258">
        <f>ROUND(P143*H143,2)</f>
        <v>0</v>
      </c>
      <c r="L143" s="254" t="s">
        <v>404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88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2627</v>
      </c>
    </row>
    <row r="144" s="15" customFormat="1">
      <c r="A144" s="15"/>
      <c r="B144" s="309"/>
      <c r="C144" s="310"/>
      <c r="D144" s="266" t="s">
        <v>446</v>
      </c>
      <c r="E144" s="311" t="s">
        <v>1</v>
      </c>
      <c r="F144" s="312" t="s">
        <v>2628</v>
      </c>
      <c r="G144" s="310"/>
      <c r="H144" s="311" t="s">
        <v>1</v>
      </c>
      <c r="I144" s="313"/>
      <c r="J144" s="313"/>
      <c r="K144" s="310"/>
      <c r="L144" s="310"/>
      <c r="M144" s="314"/>
      <c r="N144" s="315"/>
      <c r="O144" s="316"/>
      <c r="P144" s="316"/>
      <c r="Q144" s="316"/>
      <c r="R144" s="316"/>
      <c r="S144" s="316"/>
      <c r="T144" s="316"/>
      <c r="U144" s="316"/>
      <c r="V144" s="316"/>
      <c r="W144" s="316"/>
      <c r="X144" s="317"/>
      <c r="Y144" s="15"/>
      <c r="Z144" s="15"/>
      <c r="AA144" s="15"/>
      <c r="AB144" s="15"/>
      <c r="AC144" s="15"/>
      <c r="AD144" s="15"/>
      <c r="AE144" s="15"/>
      <c r="AT144" s="318" t="s">
        <v>446</v>
      </c>
      <c r="AU144" s="318" t="s">
        <v>88</v>
      </c>
      <c r="AV144" s="15" t="s">
        <v>86</v>
      </c>
      <c r="AW144" s="15" t="s">
        <v>5</v>
      </c>
      <c r="AX144" s="15" t="s">
        <v>78</v>
      </c>
      <c r="AY144" s="318" t="s">
        <v>223</v>
      </c>
    </row>
    <row r="145" s="13" customFormat="1">
      <c r="A145" s="13"/>
      <c r="B145" s="274"/>
      <c r="C145" s="275"/>
      <c r="D145" s="266" t="s">
        <v>446</v>
      </c>
      <c r="E145" s="276" t="s">
        <v>1</v>
      </c>
      <c r="F145" s="277" t="s">
        <v>2966</v>
      </c>
      <c r="G145" s="275"/>
      <c r="H145" s="278">
        <v>495.84500000000003</v>
      </c>
      <c r="I145" s="279"/>
      <c r="J145" s="279"/>
      <c r="K145" s="275"/>
      <c r="L145" s="275"/>
      <c r="M145" s="280"/>
      <c r="N145" s="281"/>
      <c r="O145" s="282"/>
      <c r="P145" s="282"/>
      <c r="Q145" s="282"/>
      <c r="R145" s="282"/>
      <c r="S145" s="282"/>
      <c r="T145" s="282"/>
      <c r="U145" s="282"/>
      <c r="V145" s="282"/>
      <c r="W145" s="282"/>
      <c r="X145" s="283"/>
      <c r="Y145" s="13"/>
      <c r="Z145" s="13"/>
      <c r="AA145" s="13"/>
      <c r="AB145" s="13"/>
      <c r="AC145" s="13"/>
      <c r="AD145" s="13"/>
      <c r="AE145" s="13"/>
      <c r="AT145" s="284" t="s">
        <v>446</v>
      </c>
      <c r="AU145" s="284" t="s">
        <v>88</v>
      </c>
      <c r="AV145" s="13" t="s">
        <v>88</v>
      </c>
      <c r="AW145" s="13" t="s">
        <v>5</v>
      </c>
      <c r="AX145" s="13" t="s">
        <v>78</v>
      </c>
      <c r="AY145" s="284" t="s">
        <v>223</v>
      </c>
    </row>
    <row r="146" s="14" customFormat="1">
      <c r="A146" s="14"/>
      <c r="B146" s="285"/>
      <c r="C146" s="286"/>
      <c r="D146" s="266" t="s">
        <v>446</v>
      </c>
      <c r="E146" s="287" t="s">
        <v>1</v>
      </c>
      <c r="F146" s="288" t="s">
        <v>463</v>
      </c>
      <c r="G146" s="286"/>
      <c r="H146" s="289">
        <v>495.84500000000003</v>
      </c>
      <c r="I146" s="290"/>
      <c r="J146" s="290"/>
      <c r="K146" s="286"/>
      <c r="L146" s="286"/>
      <c r="M146" s="291"/>
      <c r="N146" s="292"/>
      <c r="O146" s="293"/>
      <c r="P146" s="293"/>
      <c r="Q146" s="293"/>
      <c r="R146" s="293"/>
      <c r="S146" s="293"/>
      <c r="T146" s="293"/>
      <c r="U146" s="293"/>
      <c r="V146" s="293"/>
      <c r="W146" s="293"/>
      <c r="X146" s="294"/>
      <c r="Y146" s="14"/>
      <c r="Z146" s="14"/>
      <c r="AA146" s="14"/>
      <c r="AB146" s="14"/>
      <c r="AC146" s="14"/>
      <c r="AD146" s="14"/>
      <c r="AE146" s="14"/>
      <c r="AT146" s="295" t="s">
        <v>446</v>
      </c>
      <c r="AU146" s="295" t="s">
        <v>88</v>
      </c>
      <c r="AV146" s="14" t="s">
        <v>239</v>
      </c>
      <c r="AW146" s="14" t="s">
        <v>5</v>
      </c>
      <c r="AX146" s="14" t="s">
        <v>86</v>
      </c>
      <c r="AY146" s="295" t="s">
        <v>223</v>
      </c>
    </row>
    <row r="147" s="13" customFormat="1">
      <c r="A147" s="13"/>
      <c r="B147" s="274"/>
      <c r="C147" s="275"/>
      <c r="D147" s="266" t="s">
        <v>446</v>
      </c>
      <c r="E147" s="275"/>
      <c r="F147" s="277" t="s">
        <v>2967</v>
      </c>
      <c r="G147" s="275"/>
      <c r="H147" s="278">
        <v>247.923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4</v>
      </c>
      <c r="AX147" s="13" t="s">
        <v>86</v>
      </c>
      <c r="AY147" s="284" t="s">
        <v>223</v>
      </c>
    </row>
    <row r="148" s="2" customFormat="1" ht="21.75" customHeight="1">
      <c r="A148" s="39"/>
      <c r="B148" s="40"/>
      <c r="C148" s="252" t="s">
        <v>430</v>
      </c>
      <c r="D148" s="252" t="s">
        <v>226</v>
      </c>
      <c r="E148" s="253" t="s">
        <v>506</v>
      </c>
      <c r="F148" s="254" t="s">
        <v>507</v>
      </c>
      <c r="G148" s="255" t="s">
        <v>409</v>
      </c>
      <c r="H148" s="256">
        <v>760.18299999999999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2631</v>
      </c>
    </row>
    <row r="149" s="15" customFormat="1">
      <c r="A149" s="15"/>
      <c r="B149" s="309"/>
      <c r="C149" s="310"/>
      <c r="D149" s="266" t="s">
        <v>446</v>
      </c>
      <c r="E149" s="311" t="s">
        <v>1</v>
      </c>
      <c r="F149" s="312" t="s">
        <v>2968</v>
      </c>
      <c r="G149" s="310"/>
      <c r="H149" s="311" t="s">
        <v>1</v>
      </c>
      <c r="I149" s="313"/>
      <c r="J149" s="313"/>
      <c r="K149" s="310"/>
      <c r="L149" s="310"/>
      <c r="M149" s="314"/>
      <c r="N149" s="315"/>
      <c r="O149" s="316"/>
      <c r="P149" s="316"/>
      <c r="Q149" s="316"/>
      <c r="R149" s="316"/>
      <c r="S149" s="316"/>
      <c r="T149" s="316"/>
      <c r="U149" s="316"/>
      <c r="V149" s="316"/>
      <c r="W149" s="316"/>
      <c r="X149" s="317"/>
      <c r="Y149" s="15"/>
      <c r="Z149" s="15"/>
      <c r="AA149" s="15"/>
      <c r="AB149" s="15"/>
      <c r="AC149" s="15"/>
      <c r="AD149" s="15"/>
      <c r="AE149" s="15"/>
      <c r="AT149" s="318" t="s">
        <v>446</v>
      </c>
      <c r="AU149" s="318" t="s">
        <v>88</v>
      </c>
      <c r="AV149" s="15" t="s">
        <v>86</v>
      </c>
      <c r="AW149" s="15" t="s">
        <v>5</v>
      </c>
      <c r="AX149" s="15" t="s">
        <v>78</v>
      </c>
      <c r="AY149" s="318" t="s">
        <v>223</v>
      </c>
    </row>
    <row r="150" s="15" customFormat="1">
      <c r="A150" s="15"/>
      <c r="B150" s="309"/>
      <c r="C150" s="310"/>
      <c r="D150" s="266" t="s">
        <v>446</v>
      </c>
      <c r="E150" s="311" t="s">
        <v>1</v>
      </c>
      <c r="F150" s="312" t="s">
        <v>2969</v>
      </c>
      <c r="G150" s="310"/>
      <c r="H150" s="311" t="s">
        <v>1</v>
      </c>
      <c r="I150" s="313"/>
      <c r="J150" s="313"/>
      <c r="K150" s="310"/>
      <c r="L150" s="310"/>
      <c r="M150" s="314"/>
      <c r="N150" s="315"/>
      <c r="O150" s="316"/>
      <c r="P150" s="316"/>
      <c r="Q150" s="316"/>
      <c r="R150" s="316"/>
      <c r="S150" s="316"/>
      <c r="T150" s="316"/>
      <c r="U150" s="316"/>
      <c r="V150" s="316"/>
      <c r="W150" s="316"/>
      <c r="X150" s="317"/>
      <c r="Y150" s="15"/>
      <c r="Z150" s="15"/>
      <c r="AA150" s="15"/>
      <c r="AB150" s="15"/>
      <c r="AC150" s="15"/>
      <c r="AD150" s="15"/>
      <c r="AE150" s="15"/>
      <c r="AT150" s="318" t="s">
        <v>446</v>
      </c>
      <c r="AU150" s="318" t="s">
        <v>88</v>
      </c>
      <c r="AV150" s="15" t="s">
        <v>86</v>
      </c>
      <c r="AW150" s="15" t="s">
        <v>5</v>
      </c>
      <c r="AX150" s="15" t="s">
        <v>78</v>
      </c>
      <c r="AY150" s="318" t="s">
        <v>223</v>
      </c>
    </row>
    <row r="151" s="13" customFormat="1">
      <c r="A151" s="13"/>
      <c r="B151" s="274"/>
      <c r="C151" s="275"/>
      <c r="D151" s="266" t="s">
        <v>446</v>
      </c>
      <c r="E151" s="276" t="s">
        <v>1</v>
      </c>
      <c r="F151" s="277" t="s">
        <v>2970</v>
      </c>
      <c r="G151" s="275"/>
      <c r="H151" s="278">
        <v>87.875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5</v>
      </c>
      <c r="AX151" s="13" t="s">
        <v>78</v>
      </c>
      <c r="AY151" s="284" t="s">
        <v>223</v>
      </c>
    </row>
    <row r="152" s="15" customFormat="1">
      <c r="A152" s="15"/>
      <c r="B152" s="309"/>
      <c r="C152" s="310"/>
      <c r="D152" s="266" t="s">
        <v>446</v>
      </c>
      <c r="E152" s="311" t="s">
        <v>1</v>
      </c>
      <c r="F152" s="312" t="s">
        <v>2971</v>
      </c>
      <c r="G152" s="310"/>
      <c r="H152" s="311" t="s">
        <v>1</v>
      </c>
      <c r="I152" s="313"/>
      <c r="J152" s="313"/>
      <c r="K152" s="310"/>
      <c r="L152" s="310"/>
      <c r="M152" s="314"/>
      <c r="N152" s="315"/>
      <c r="O152" s="316"/>
      <c r="P152" s="316"/>
      <c r="Q152" s="316"/>
      <c r="R152" s="316"/>
      <c r="S152" s="316"/>
      <c r="T152" s="316"/>
      <c r="U152" s="316"/>
      <c r="V152" s="316"/>
      <c r="W152" s="316"/>
      <c r="X152" s="317"/>
      <c r="Y152" s="15"/>
      <c r="Z152" s="15"/>
      <c r="AA152" s="15"/>
      <c r="AB152" s="15"/>
      <c r="AC152" s="15"/>
      <c r="AD152" s="15"/>
      <c r="AE152" s="15"/>
      <c r="AT152" s="318" t="s">
        <v>446</v>
      </c>
      <c r="AU152" s="318" t="s">
        <v>88</v>
      </c>
      <c r="AV152" s="15" t="s">
        <v>86</v>
      </c>
      <c r="AW152" s="15" t="s">
        <v>5</v>
      </c>
      <c r="AX152" s="15" t="s">
        <v>78</v>
      </c>
      <c r="AY152" s="318" t="s">
        <v>223</v>
      </c>
    </row>
    <row r="153" s="13" customFormat="1">
      <c r="A153" s="13"/>
      <c r="B153" s="274"/>
      <c r="C153" s="275"/>
      <c r="D153" s="266" t="s">
        <v>446</v>
      </c>
      <c r="E153" s="276" t="s">
        <v>1</v>
      </c>
      <c r="F153" s="277" t="s">
        <v>2972</v>
      </c>
      <c r="G153" s="275"/>
      <c r="H153" s="278">
        <v>171.738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88</v>
      </c>
      <c r="AV153" s="13" t="s">
        <v>88</v>
      </c>
      <c r="AW153" s="13" t="s">
        <v>5</v>
      </c>
      <c r="AX153" s="13" t="s">
        <v>78</v>
      </c>
      <c r="AY153" s="284" t="s">
        <v>223</v>
      </c>
    </row>
    <row r="154" s="15" customFormat="1">
      <c r="A154" s="15"/>
      <c r="B154" s="309"/>
      <c r="C154" s="310"/>
      <c r="D154" s="266" t="s">
        <v>446</v>
      </c>
      <c r="E154" s="311" t="s">
        <v>1</v>
      </c>
      <c r="F154" s="312" t="s">
        <v>2640</v>
      </c>
      <c r="G154" s="310"/>
      <c r="H154" s="311" t="s">
        <v>1</v>
      </c>
      <c r="I154" s="313"/>
      <c r="J154" s="313"/>
      <c r="K154" s="310"/>
      <c r="L154" s="310"/>
      <c r="M154" s="314"/>
      <c r="N154" s="315"/>
      <c r="O154" s="316"/>
      <c r="P154" s="316"/>
      <c r="Q154" s="316"/>
      <c r="R154" s="316"/>
      <c r="S154" s="316"/>
      <c r="T154" s="316"/>
      <c r="U154" s="316"/>
      <c r="V154" s="316"/>
      <c r="W154" s="316"/>
      <c r="X154" s="317"/>
      <c r="Y154" s="15"/>
      <c r="Z154" s="15"/>
      <c r="AA154" s="15"/>
      <c r="AB154" s="15"/>
      <c r="AC154" s="15"/>
      <c r="AD154" s="15"/>
      <c r="AE154" s="15"/>
      <c r="AT154" s="318" t="s">
        <v>446</v>
      </c>
      <c r="AU154" s="318" t="s">
        <v>88</v>
      </c>
      <c r="AV154" s="15" t="s">
        <v>86</v>
      </c>
      <c r="AW154" s="15" t="s">
        <v>5</v>
      </c>
      <c r="AX154" s="15" t="s">
        <v>78</v>
      </c>
      <c r="AY154" s="318" t="s">
        <v>223</v>
      </c>
    </row>
    <row r="155" s="15" customFormat="1">
      <c r="A155" s="15"/>
      <c r="B155" s="309"/>
      <c r="C155" s="310"/>
      <c r="D155" s="266" t="s">
        <v>446</v>
      </c>
      <c r="E155" s="311" t="s">
        <v>1</v>
      </c>
      <c r="F155" s="312" t="s">
        <v>2973</v>
      </c>
      <c r="G155" s="310"/>
      <c r="H155" s="311" t="s">
        <v>1</v>
      </c>
      <c r="I155" s="313"/>
      <c r="J155" s="313"/>
      <c r="K155" s="310"/>
      <c r="L155" s="310"/>
      <c r="M155" s="314"/>
      <c r="N155" s="315"/>
      <c r="O155" s="316"/>
      <c r="P155" s="316"/>
      <c r="Q155" s="316"/>
      <c r="R155" s="316"/>
      <c r="S155" s="316"/>
      <c r="T155" s="316"/>
      <c r="U155" s="316"/>
      <c r="V155" s="316"/>
      <c r="W155" s="316"/>
      <c r="X155" s="317"/>
      <c r="Y155" s="15"/>
      <c r="Z155" s="15"/>
      <c r="AA155" s="15"/>
      <c r="AB155" s="15"/>
      <c r="AC155" s="15"/>
      <c r="AD155" s="15"/>
      <c r="AE155" s="15"/>
      <c r="AT155" s="318" t="s">
        <v>446</v>
      </c>
      <c r="AU155" s="318" t="s">
        <v>88</v>
      </c>
      <c r="AV155" s="15" t="s">
        <v>86</v>
      </c>
      <c r="AW155" s="15" t="s">
        <v>5</v>
      </c>
      <c r="AX155" s="15" t="s">
        <v>78</v>
      </c>
      <c r="AY155" s="318" t="s">
        <v>223</v>
      </c>
    </row>
    <row r="156" s="15" customFormat="1">
      <c r="A156" s="15"/>
      <c r="B156" s="309"/>
      <c r="C156" s="310"/>
      <c r="D156" s="266" t="s">
        <v>446</v>
      </c>
      <c r="E156" s="311" t="s">
        <v>1</v>
      </c>
      <c r="F156" s="312" t="s">
        <v>2974</v>
      </c>
      <c r="G156" s="310"/>
      <c r="H156" s="311" t="s">
        <v>1</v>
      </c>
      <c r="I156" s="313"/>
      <c r="J156" s="313"/>
      <c r="K156" s="310"/>
      <c r="L156" s="310"/>
      <c r="M156" s="314"/>
      <c r="N156" s="315"/>
      <c r="O156" s="316"/>
      <c r="P156" s="316"/>
      <c r="Q156" s="316"/>
      <c r="R156" s="316"/>
      <c r="S156" s="316"/>
      <c r="T156" s="316"/>
      <c r="U156" s="316"/>
      <c r="V156" s="316"/>
      <c r="W156" s="316"/>
      <c r="X156" s="317"/>
      <c r="Y156" s="15"/>
      <c r="Z156" s="15"/>
      <c r="AA156" s="15"/>
      <c r="AB156" s="15"/>
      <c r="AC156" s="15"/>
      <c r="AD156" s="15"/>
      <c r="AE156" s="15"/>
      <c r="AT156" s="318" t="s">
        <v>446</v>
      </c>
      <c r="AU156" s="318" t="s">
        <v>88</v>
      </c>
      <c r="AV156" s="15" t="s">
        <v>86</v>
      </c>
      <c r="AW156" s="15" t="s">
        <v>5</v>
      </c>
      <c r="AX156" s="15" t="s">
        <v>78</v>
      </c>
      <c r="AY156" s="318" t="s">
        <v>223</v>
      </c>
    </row>
    <row r="157" s="13" customFormat="1">
      <c r="A157" s="13"/>
      <c r="B157" s="274"/>
      <c r="C157" s="275"/>
      <c r="D157" s="266" t="s">
        <v>446</v>
      </c>
      <c r="E157" s="276" t="s">
        <v>1</v>
      </c>
      <c r="F157" s="277" t="s">
        <v>2975</v>
      </c>
      <c r="G157" s="275"/>
      <c r="H157" s="278">
        <v>121.18000000000001</v>
      </c>
      <c r="I157" s="279"/>
      <c r="J157" s="279"/>
      <c r="K157" s="275"/>
      <c r="L157" s="275"/>
      <c r="M157" s="280"/>
      <c r="N157" s="281"/>
      <c r="O157" s="282"/>
      <c r="P157" s="282"/>
      <c r="Q157" s="282"/>
      <c r="R157" s="282"/>
      <c r="S157" s="282"/>
      <c r="T157" s="282"/>
      <c r="U157" s="282"/>
      <c r="V157" s="282"/>
      <c r="W157" s="282"/>
      <c r="X157" s="283"/>
      <c r="Y157" s="13"/>
      <c r="Z157" s="13"/>
      <c r="AA157" s="13"/>
      <c r="AB157" s="13"/>
      <c r="AC157" s="13"/>
      <c r="AD157" s="13"/>
      <c r="AE157" s="13"/>
      <c r="AT157" s="284" t="s">
        <v>446</v>
      </c>
      <c r="AU157" s="284" t="s">
        <v>88</v>
      </c>
      <c r="AV157" s="13" t="s">
        <v>88</v>
      </c>
      <c r="AW157" s="13" t="s">
        <v>5</v>
      </c>
      <c r="AX157" s="13" t="s">
        <v>78</v>
      </c>
      <c r="AY157" s="284" t="s">
        <v>223</v>
      </c>
    </row>
    <row r="158" s="15" customFormat="1">
      <c r="A158" s="15"/>
      <c r="B158" s="309"/>
      <c r="C158" s="310"/>
      <c r="D158" s="266" t="s">
        <v>446</v>
      </c>
      <c r="E158" s="311" t="s">
        <v>1</v>
      </c>
      <c r="F158" s="312" t="s">
        <v>2976</v>
      </c>
      <c r="G158" s="310"/>
      <c r="H158" s="311" t="s">
        <v>1</v>
      </c>
      <c r="I158" s="313"/>
      <c r="J158" s="313"/>
      <c r="K158" s="310"/>
      <c r="L158" s="310"/>
      <c r="M158" s="314"/>
      <c r="N158" s="315"/>
      <c r="O158" s="316"/>
      <c r="P158" s="316"/>
      <c r="Q158" s="316"/>
      <c r="R158" s="316"/>
      <c r="S158" s="316"/>
      <c r="T158" s="316"/>
      <c r="U158" s="316"/>
      <c r="V158" s="316"/>
      <c r="W158" s="316"/>
      <c r="X158" s="317"/>
      <c r="Y158" s="15"/>
      <c r="Z158" s="15"/>
      <c r="AA158" s="15"/>
      <c r="AB158" s="15"/>
      <c r="AC158" s="15"/>
      <c r="AD158" s="15"/>
      <c r="AE158" s="15"/>
      <c r="AT158" s="318" t="s">
        <v>446</v>
      </c>
      <c r="AU158" s="318" t="s">
        <v>88</v>
      </c>
      <c r="AV158" s="15" t="s">
        <v>86</v>
      </c>
      <c r="AW158" s="15" t="s">
        <v>5</v>
      </c>
      <c r="AX158" s="15" t="s">
        <v>78</v>
      </c>
      <c r="AY158" s="318" t="s">
        <v>223</v>
      </c>
    </row>
    <row r="159" s="13" customFormat="1">
      <c r="A159" s="13"/>
      <c r="B159" s="274"/>
      <c r="C159" s="275"/>
      <c r="D159" s="266" t="s">
        <v>446</v>
      </c>
      <c r="E159" s="276" t="s">
        <v>1</v>
      </c>
      <c r="F159" s="277" t="s">
        <v>2977</v>
      </c>
      <c r="G159" s="275"/>
      <c r="H159" s="278">
        <v>105.5</v>
      </c>
      <c r="I159" s="279"/>
      <c r="J159" s="279"/>
      <c r="K159" s="275"/>
      <c r="L159" s="275"/>
      <c r="M159" s="280"/>
      <c r="N159" s="281"/>
      <c r="O159" s="282"/>
      <c r="P159" s="282"/>
      <c r="Q159" s="282"/>
      <c r="R159" s="282"/>
      <c r="S159" s="282"/>
      <c r="T159" s="282"/>
      <c r="U159" s="282"/>
      <c r="V159" s="282"/>
      <c r="W159" s="282"/>
      <c r="X159" s="283"/>
      <c r="Y159" s="13"/>
      <c r="Z159" s="13"/>
      <c r="AA159" s="13"/>
      <c r="AB159" s="13"/>
      <c r="AC159" s="13"/>
      <c r="AD159" s="13"/>
      <c r="AE159" s="13"/>
      <c r="AT159" s="284" t="s">
        <v>446</v>
      </c>
      <c r="AU159" s="284" t="s">
        <v>88</v>
      </c>
      <c r="AV159" s="13" t="s">
        <v>88</v>
      </c>
      <c r="AW159" s="13" t="s">
        <v>5</v>
      </c>
      <c r="AX159" s="13" t="s">
        <v>78</v>
      </c>
      <c r="AY159" s="284" t="s">
        <v>223</v>
      </c>
    </row>
    <row r="160" s="15" customFormat="1">
      <c r="A160" s="15"/>
      <c r="B160" s="309"/>
      <c r="C160" s="310"/>
      <c r="D160" s="266" t="s">
        <v>446</v>
      </c>
      <c r="E160" s="311" t="s">
        <v>1</v>
      </c>
      <c r="F160" s="312" t="s">
        <v>2978</v>
      </c>
      <c r="G160" s="310"/>
      <c r="H160" s="311" t="s">
        <v>1</v>
      </c>
      <c r="I160" s="313"/>
      <c r="J160" s="313"/>
      <c r="K160" s="310"/>
      <c r="L160" s="310"/>
      <c r="M160" s="314"/>
      <c r="N160" s="315"/>
      <c r="O160" s="316"/>
      <c r="P160" s="316"/>
      <c r="Q160" s="316"/>
      <c r="R160" s="316"/>
      <c r="S160" s="316"/>
      <c r="T160" s="316"/>
      <c r="U160" s="316"/>
      <c r="V160" s="316"/>
      <c r="W160" s="316"/>
      <c r="X160" s="317"/>
      <c r="Y160" s="15"/>
      <c r="Z160" s="15"/>
      <c r="AA160" s="15"/>
      <c r="AB160" s="15"/>
      <c r="AC160" s="15"/>
      <c r="AD160" s="15"/>
      <c r="AE160" s="15"/>
      <c r="AT160" s="318" t="s">
        <v>446</v>
      </c>
      <c r="AU160" s="318" t="s">
        <v>88</v>
      </c>
      <c r="AV160" s="15" t="s">
        <v>86</v>
      </c>
      <c r="AW160" s="15" t="s">
        <v>5</v>
      </c>
      <c r="AX160" s="15" t="s">
        <v>78</v>
      </c>
      <c r="AY160" s="318" t="s">
        <v>223</v>
      </c>
    </row>
    <row r="161" s="13" customFormat="1">
      <c r="A161" s="13"/>
      <c r="B161" s="274"/>
      <c r="C161" s="275"/>
      <c r="D161" s="266" t="s">
        <v>446</v>
      </c>
      <c r="E161" s="276" t="s">
        <v>1</v>
      </c>
      <c r="F161" s="277" t="s">
        <v>2979</v>
      </c>
      <c r="G161" s="275"/>
      <c r="H161" s="278">
        <v>44.369999999999997</v>
      </c>
      <c r="I161" s="279"/>
      <c r="J161" s="279"/>
      <c r="K161" s="275"/>
      <c r="L161" s="275"/>
      <c r="M161" s="280"/>
      <c r="N161" s="281"/>
      <c r="O161" s="282"/>
      <c r="P161" s="282"/>
      <c r="Q161" s="282"/>
      <c r="R161" s="282"/>
      <c r="S161" s="282"/>
      <c r="T161" s="282"/>
      <c r="U161" s="282"/>
      <c r="V161" s="282"/>
      <c r="W161" s="282"/>
      <c r="X161" s="283"/>
      <c r="Y161" s="13"/>
      <c r="Z161" s="13"/>
      <c r="AA161" s="13"/>
      <c r="AB161" s="13"/>
      <c r="AC161" s="13"/>
      <c r="AD161" s="13"/>
      <c r="AE161" s="13"/>
      <c r="AT161" s="284" t="s">
        <v>446</v>
      </c>
      <c r="AU161" s="284" t="s">
        <v>88</v>
      </c>
      <c r="AV161" s="13" t="s">
        <v>88</v>
      </c>
      <c r="AW161" s="13" t="s">
        <v>5</v>
      </c>
      <c r="AX161" s="13" t="s">
        <v>78</v>
      </c>
      <c r="AY161" s="284" t="s">
        <v>223</v>
      </c>
    </row>
    <row r="162" s="15" customFormat="1">
      <c r="A162" s="15"/>
      <c r="B162" s="309"/>
      <c r="C162" s="310"/>
      <c r="D162" s="266" t="s">
        <v>446</v>
      </c>
      <c r="E162" s="311" t="s">
        <v>1</v>
      </c>
      <c r="F162" s="312" t="s">
        <v>2980</v>
      </c>
      <c r="G162" s="310"/>
      <c r="H162" s="311" t="s">
        <v>1</v>
      </c>
      <c r="I162" s="313"/>
      <c r="J162" s="313"/>
      <c r="K162" s="310"/>
      <c r="L162" s="310"/>
      <c r="M162" s="314"/>
      <c r="N162" s="315"/>
      <c r="O162" s="316"/>
      <c r="P162" s="316"/>
      <c r="Q162" s="316"/>
      <c r="R162" s="316"/>
      <c r="S162" s="316"/>
      <c r="T162" s="316"/>
      <c r="U162" s="316"/>
      <c r="V162" s="316"/>
      <c r="W162" s="316"/>
      <c r="X162" s="317"/>
      <c r="Y162" s="15"/>
      <c r="Z162" s="15"/>
      <c r="AA162" s="15"/>
      <c r="AB162" s="15"/>
      <c r="AC162" s="15"/>
      <c r="AD162" s="15"/>
      <c r="AE162" s="15"/>
      <c r="AT162" s="318" t="s">
        <v>446</v>
      </c>
      <c r="AU162" s="318" t="s">
        <v>88</v>
      </c>
      <c r="AV162" s="15" t="s">
        <v>86</v>
      </c>
      <c r="AW162" s="15" t="s">
        <v>5</v>
      </c>
      <c r="AX162" s="15" t="s">
        <v>78</v>
      </c>
      <c r="AY162" s="318" t="s">
        <v>223</v>
      </c>
    </row>
    <row r="163" s="15" customFormat="1">
      <c r="A163" s="15"/>
      <c r="B163" s="309"/>
      <c r="C163" s="310"/>
      <c r="D163" s="266" t="s">
        <v>446</v>
      </c>
      <c r="E163" s="311" t="s">
        <v>1</v>
      </c>
      <c r="F163" s="312" t="s">
        <v>2981</v>
      </c>
      <c r="G163" s="310"/>
      <c r="H163" s="311" t="s">
        <v>1</v>
      </c>
      <c r="I163" s="313"/>
      <c r="J163" s="313"/>
      <c r="K163" s="310"/>
      <c r="L163" s="310"/>
      <c r="M163" s="314"/>
      <c r="N163" s="315"/>
      <c r="O163" s="316"/>
      <c r="P163" s="316"/>
      <c r="Q163" s="316"/>
      <c r="R163" s="316"/>
      <c r="S163" s="316"/>
      <c r="T163" s="316"/>
      <c r="U163" s="316"/>
      <c r="V163" s="316"/>
      <c r="W163" s="316"/>
      <c r="X163" s="317"/>
      <c r="Y163" s="15"/>
      <c r="Z163" s="15"/>
      <c r="AA163" s="15"/>
      <c r="AB163" s="15"/>
      <c r="AC163" s="15"/>
      <c r="AD163" s="15"/>
      <c r="AE163" s="15"/>
      <c r="AT163" s="318" t="s">
        <v>446</v>
      </c>
      <c r="AU163" s="318" t="s">
        <v>88</v>
      </c>
      <c r="AV163" s="15" t="s">
        <v>86</v>
      </c>
      <c r="AW163" s="15" t="s">
        <v>5</v>
      </c>
      <c r="AX163" s="15" t="s">
        <v>78</v>
      </c>
      <c r="AY163" s="318" t="s">
        <v>223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1876</v>
      </c>
      <c r="G164" s="275"/>
      <c r="H164" s="278">
        <v>120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78</v>
      </c>
      <c r="AY164" s="284" t="s">
        <v>223</v>
      </c>
    </row>
    <row r="165" s="15" customFormat="1">
      <c r="A165" s="15"/>
      <c r="B165" s="309"/>
      <c r="C165" s="310"/>
      <c r="D165" s="266" t="s">
        <v>446</v>
      </c>
      <c r="E165" s="311" t="s">
        <v>1</v>
      </c>
      <c r="F165" s="312" t="s">
        <v>2982</v>
      </c>
      <c r="G165" s="310"/>
      <c r="H165" s="311" t="s">
        <v>1</v>
      </c>
      <c r="I165" s="313"/>
      <c r="J165" s="313"/>
      <c r="K165" s="310"/>
      <c r="L165" s="310"/>
      <c r="M165" s="314"/>
      <c r="N165" s="315"/>
      <c r="O165" s="316"/>
      <c r="P165" s="316"/>
      <c r="Q165" s="316"/>
      <c r="R165" s="316"/>
      <c r="S165" s="316"/>
      <c r="T165" s="316"/>
      <c r="U165" s="316"/>
      <c r="V165" s="316"/>
      <c r="W165" s="316"/>
      <c r="X165" s="317"/>
      <c r="Y165" s="15"/>
      <c r="Z165" s="15"/>
      <c r="AA165" s="15"/>
      <c r="AB165" s="15"/>
      <c r="AC165" s="15"/>
      <c r="AD165" s="15"/>
      <c r="AE165" s="15"/>
      <c r="AT165" s="318" t="s">
        <v>446</v>
      </c>
      <c r="AU165" s="318" t="s">
        <v>88</v>
      </c>
      <c r="AV165" s="15" t="s">
        <v>86</v>
      </c>
      <c r="AW165" s="15" t="s">
        <v>5</v>
      </c>
      <c r="AX165" s="15" t="s">
        <v>78</v>
      </c>
      <c r="AY165" s="318" t="s">
        <v>223</v>
      </c>
    </row>
    <row r="166" s="15" customFormat="1">
      <c r="A166" s="15"/>
      <c r="B166" s="309"/>
      <c r="C166" s="310"/>
      <c r="D166" s="266" t="s">
        <v>446</v>
      </c>
      <c r="E166" s="311" t="s">
        <v>1</v>
      </c>
      <c r="F166" s="312" t="s">
        <v>2981</v>
      </c>
      <c r="G166" s="310"/>
      <c r="H166" s="311" t="s">
        <v>1</v>
      </c>
      <c r="I166" s="313"/>
      <c r="J166" s="313"/>
      <c r="K166" s="310"/>
      <c r="L166" s="310"/>
      <c r="M166" s="314"/>
      <c r="N166" s="315"/>
      <c r="O166" s="316"/>
      <c r="P166" s="316"/>
      <c r="Q166" s="316"/>
      <c r="R166" s="316"/>
      <c r="S166" s="316"/>
      <c r="T166" s="316"/>
      <c r="U166" s="316"/>
      <c r="V166" s="316"/>
      <c r="W166" s="316"/>
      <c r="X166" s="317"/>
      <c r="Y166" s="15"/>
      <c r="Z166" s="15"/>
      <c r="AA166" s="15"/>
      <c r="AB166" s="15"/>
      <c r="AC166" s="15"/>
      <c r="AD166" s="15"/>
      <c r="AE166" s="15"/>
      <c r="AT166" s="318" t="s">
        <v>446</v>
      </c>
      <c r="AU166" s="318" t="s">
        <v>88</v>
      </c>
      <c r="AV166" s="15" t="s">
        <v>86</v>
      </c>
      <c r="AW166" s="15" t="s">
        <v>5</v>
      </c>
      <c r="AX166" s="15" t="s">
        <v>78</v>
      </c>
      <c r="AY166" s="318" t="s">
        <v>223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2983</v>
      </c>
      <c r="G167" s="275"/>
      <c r="H167" s="278">
        <v>77.319999999999993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5" customFormat="1">
      <c r="A168" s="15"/>
      <c r="B168" s="309"/>
      <c r="C168" s="310"/>
      <c r="D168" s="266" t="s">
        <v>446</v>
      </c>
      <c r="E168" s="311" t="s">
        <v>1</v>
      </c>
      <c r="F168" s="312" t="s">
        <v>2650</v>
      </c>
      <c r="G168" s="310"/>
      <c r="H168" s="311" t="s">
        <v>1</v>
      </c>
      <c r="I168" s="313"/>
      <c r="J168" s="313"/>
      <c r="K168" s="310"/>
      <c r="L168" s="310"/>
      <c r="M168" s="314"/>
      <c r="N168" s="315"/>
      <c r="O168" s="316"/>
      <c r="P168" s="316"/>
      <c r="Q168" s="316"/>
      <c r="R168" s="316"/>
      <c r="S168" s="316"/>
      <c r="T168" s="316"/>
      <c r="U168" s="316"/>
      <c r="V168" s="316"/>
      <c r="W168" s="316"/>
      <c r="X168" s="317"/>
      <c r="Y168" s="15"/>
      <c r="Z168" s="15"/>
      <c r="AA168" s="15"/>
      <c r="AB168" s="15"/>
      <c r="AC168" s="15"/>
      <c r="AD168" s="15"/>
      <c r="AE168" s="15"/>
      <c r="AT168" s="318" t="s">
        <v>446</v>
      </c>
      <c r="AU168" s="318" t="s">
        <v>88</v>
      </c>
      <c r="AV168" s="15" t="s">
        <v>86</v>
      </c>
      <c r="AW168" s="15" t="s">
        <v>5</v>
      </c>
      <c r="AX168" s="15" t="s">
        <v>78</v>
      </c>
      <c r="AY168" s="318" t="s">
        <v>223</v>
      </c>
    </row>
    <row r="169" s="13" customFormat="1">
      <c r="A169" s="13"/>
      <c r="B169" s="274"/>
      <c r="C169" s="275"/>
      <c r="D169" s="266" t="s">
        <v>446</v>
      </c>
      <c r="E169" s="276" t="s">
        <v>1</v>
      </c>
      <c r="F169" s="277" t="s">
        <v>2984</v>
      </c>
      <c r="G169" s="275"/>
      <c r="H169" s="278">
        <v>32.200000000000003</v>
      </c>
      <c r="I169" s="279"/>
      <c r="J169" s="279"/>
      <c r="K169" s="275"/>
      <c r="L169" s="275"/>
      <c r="M169" s="280"/>
      <c r="N169" s="281"/>
      <c r="O169" s="282"/>
      <c r="P169" s="282"/>
      <c r="Q169" s="282"/>
      <c r="R169" s="282"/>
      <c r="S169" s="282"/>
      <c r="T169" s="282"/>
      <c r="U169" s="282"/>
      <c r="V169" s="282"/>
      <c r="W169" s="282"/>
      <c r="X169" s="283"/>
      <c r="Y169" s="13"/>
      <c r="Z169" s="13"/>
      <c r="AA169" s="13"/>
      <c r="AB169" s="13"/>
      <c r="AC169" s="13"/>
      <c r="AD169" s="13"/>
      <c r="AE169" s="13"/>
      <c r="AT169" s="284" t="s">
        <v>446</v>
      </c>
      <c r="AU169" s="284" t="s">
        <v>88</v>
      </c>
      <c r="AV169" s="13" t="s">
        <v>88</v>
      </c>
      <c r="AW169" s="13" t="s">
        <v>5</v>
      </c>
      <c r="AX169" s="13" t="s">
        <v>78</v>
      </c>
      <c r="AY169" s="284" t="s">
        <v>223</v>
      </c>
    </row>
    <row r="170" s="14" customFormat="1">
      <c r="A170" s="14"/>
      <c r="B170" s="285"/>
      <c r="C170" s="286"/>
      <c r="D170" s="266" t="s">
        <v>446</v>
      </c>
      <c r="E170" s="287" t="s">
        <v>1</v>
      </c>
      <c r="F170" s="288" t="s">
        <v>463</v>
      </c>
      <c r="G170" s="286"/>
      <c r="H170" s="289">
        <v>760.18299999999999</v>
      </c>
      <c r="I170" s="290"/>
      <c r="J170" s="290"/>
      <c r="K170" s="286"/>
      <c r="L170" s="286"/>
      <c r="M170" s="291"/>
      <c r="N170" s="292"/>
      <c r="O170" s="293"/>
      <c r="P170" s="293"/>
      <c r="Q170" s="293"/>
      <c r="R170" s="293"/>
      <c r="S170" s="293"/>
      <c r="T170" s="293"/>
      <c r="U170" s="293"/>
      <c r="V170" s="293"/>
      <c r="W170" s="293"/>
      <c r="X170" s="294"/>
      <c r="Y170" s="14"/>
      <c r="Z170" s="14"/>
      <c r="AA170" s="14"/>
      <c r="AB170" s="14"/>
      <c r="AC170" s="14"/>
      <c r="AD170" s="14"/>
      <c r="AE170" s="14"/>
      <c r="AT170" s="295" t="s">
        <v>446</v>
      </c>
      <c r="AU170" s="295" t="s">
        <v>88</v>
      </c>
      <c r="AV170" s="14" t="s">
        <v>239</v>
      </c>
      <c r="AW170" s="14" t="s">
        <v>4</v>
      </c>
      <c r="AX170" s="14" t="s">
        <v>86</v>
      </c>
      <c r="AY170" s="295" t="s">
        <v>223</v>
      </c>
    </row>
    <row r="171" s="2" customFormat="1" ht="21.75" customHeight="1">
      <c r="A171" s="39"/>
      <c r="B171" s="40"/>
      <c r="C171" s="252" t="s">
        <v>258</v>
      </c>
      <c r="D171" s="252" t="s">
        <v>226</v>
      </c>
      <c r="E171" s="253" t="s">
        <v>2652</v>
      </c>
      <c r="F171" s="254" t="s">
        <v>2653</v>
      </c>
      <c r="G171" s="255" t="s">
        <v>403</v>
      </c>
      <c r="H171" s="256">
        <v>1647.983</v>
      </c>
      <c r="I171" s="257"/>
      <c r="J171" s="257"/>
      <c r="K171" s="258">
        <f>ROUND(P171*H171,2)</f>
        <v>0</v>
      </c>
      <c r="L171" s="254" t="s">
        <v>404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0.00084999999999999995</v>
      </c>
      <c r="V171" s="262">
        <f>U171*H171</f>
        <v>1.4007855499999999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88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2654</v>
      </c>
    </row>
    <row r="172" s="15" customFormat="1">
      <c r="A172" s="15"/>
      <c r="B172" s="309"/>
      <c r="C172" s="310"/>
      <c r="D172" s="266" t="s">
        <v>446</v>
      </c>
      <c r="E172" s="311" t="s">
        <v>1</v>
      </c>
      <c r="F172" s="312" t="s">
        <v>2985</v>
      </c>
      <c r="G172" s="310"/>
      <c r="H172" s="311" t="s">
        <v>1</v>
      </c>
      <c r="I172" s="313"/>
      <c r="J172" s="313"/>
      <c r="K172" s="310"/>
      <c r="L172" s="310"/>
      <c r="M172" s="314"/>
      <c r="N172" s="315"/>
      <c r="O172" s="316"/>
      <c r="P172" s="316"/>
      <c r="Q172" s="316"/>
      <c r="R172" s="316"/>
      <c r="S172" s="316"/>
      <c r="T172" s="316"/>
      <c r="U172" s="316"/>
      <c r="V172" s="316"/>
      <c r="W172" s="316"/>
      <c r="X172" s="317"/>
      <c r="Y172" s="15"/>
      <c r="Z172" s="15"/>
      <c r="AA172" s="15"/>
      <c r="AB172" s="15"/>
      <c r="AC172" s="15"/>
      <c r="AD172" s="15"/>
      <c r="AE172" s="15"/>
      <c r="AT172" s="318" t="s">
        <v>446</v>
      </c>
      <c r="AU172" s="318" t="s">
        <v>88</v>
      </c>
      <c r="AV172" s="15" t="s">
        <v>86</v>
      </c>
      <c r="AW172" s="15" t="s">
        <v>5</v>
      </c>
      <c r="AX172" s="15" t="s">
        <v>78</v>
      </c>
      <c r="AY172" s="318" t="s">
        <v>223</v>
      </c>
    </row>
    <row r="173" s="13" customFormat="1">
      <c r="A173" s="13"/>
      <c r="B173" s="274"/>
      <c r="C173" s="275"/>
      <c r="D173" s="266" t="s">
        <v>446</v>
      </c>
      <c r="E173" s="276" t="s">
        <v>1</v>
      </c>
      <c r="F173" s="277" t="s">
        <v>2986</v>
      </c>
      <c r="G173" s="275"/>
      <c r="H173" s="278">
        <v>675.67999999999995</v>
      </c>
      <c r="I173" s="279"/>
      <c r="J173" s="279"/>
      <c r="K173" s="275"/>
      <c r="L173" s="275"/>
      <c r="M173" s="280"/>
      <c r="N173" s="281"/>
      <c r="O173" s="282"/>
      <c r="P173" s="282"/>
      <c r="Q173" s="282"/>
      <c r="R173" s="282"/>
      <c r="S173" s="282"/>
      <c r="T173" s="282"/>
      <c r="U173" s="282"/>
      <c r="V173" s="282"/>
      <c r="W173" s="282"/>
      <c r="X173" s="283"/>
      <c r="Y173" s="13"/>
      <c r="Z173" s="13"/>
      <c r="AA173" s="13"/>
      <c r="AB173" s="13"/>
      <c r="AC173" s="13"/>
      <c r="AD173" s="13"/>
      <c r="AE173" s="13"/>
      <c r="AT173" s="284" t="s">
        <v>446</v>
      </c>
      <c r="AU173" s="284" t="s">
        <v>88</v>
      </c>
      <c r="AV173" s="13" t="s">
        <v>88</v>
      </c>
      <c r="AW173" s="13" t="s">
        <v>5</v>
      </c>
      <c r="AX173" s="13" t="s">
        <v>78</v>
      </c>
      <c r="AY173" s="284" t="s">
        <v>223</v>
      </c>
    </row>
    <row r="174" s="15" customFormat="1">
      <c r="A174" s="15"/>
      <c r="B174" s="309"/>
      <c r="C174" s="310"/>
      <c r="D174" s="266" t="s">
        <v>446</v>
      </c>
      <c r="E174" s="311" t="s">
        <v>1</v>
      </c>
      <c r="F174" s="312" t="s">
        <v>2987</v>
      </c>
      <c r="G174" s="310"/>
      <c r="H174" s="311" t="s">
        <v>1</v>
      </c>
      <c r="I174" s="313"/>
      <c r="J174" s="313"/>
      <c r="K174" s="310"/>
      <c r="L174" s="310"/>
      <c r="M174" s="314"/>
      <c r="N174" s="315"/>
      <c r="O174" s="316"/>
      <c r="P174" s="316"/>
      <c r="Q174" s="316"/>
      <c r="R174" s="316"/>
      <c r="S174" s="316"/>
      <c r="T174" s="316"/>
      <c r="U174" s="316"/>
      <c r="V174" s="316"/>
      <c r="W174" s="316"/>
      <c r="X174" s="317"/>
      <c r="Y174" s="15"/>
      <c r="Z174" s="15"/>
      <c r="AA174" s="15"/>
      <c r="AB174" s="15"/>
      <c r="AC174" s="15"/>
      <c r="AD174" s="15"/>
      <c r="AE174" s="15"/>
      <c r="AT174" s="318" t="s">
        <v>446</v>
      </c>
      <c r="AU174" s="318" t="s">
        <v>88</v>
      </c>
      <c r="AV174" s="15" t="s">
        <v>86</v>
      </c>
      <c r="AW174" s="15" t="s">
        <v>5</v>
      </c>
      <c r="AX174" s="15" t="s">
        <v>78</v>
      </c>
      <c r="AY174" s="318" t="s">
        <v>223</v>
      </c>
    </row>
    <row r="175" s="13" customFormat="1">
      <c r="A175" s="13"/>
      <c r="B175" s="274"/>
      <c r="C175" s="275"/>
      <c r="D175" s="266" t="s">
        <v>446</v>
      </c>
      <c r="E175" s="276" t="s">
        <v>1</v>
      </c>
      <c r="F175" s="277" t="s">
        <v>2988</v>
      </c>
      <c r="G175" s="275"/>
      <c r="H175" s="278">
        <v>540.96000000000004</v>
      </c>
      <c r="I175" s="279"/>
      <c r="J175" s="279"/>
      <c r="K175" s="275"/>
      <c r="L175" s="275"/>
      <c r="M175" s="280"/>
      <c r="N175" s="281"/>
      <c r="O175" s="282"/>
      <c r="P175" s="282"/>
      <c r="Q175" s="282"/>
      <c r="R175" s="282"/>
      <c r="S175" s="282"/>
      <c r="T175" s="282"/>
      <c r="U175" s="282"/>
      <c r="V175" s="282"/>
      <c r="W175" s="282"/>
      <c r="X175" s="283"/>
      <c r="Y175" s="13"/>
      <c r="Z175" s="13"/>
      <c r="AA175" s="13"/>
      <c r="AB175" s="13"/>
      <c r="AC175" s="13"/>
      <c r="AD175" s="13"/>
      <c r="AE175" s="13"/>
      <c r="AT175" s="284" t="s">
        <v>446</v>
      </c>
      <c r="AU175" s="284" t="s">
        <v>88</v>
      </c>
      <c r="AV175" s="13" t="s">
        <v>88</v>
      </c>
      <c r="AW175" s="13" t="s">
        <v>5</v>
      </c>
      <c r="AX175" s="13" t="s">
        <v>78</v>
      </c>
      <c r="AY175" s="284" t="s">
        <v>223</v>
      </c>
    </row>
    <row r="176" s="15" customFormat="1">
      <c r="A176" s="15"/>
      <c r="B176" s="309"/>
      <c r="C176" s="310"/>
      <c r="D176" s="266" t="s">
        <v>446</v>
      </c>
      <c r="E176" s="311" t="s">
        <v>1</v>
      </c>
      <c r="F176" s="312" t="s">
        <v>2982</v>
      </c>
      <c r="G176" s="310"/>
      <c r="H176" s="311" t="s">
        <v>1</v>
      </c>
      <c r="I176" s="313"/>
      <c r="J176" s="313"/>
      <c r="K176" s="310"/>
      <c r="L176" s="310"/>
      <c r="M176" s="314"/>
      <c r="N176" s="315"/>
      <c r="O176" s="316"/>
      <c r="P176" s="316"/>
      <c r="Q176" s="316"/>
      <c r="R176" s="316"/>
      <c r="S176" s="316"/>
      <c r="T176" s="316"/>
      <c r="U176" s="316"/>
      <c r="V176" s="316"/>
      <c r="W176" s="316"/>
      <c r="X176" s="317"/>
      <c r="Y176" s="15"/>
      <c r="Z176" s="15"/>
      <c r="AA176" s="15"/>
      <c r="AB176" s="15"/>
      <c r="AC176" s="15"/>
      <c r="AD176" s="15"/>
      <c r="AE176" s="15"/>
      <c r="AT176" s="318" t="s">
        <v>446</v>
      </c>
      <c r="AU176" s="318" t="s">
        <v>88</v>
      </c>
      <c r="AV176" s="15" t="s">
        <v>86</v>
      </c>
      <c r="AW176" s="15" t="s">
        <v>5</v>
      </c>
      <c r="AX176" s="15" t="s">
        <v>78</v>
      </c>
      <c r="AY176" s="318" t="s">
        <v>223</v>
      </c>
    </row>
    <row r="177" s="13" customFormat="1">
      <c r="A177" s="13"/>
      <c r="B177" s="274"/>
      <c r="C177" s="275"/>
      <c r="D177" s="266" t="s">
        <v>446</v>
      </c>
      <c r="E177" s="276" t="s">
        <v>1</v>
      </c>
      <c r="F177" s="277" t="s">
        <v>2989</v>
      </c>
      <c r="G177" s="275"/>
      <c r="H177" s="278">
        <v>186.14400000000001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3"/>
      <c r="Z177" s="13"/>
      <c r="AA177" s="13"/>
      <c r="AB177" s="13"/>
      <c r="AC177" s="13"/>
      <c r="AD177" s="13"/>
      <c r="AE177" s="13"/>
      <c r="AT177" s="284" t="s">
        <v>446</v>
      </c>
      <c r="AU177" s="284" t="s">
        <v>88</v>
      </c>
      <c r="AV177" s="13" t="s">
        <v>88</v>
      </c>
      <c r="AW177" s="13" t="s">
        <v>5</v>
      </c>
      <c r="AX177" s="13" t="s">
        <v>78</v>
      </c>
      <c r="AY177" s="284" t="s">
        <v>223</v>
      </c>
    </row>
    <row r="178" s="15" customFormat="1">
      <c r="A178" s="15"/>
      <c r="B178" s="309"/>
      <c r="C178" s="310"/>
      <c r="D178" s="266" t="s">
        <v>446</v>
      </c>
      <c r="E178" s="311" t="s">
        <v>1</v>
      </c>
      <c r="F178" s="312" t="s">
        <v>2980</v>
      </c>
      <c r="G178" s="310"/>
      <c r="H178" s="311" t="s">
        <v>1</v>
      </c>
      <c r="I178" s="313"/>
      <c r="J178" s="313"/>
      <c r="K178" s="310"/>
      <c r="L178" s="310"/>
      <c r="M178" s="314"/>
      <c r="N178" s="315"/>
      <c r="O178" s="316"/>
      <c r="P178" s="316"/>
      <c r="Q178" s="316"/>
      <c r="R178" s="316"/>
      <c r="S178" s="316"/>
      <c r="T178" s="316"/>
      <c r="U178" s="316"/>
      <c r="V178" s="316"/>
      <c r="W178" s="316"/>
      <c r="X178" s="317"/>
      <c r="Y178" s="15"/>
      <c r="Z178" s="15"/>
      <c r="AA178" s="15"/>
      <c r="AB178" s="15"/>
      <c r="AC178" s="15"/>
      <c r="AD178" s="15"/>
      <c r="AE178" s="15"/>
      <c r="AT178" s="318" t="s">
        <v>446</v>
      </c>
      <c r="AU178" s="318" t="s">
        <v>88</v>
      </c>
      <c r="AV178" s="15" t="s">
        <v>86</v>
      </c>
      <c r="AW178" s="15" t="s">
        <v>5</v>
      </c>
      <c r="AX178" s="15" t="s">
        <v>78</v>
      </c>
      <c r="AY178" s="318" t="s">
        <v>223</v>
      </c>
    </row>
    <row r="179" s="13" customFormat="1">
      <c r="A179" s="13"/>
      <c r="B179" s="274"/>
      <c r="C179" s="275"/>
      <c r="D179" s="266" t="s">
        <v>446</v>
      </c>
      <c r="E179" s="276" t="s">
        <v>1</v>
      </c>
      <c r="F179" s="277" t="s">
        <v>2990</v>
      </c>
      <c r="G179" s="275"/>
      <c r="H179" s="278">
        <v>245.19900000000001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5</v>
      </c>
      <c r="AX179" s="13" t="s">
        <v>78</v>
      </c>
      <c r="AY179" s="284" t="s">
        <v>223</v>
      </c>
    </row>
    <row r="180" s="2" customFormat="1" ht="21.75" customHeight="1">
      <c r="A180" s="39"/>
      <c r="B180" s="40"/>
      <c r="C180" s="252" t="s">
        <v>263</v>
      </c>
      <c r="D180" s="252" t="s">
        <v>226</v>
      </c>
      <c r="E180" s="253" t="s">
        <v>2655</v>
      </c>
      <c r="F180" s="254" t="s">
        <v>2656</v>
      </c>
      <c r="G180" s="255" t="s">
        <v>403</v>
      </c>
      <c r="H180" s="256">
        <v>1647.983</v>
      </c>
      <c r="I180" s="257"/>
      <c r="J180" s="257"/>
      <c r="K180" s="258">
        <f>ROUND(P180*H180,2)</f>
        <v>0</v>
      </c>
      <c r="L180" s="254" t="s">
        <v>404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239</v>
      </c>
      <c r="AT180" s="264" t="s">
        <v>226</v>
      </c>
      <c r="AU180" s="264" t="s">
        <v>88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239</v>
      </c>
      <c r="BM180" s="264" t="s">
        <v>2657</v>
      </c>
    </row>
    <row r="181" s="15" customFormat="1">
      <c r="A181" s="15"/>
      <c r="B181" s="309"/>
      <c r="C181" s="310"/>
      <c r="D181" s="266" t="s">
        <v>446</v>
      </c>
      <c r="E181" s="311" t="s">
        <v>1</v>
      </c>
      <c r="F181" s="312" t="s">
        <v>2658</v>
      </c>
      <c r="G181" s="310"/>
      <c r="H181" s="311" t="s">
        <v>1</v>
      </c>
      <c r="I181" s="313"/>
      <c r="J181" s="313"/>
      <c r="K181" s="310"/>
      <c r="L181" s="310"/>
      <c r="M181" s="314"/>
      <c r="N181" s="315"/>
      <c r="O181" s="316"/>
      <c r="P181" s="316"/>
      <c r="Q181" s="316"/>
      <c r="R181" s="316"/>
      <c r="S181" s="316"/>
      <c r="T181" s="316"/>
      <c r="U181" s="316"/>
      <c r="V181" s="316"/>
      <c r="W181" s="316"/>
      <c r="X181" s="317"/>
      <c r="Y181" s="15"/>
      <c r="Z181" s="15"/>
      <c r="AA181" s="15"/>
      <c r="AB181" s="15"/>
      <c r="AC181" s="15"/>
      <c r="AD181" s="15"/>
      <c r="AE181" s="15"/>
      <c r="AT181" s="318" t="s">
        <v>446</v>
      </c>
      <c r="AU181" s="318" t="s">
        <v>88</v>
      </c>
      <c r="AV181" s="15" t="s">
        <v>86</v>
      </c>
      <c r="AW181" s="15" t="s">
        <v>5</v>
      </c>
      <c r="AX181" s="15" t="s">
        <v>78</v>
      </c>
      <c r="AY181" s="318" t="s">
        <v>223</v>
      </c>
    </row>
    <row r="182" s="13" customFormat="1">
      <c r="A182" s="13"/>
      <c r="B182" s="274"/>
      <c r="C182" s="275"/>
      <c r="D182" s="266" t="s">
        <v>446</v>
      </c>
      <c r="E182" s="276" t="s">
        <v>1</v>
      </c>
      <c r="F182" s="277" t="s">
        <v>2991</v>
      </c>
      <c r="G182" s="275"/>
      <c r="H182" s="278">
        <v>1647.983</v>
      </c>
      <c r="I182" s="279"/>
      <c r="J182" s="279"/>
      <c r="K182" s="275"/>
      <c r="L182" s="275"/>
      <c r="M182" s="280"/>
      <c r="N182" s="281"/>
      <c r="O182" s="282"/>
      <c r="P182" s="282"/>
      <c r="Q182" s="282"/>
      <c r="R182" s="282"/>
      <c r="S182" s="282"/>
      <c r="T182" s="282"/>
      <c r="U182" s="282"/>
      <c r="V182" s="282"/>
      <c r="W182" s="282"/>
      <c r="X182" s="283"/>
      <c r="Y182" s="13"/>
      <c r="Z182" s="13"/>
      <c r="AA182" s="13"/>
      <c r="AB182" s="13"/>
      <c r="AC182" s="13"/>
      <c r="AD182" s="13"/>
      <c r="AE182" s="13"/>
      <c r="AT182" s="284" t="s">
        <v>446</v>
      </c>
      <c r="AU182" s="284" t="s">
        <v>88</v>
      </c>
      <c r="AV182" s="13" t="s">
        <v>88</v>
      </c>
      <c r="AW182" s="13" t="s">
        <v>5</v>
      </c>
      <c r="AX182" s="13" t="s">
        <v>78</v>
      </c>
      <c r="AY182" s="284" t="s">
        <v>223</v>
      </c>
    </row>
    <row r="183" s="2" customFormat="1" ht="21.75" customHeight="1">
      <c r="A183" s="39"/>
      <c r="B183" s="40"/>
      <c r="C183" s="252" t="s">
        <v>267</v>
      </c>
      <c r="D183" s="252" t="s">
        <v>226</v>
      </c>
      <c r="E183" s="253" t="s">
        <v>2660</v>
      </c>
      <c r="F183" s="254" t="s">
        <v>2661</v>
      </c>
      <c r="G183" s="255" t="s">
        <v>403</v>
      </c>
      <c r="H183" s="256">
        <v>477.64999999999998</v>
      </c>
      <c r="I183" s="257"/>
      <c r="J183" s="257"/>
      <c r="K183" s="258">
        <f>ROUND(P183*H183,2)</f>
        <v>0</v>
      </c>
      <c r="L183" s="254" t="s">
        <v>404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0.00496</v>
      </c>
      <c r="V183" s="262">
        <f>U183*H183</f>
        <v>2.3691439999999999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2662</v>
      </c>
    </row>
    <row r="184" s="15" customFormat="1">
      <c r="A184" s="15"/>
      <c r="B184" s="309"/>
      <c r="C184" s="310"/>
      <c r="D184" s="266" t="s">
        <v>446</v>
      </c>
      <c r="E184" s="311" t="s">
        <v>1</v>
      </c>
      <c r="F184" s="312" t="s">
        <v>2663</v>
      </c>
      <c r="G184" s="310"/>
      <c r="H184" s="311" t="s">
        <v>1</v>
      </c>
      <c r="I184" s="313"/>
      <c r="J184" s="313"/>
      <c r="K184" s="310"/>
      <c r="L184" s="310"/>
      <c r="M184" s="314"/>
      <c r="N184" s="315"/>
      <c r="O184" s="316"/>
      <c r="P184" s="316"/>
      <c r="Q184" s="316"/>
      <c r="R184" s="316"/>
      <c r="S184" s="316"/>
      <c r="T184" s="316"/>
      <c r="U184" s="316"/>
      <c r="V184" s="316"/>
      <c r="W184" s="316"/>
      <c r="X184" s="317"/>
      <c r="Y184" s="15"/>
      <c r="Z184" s="15"/>
      <c r="AA184" s="15"/>
      <c r="AB184" s="15"/>
      <c r="AC184" s="15"/>
      <c r="AD184" s="15"/>
      <c r="AE184" s="15"/>
      <c r="AT184" s="318" t="s">
        <v>446</v>
      </c>
      <c r="AU184" s="318" t="s">
        <v>88</v>
      </c>
      <c r="AV184" s="15" t="s">
        <v>86</v>
      </c>
      <c r="AW184" s="15" t="s">
        <v>5</v>
      </c>
      <c r="AX184" s="15" t="s">
        <v>78</v>
      </c>
      <c r="AY184" s="318" t="s">
        <v>223</v>
      </c>
    </row>
    <row r="185" s="13" customFormat="1">
      <c r="A185" s="13"/>
      <c r="B185" s="274"/>
      <c r="C185" s="275"/>
      <c r="D185" s="266" t="s">
        <v>446</v>
      </c>
      <c r="E185" s="276" t="s">
        <v>1</v>
      </c>
      <c r="F185" s="277" t="s">
        <v>2992</v>
      </c>
      <c r="G185" s="275"/>
      <c r="H185" s="278">
        <v>183.53399999999999</v>
      </c>
      <c r="I185" s="279"/>
      <c r="J185" s="279"/>
      <c r="K185" s="275"/>
      <c r="L185" s="275"/>
      <c r="M185" s="280"/>
      <c r="N185" s="281"/>
      <c r="O185" s="282"/>
      <c r="P185" s="282"/>
      <c r="Q185" s="282"/>
      <c r="R185" s="282"/>
      <c r="S185" s="282"/>
      <c r="T185" s="282"/>
      <c r="U185" s="282"/>
      <c r="V185" s="282"/>
      <c r="W185" s="282"/>
      <c r="X185" s="283"/>
      <c r="Y185" s="13"/>
      <c r="Z185" s="13"/>
      <c r="AA185" s="13"/>
      <c r="AB185" s="13"/>
      <c r="AC185" s="13"/>
      <c r="AD185" s="13"/>
      <c r="AE185" s="13"/>
      <c r="AT185" s="284" t="s">
        <v>446</v>
      </c>
      <c r="AU185" s="284" t="s">
        <v>88</v>
      </c>
      <c r="AV185" s="13" t="s">
        <v>88</v>
      </c>
      <c r="AW185" s="13" t="s">
        <v>5</v>
      </c>
      <c r="AX185" s="13" t="s">
        <v>78</v>
      </c>
      <c r="AY185" s="284" t="s">
        <v>223</v>
      </c>
    </row>
    <row r="186" s="15" customFormat="1">
      <c r="A186" s="15"/>
      <c r="B186" s="309"/>
      <c r="C186" s="310"/>
      <c r="D186" s="266" t="s">
        <v>446</v>
      </c>
      <c r="E186" s="311" t="s">
        <v>1</v>
      </c>
      <c r="F186" s="312" t="s">
        <v>2665</v>
      </c>
      <c r="G186" s="310"/>
      <c r="H186" s="311" t="s">
        <v>1</v>
      </c>
      <c r="I186" s="313"/>
      <c r="J186" s="313"/>
      <c r="K186" s="310"/>
      <c r="L186" s="310"/>
      <c r="M186" s="314"/>
      <c r="N186" s="315"/>
      <c r="O186" s="316"/>
      <c r="P186" s="316"/>
      <c r="Q186" s="316"/>
      <c r="R186" s="316"/>
      <c r="S186" s="316"/>
      <c r="T186" s="316"/>
      <c r="U186" s="316"/>
      <c r="V186" s="316"/>
      <c r="W186" s="316"/>
      <c r="X186" s="317"/>
      <c r="Y186" s="15"/>
      <c r="Z186" s="15"/>
      <c r="AA186" s="15"/>
      <c r="AB186" s="15"/>
      <c r="AC186" s="15"/>
      <c r="AD186" s="15"/>
      <c r="AE186" s="15"/>
      <c r="AT186" s="318" t="s">
        <v>446</v>
      </c>
      <c r="AU186" s="318" t="s">
        <v>88</v>
      </c>
      <c r="AV186" s="15" t="s">
        <v>86</v>
      </c>
      <c r="AW186" s="15" t="s">
        <v>5</v>
      </c>
      <c r="AX186" s="15" t="s">
        <v>78</v>
      </c>
      <c r="AY186" s="318" t="s">
        <v>223</v>
      </c>
    </row>
    <row r="187" s="13" customFormat="1">
      <c r="A187" s="13"/>
      <c r="B187" s="274"/>
      <c r="C187" s="275"/>
      <c r="D187" s="266" t="s">
        <v>446</v>
      </c>
      <c r="E187" s="276" t="s">
        <v>1</v>
      </c>
      <c r="F187" s="277" t="s">
        <v>2993</v>
      </c>
      <c r="G187" s="275"/>
      <c r="H187" s="278">
        <v>186.57599999999999</v>
      </c>
      <c r="I187" s="279"/>
      <c r="J187" s="279"/>
      <c r="K187" s="275"/>
      <c r="L187" s="275"/>
      <c r="M187" s="280"/>
      <c r="N187" s="281"/>
      <c r="O187" s="282"/>
      <c r="P187" s="282"/>
      <c r="Q187" s="282"/>
      <c r="R187" s="282"/>
      <c r="S187" s="282"/>
      <c r="T187" s="282"/>
      <c r="U187" s="282"/>
      <c r="V187" s="282"/>
      <c r="W187" s="282"/>
      <c r="X187" s="283"/>
      <c r="Y187" s="13"/>
      <c r="Z187" s="13"/>
      <c r="AA187" s="13"/>
      <c r="AB187" s="13"/>
      <c r="AC187" s="13"/>
      <c r="AD187" s="13"/>
      <c r="AE187" s="13"/>
      <c r="AT187" s="284" t="s">
        <v>446</v>
      </c>
      <c r="AU187" s="284" t="s">
        <v>88</v>
      </c>
      <c r="AV187" s="13" t="s">
        <v>88</v>
      </c>
      <c r="AW187" s="13" t="s">
        <v>5</v>
      </c>
      <c r="AX187" s="13" t="s">
        <v>78</v>
      </c>
      <c r="AY187" s="284" t="s">
        <v>223</v>
      </c>
    </row>
    <row r="188" s="15" customFormat="1">
      <c r="A188" s="15"/>
      <c r="B188" s="309"/>
      <c r="C188" s="310"/>
      <c r="D188" s="266" t="s">
        <v>446</v>
      </c>
      <c r="E188" s="311" t="s">
        <v>1</v>
      </c>
      <c r="F188" s="312" t="s">
        <v>2667</v>
      </c>
      <c r="G188" s="310"/>
      <c r="H188" s="311" t="s">
        <v>1</v>
      </c>
      <c r="I188" s="313"/>
      <c r="J188" s="313"/>
      <c r="K188" s="310"/>
      <c r="L188" s="310"/>
      <c r="M188" s="314"/>
      <c r="N188" s="315"/>
      <c r="O188" s="316"/>
      <c r="P188" s="316"/>
      <c r="Q188" s="316"/>
      <c r="R188" s="316"/>
      <c r="S188" s="316"/>
      <c r="T188" s="316"/>
      <c r="U188" s="316"/>
      <c r="V188" s="316"/>
      <c r="W188" s="316"/>
      <c r="X188" s="317"/>
      <c r="Y188" s="15"/>
      <c r="Z188" s="15"/>
      <c r="AA188" s="15"/>
      <c r="AB188" s="15"/>
      <c r="AC188" s="15"/>
      <c r="AD188" s="15"/>
      <c r="AE188" s="15"/>
      <c r="AT188" s="318" t="s">
        <v>446</v>
      </c>
      <c r="AU188" s="318" t="s">
        <v>88</v>
      </c>
      <c r="AV188" s="15" t="s">
        <v>86</v>
      </c>
      <c r="AW188" s="15" t="s">
        <v>5</v>
      </c>
      <c r="AX188" s="15" t="s">
        <v>78</v>
      </c>
      <c r="AY188" s="318" t="s">
        <v>223</v>
      </c>
    </row>
    <row r="189" s="13" customFormat="1">
      <c r="A189" s="13"/>
      <c r="B189" s="274"/>
      <c r="C189" s="275"/>
      <c r="D189" s="266" t="s">
        <v>446</v>
      </c>
      <c r="E189" s="276" t="s">
        <v>1</v>
      </c>
      <c r="F189" s="277" t="s">
        <v>2994</v>
      </c>
      <c r="G189" s="275"/>
      <c r="H189" s="278">
        <v>54.201999999999998</v>
      </c>
      <c r="I189" s="279"/>
      <c r="J189" s="279"/>
      <c r="K189" s="275"/>
      <c r="L189" s="275"/>
      <c r="M189" s="280"/>
      <c r="N189" s="281"/>
      <c r="O189" s="282"/>
      <c r="P189" s="282"/>
      <c r="Q189" s="282"/>
      <c r="R189" s="282"/>
      <c r="S189" s="282"/>
      <c r="T189" s="282"/>
      <c r="U189" s="282"/>
      <c r="V189" s="282"/>
      <c r="W189" s="282"/>
      <c r="X189" s="283"/>
      <c r="Y189" s="13"/>
      <c r="Z189" s="13"/>
      <c r="AA189" s="13"/>
      <c r="AB189" s="13"/>
      <c r="AC189" s="13"/>
      <c r="AD189" s="13"/>
      <c r="AE189" s="13"/>
      <c r="AT189" s="284" t="s">
        <v>446</v>
      </c>
      <c r="AU189" s="284" t="s">
        <v>88</v>
      </c>
      <c r="AV189" s="13" t="s">
        <v>88</v>
      </c>
      <c r="AW189" s="13" t="s">
        <v>5</v>
      </c>
      <c r="AX189" s="13" t="s">
        <v>78</v>
      </c>
      <c r="AY189" s="284" t="s">
        <v>223</v>
      </c>
    </row>
    <row r="190" s="15" customFormat="1">
      <c r="A190" s="15"/>
      <c r="B190" s="309"/>
      <c r="C190" s="310"/>
      <c r="D190" s="266" t="s">
        <v>446</v>
      </c>
      <c r="E190" s="311" t="s">
        <v>1</v>
      </c>
      <c r="F190" s="312" t="s">
        <v>2669</v>
      </c>
      <c r="G190" s="310"/>
      <c r="H190" s="311" t="s">
        <v>1</v>
      </c>
      <c r="I190" s="313"/>
      <c r="J190" s="313"/>
      <c r="K190" s="310"/>
      <c r="L190" s="310"/>
      <c r="M190" s="314"/>
      <c r="N190" s="315"/>
      <c r="O190" s="316"/>
      <c r="P190" s="316"/>
      <c r="Q190" s="316"/>
      <c r="R190" s="316"/>
      <c r="S190" s="316"/>
      <c r="T190" s="316"/>
      <c r="U190" s="316"/>
      <c r="V190" s="316"/>
      <c r="W190" s="316"/>
      <c r="X190" s="317"/>
      <c r="Y190" s="15"/>
      <c r="Z190" s="15"/>
      <c r="AA190" s="15"/>
      <c r="AB190" s="15"/>
      <c r="AC190" s="15"/>
      <c r="AD190" s="15"/>
      <c r="AE190" s="15"/>
      <c r="AT190" s="318" t="s">
        <v>446</v>
      </c>
      <c r="AU190" s="318" t="s">
        <v>88</v>
      </c>
      <c r="AV190" s="15" t="s">
        <v>86</v>
      </c>
      <c r="AW190" s="15" t="s">
        <v>5</v>
      </c>
      <c r="AX190" s="15" t="s">
        <v>78</v>
      </c>
      <c r="AY190" s="318" t="s">
        <v>223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2995</v>
      </c>
      <c r="G191" s="275"/>
      <c r="H191" s="278">
        <v>53.338000000000001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4" customFormat="1">
      <c r="A192" s="14"/>
      <c r="B192" s="285"/>
      <c r="C192" s="286"/>
      <c r="D192" s="266" t="s">
        <v>446</v>
      </c>
      <c r="E192" s="287" t="s">
        <v>1</v>
      </c>
      <c r="F192" s="288" t="s">
        <v>463</v>
      </c>
      <c r="G192" s="286"/>
      <c r="H192" s="289">
        <v>477.64999999999998</v>
      </c>
      <c r="I192" s="290"/>
      <c r="J192" s="290"/>
      <c r="K192" s="286"/>
      <c r="L192" s="286"/>
      <c r="M192" s="291"/>
      <c r="N192" s="292"/>
      <c r="O192" s="293"/>
      <c r="P192" s="293"/>
      <c r="Q192" s="293"/>
      <c r="R192" s="293"/>
      <c r="S192" s="293"/>
      <c r="T192" s="293"/>
      <c r="U192" s="293"/>
      <c r="V192" s="293"/>
      <c r="W192" s="293"/>
      <c r="X192" s="294"/>
      <c r="Y192" s="14"/>
      <c r="Z192" s="14"/>
      <c r="AA192" s="14"/>
      <c r="AB192" s="14"/>
      <c r="AC192" s="14"/>
      <c r="AD192" s="14"/>
      <c r="AE192" s="14"/>
      <c r="AT192" s="295" t="s">
        <v>446</v>
      </c>
      <c r="AU192" s="295" t="s">
        <v>88</v>
      </c>
      <c r="AV192" s="14" t="s">
        <v>239</v>
      </c>
      <c r="AW192" s="14" t="s">
        <v>5</v>
      </c>
      <c r="AX192" s="14" t="s">
        <v>86</v>
      </c>
      <c r="AY192" s="295" t="s">
        <v>223</v>
      </c>
    </row>
    <row r="193" s="2" customFormat="1" ht="21.75" customHeight="1">
      <c r="A193" s="39"/>
      <c r="B193" s="40"/>
      <c r="C193" s="252" t="s">
        <v>274</v>
      </c>
      <c r="D193" s="252" t="s">
        <v>226</v>
      </c>
      <c r="E193" s="253" t="s">
        <v>1322</v>
      </c>
      <c r="F193" s="254" t="s">
        <v>1323</v>
      </c>
      <c r="G193" s="255" t="s">
        <v>409</v>
      </c>
      <c r="H193" s="256">
        <v>380.09199999999998</v>
      </c>
      <c r="I193" s="257"/>
      <c r="J193" s="257"/>
      <c r="K193" s="258">
        <f>ROUND(P193*H193,2)</f>
        <v>0</v>
      </c>
      <c r="L193" s="254" t="s">
        <v>404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2671</v>
      </c>
    </row>
    <row r="194" s="13" customFormat="1">
      <c r="A194" s="13"/>
      <c r="B194" s="274"/>
      <c r="C194" s="275"/>
      <c r="D194" s="266" t="s">
        <v>446</v>
      </c>
      <c r="E194" s="276" t="s">
        <v>1</v>
      </c>
      <c r="F194" s="277" t="s">
        <v>2996</v>
      </c>
      <c r="G194" s="275"/>
      <c r="H194" s="278">
        <v>760.18299999999999</v>
      </c>
      <c r="I194" s="279"/>
      <c r="J194" s="279"/>
      <c r="K194" s="275"/>
      <c r="L194" s="275"/>
      <c r="M194" s="280"/>
      <c r="N194" s="281"/>
      <c r="O194" s="282"/>
      <c r="P194" s="282"/>
      <c r="Q194" s="282"/>
      <c r="R194" s="282"/>
      <c r="S194" s="282"/>
      <c r="T194" s="282"/>
      <c r="U194" s="282"/>
      <c r="V194" s="282"/>
      <c r="W194" s="282"/>
      <c r="X194" s="283"/>
      <c r="Y194" s="13"/>
      <c r="Z194" s="13"/>
      <c r="AA194" s="13"/>
      <c r="AB194" s="13"/>
      <c r="AC194" s="13"/>
      <c r="AD194" s="13"/>
      <c r="AE194" s="13"/>
      <c r="AT194" s="284" t="s">
        <v>446</v>
      </c>
      <c r="AU194" s="284" t="s">
        <v>88</v>
      </c>
      <c r="AV194" s="13" t="s">
        <v>88</v>
      </c>
      <c r="AW194" s="13" t="s">
        <v>5</v>
      </c>
      <c r="AX194" s="13" t="s">
        <v>78</v>
      </c>
      <c r="AY194" s="284" t="s">
        <v>223</v>
      </c>
    </row>
    <row r="195" s="13" customFormat="1">
      <c r="A195" s="13"/>
      <c r="B195" s="274"/>
      <c r="C195" s="275"/>
      <c r="D195" s="266" t="s">
        <v>446</v>
      </c>
      <c r="E195" s="275"/>
      <c r="F195" s="277" t="s">
        <v>2997</v>
      </c>
      <c r="G195" s="275"/>
      <c r="H195" s="278">
        <v>380.09199999999998</v>
      </c>
      <c r="I195" s="279"/>
      <c r="J195" s="279"/>
      <c r="K195" s="275"/>
      <c r="L195" s="275"/>
      <c r="M195" s="280"/>
      <c r="N195" s="281"/>
      <c r="O195" s="282"/>
      <c r="P195" s="282"/>
      <c r="Q195" s="282"/>
      <c r="R195" s="282"/>
      <c r="S195" s="282"/>
      <c r="T195" s="282"/>
      <c r="U195" s="282"/>
      <c r="V195" s="282"/>
      <c r="W195" s="282"/>
      <c r="X195" s="283"/>
      <c r="Y195" s="13"/>
      <c r="Z195" s="13"/>
      <c r="AA195" s="13"/>
      <c r="AB195" s="13"/>
      <c r="AC195" s="13"/>
      <c r="AD195" s="13"/>
      <c r="AE195" s="13"/>
      <c r="AT195" s="284" t="s">
        <v>446</v>
      </c>
      <c r="AU195" s="284" t="s">
        <v>88</v>
      </c>
      <c r="AV195" s="13" t="s">
        <v>88</v>
      </c>
      <c r="AW195" s="13" t="s">
        <v>4</v>
      </c>
      <c r="AX195" s="13" t="s">
        <v>86</v>
      </c>
      <c r="AY195" s="284" t="s">
        <v>223</v>
      </c>
    </row>
    <row r="196" s="2" customFormat="1" ht="21.75" customHeight="1">
      <c r="A196" s="39"/>
      <c r="B196" s="40"/>
      <c r="C196" s="252" t="s">
        <v>279</v>
      </c>
      <c r="D196" s="252" t="s">
        <v>226</v>
      </c>
      <c r="E196" s="253" t="s">
        <v>2674</v>
      </c>
      <c r="F196" s="254" t="s">
        <v>2675</v>
      </c>
      <c r="G196" s="255" t="s">
        <v>403</v>
      </c>
      <c r="H196" s="256">
        <v>477.64999999999998</v>
      </c>
      <c r="I196" s="257"/>
      <c r="J196" s="257"/>
      <c r="K196" s="258">
        <f>ROUND(P196*H196,2)</f>
        <v>0</v>
      </c>
      <c r="L196" s="254" t="s">
        <v>404</v>
      </c>
      <c r="M196" s="45"/>
      <c r="N196" s="259" t="s">
        <v>1</v>
      </c>
      <c r="O196" s="260" t="s">
        <v>41</v>
      </c>
      <c r="P196" s="261">
        <f>I196+J196</f>
        <v>0</v>
      </c>
      <c r="Q196" s="261">
        <f>ROUND(I196*H196,2)</f>
        <v>0</v>
      </c>
      <c r="R196" s="261">
        <f>ROUND(J196*H196,2)</f>
        <v>0</v>
      </c>
      <c r="S196" s="92"/>
      <c r="T196" s="262">
        <f>S196*H196</f>
        <v>0</v>
      </c>
      <c r="U196" s="262">
        <v>0</v>
      </c>
      <c r="V196" s="262">
        <f>U196*H196</f>
        <v>0</v>
      </c>
      <c r="W196" s="262">
        <v>0</v>
      </c>
      <c r="X196" s="263">
        <f>W196*H196</f>
        <v>0</v>
      </c>
      <c r="Y196" s="39"/>
      <c r="Z196" s="39"/>
      <c r="AA196" s="39"/>
      <c r="AB196" s="39"/>
      <c r="AC196" s="39"/>
      <c r="AD196" s="39"/>
      <c r="AE196" s="39"/>
      <c r="AR196" s="264" t="s">
        <v>239</v>
      </c>
      <c r="AT196" s="264" t="s">
        <v>226</v>
      </c>
      <c r="AU196" s="264" t="s">
        <v>88</v>
      </c>
      <c r="AY196" s="18" t="s">
        <v>223</v>
      </c>
      <c r="BE196" s="265">
        <f>IF(O196="základní",K196,0)</f>
        <v>0</v>
      </c>
      <c r="BF196" s="265">
        <f>IF(O196="snížená",K196,0)</f>
        <v>0</v>
      </c>
      <c r="BG196" s="265">
        <f>IF(O196="zákl. přenesená",K196,0)</f>
        <v>0</v>
      </c>
      <c r="BH196" s="265">
        <f>IF(O196="sníž. přenesená",K196,0)</f>
        <v>0</v>
      </c>
      <c r="BI196" s="265">
        <f>IF(O196="nulová",K196,0)</f>
        <v>0</v>
      </c>
      <c r="BJ196" s="18" t="s">
        <v>86</v>
      </c>
      <c r="BK196" s="265">
        <f>ROUND(P196*H196,2)</f>
        <v>0</v>
      </c>
      <c r="BL196" s="18" t="s">
        <v>239</v>
      </c>
      <c r="BM196" s="264" t="s">
        <v>2676</v>
      </c>
    </row>
    <row r="197" s="15" customFormat="1">
      <c r="A197" s="15"/>
      <c r="B197" s="309"/>
      <c r="C197" s="310"/>
      <c r="D197" s="266" t="s">
        <v>446</v>
      </c>
      <c r="E197" s="311" t="s">
        <v>1</v>
      </c>
      <c r="F197" s="312" t="s">
        <v>2998</v>
      </c>
      <c r="G197" s="310"/>
      <c r="H197" s="311" t="s">
        <v>1</v>
      </c>
      <c r="I197" s="313"/>
      <c r="J197" s="313"/>
      <c r="K197" s="310"/>
      <c r="L197" s="310"/>
      <c r="M197" s="314"/>
      <c r="N197" s="315"/>
      <c r="O197" s="316"/>
      <c r="P197" s="316"/>
      <c r="Q197" s="316"/>
      <c r="R197" s="316"/>
      <c r="S197" s="316"/>
      <c r="T197" s="316"/>
      <c r="U197" s="316"/>
      <c r="V197" s="316"/>
      <c r="W197" s="316"/>
      <c r="X197" s="317"/>
      <c r="Y197" s="15"/>
      <c r="Z197" s="15"/>
      <c r="AA197" s="15"/>
      <c r="AB197" s="15"/>
      <c r="AC197" s="15"/>
      <c r="AD197" s="15"/>
      <c r="AE197" s="15"/>
      <c r="AT197" s="318" t="s">
        <v>446</v>
      </c>
      <c r="AU197" s="318" t="s">
        <v>88</v>
      </c>
      <c r="AV197" s="15" t="s">
        <v>86</v>
      </c>
      <c r="AW197" s="15" t="s">
        <v>5</v>
      </c>
      <c r="AX197" s="15" t="s">
        <v>78</v>
      </c>
      <c r="AY197" s="318" t="s">
        <v>223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2992</v>
      </c>
      <c r="G198" s="275"/>
      <c r="H198" s="278">
        <v>183.53399999999999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78</v>
      </c>
      <c r="AY198" s="284" t="s">
        <v>223</v>
      </c>
    </row>
    <row r="199" s="15" customFormat="1">
      <c r="A199" s="15"/>
      <c r="B199" s="309"/>
      <c r="C199" s="310"/>
      <c r="D199" s="266" t="s">
        <v>446</v>
      </c>
      <c r="E199" s="311" t="s">
        <v>1</v>
      </c>
      <c r="F199" s="312" t="s">
        <v>2999</v>
      </c>
      <c r="G199" s="310"/>
      <c r="H199" s="311" t="s">
        <v>1</v>
      </c>
      <c r="I199" s="313"/>
      <c r="J199" s="313"/>
      <c r="K199" s="310"/>
      <c r="L199" s="310"/>
      <c r="M199" s="314"/>
      <c r="N199" s="315"/>
      <c r="O199" s="316"/>
      <c r="P199" s="316"/>
      <c r="Q199" s="316"/>
      <c r="R199" s="316"/>
      <c r="S199" s="316"/>
      <c r="T199" s="316"/>
      <c r="U199" s="316"/>
      <c r="V199" s="316"/>
      <c r="W199" s="316"/>
      <c r="X199" s="317"/>
      <c r="Y199" s="15"/>
      <c r="Z199" s="15"/>
      <c r="AA199" s="15"/>
      <c r="AB199" s="15"/>
      <c r="AC199" s="15"/>
      <c r="AD199" s="15"/>
      <c r="AE199" s="15"/>
      <c r="AT199" s="318" t="s">
        <v>446</v>
      </c>
      <c r="AU199" s="318" t="s">
        <v>88</v>
      </c>
      <c r="AV199" s="15" t="s">
        <v>86</v>
      </c>
      <c r="AW199" s="15" t="s">
        <v>5</v>
      </c>
      <c r="AX199" s="15" t="s">
        <v>78</v>
      </c>
      <c r="AY199" s="318" t="s">
        <v>223</v>
      </c>
    </row>
    <row r="200" s="13" customFormat="1">
      <c r="A200" s="13"/>
      <c r="B200" s="274"/>
      <c r="C200" s="275"/>
      <c r="D200" s="266" t="s">
        <v>446</v>
      </c>
      <c r="E200" s="276" t="s">
        <v>1</v>
      </c>
      <c r="F200" s="277" t="s">
        <v>2993</v>
      </c>
      <c r="G200" s="275"/>
      <c r="H200" s="278">
        <v>186.57599999999999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5</v>
      </c>
      <c r="AX200" s="13" t="s">
        <v>78</v>
      </c>
      <c r="AY200" s="284" t="s">
        <v>223</v>
      </c>
    </row>
    <row r="201" s="15" customFormat="1">
      <c r="A201" s="15"/>
      <c r="B201" s="309"/>
      <c r="C201" s="310"/>
      <c r="D201" s="266" t="s">
        <v>446</v>
      </c>
      <c r="E201" s="311" t="s">
        <v>1</v>
      </c>
      <c r="F201" s="312" t="s">
        <v>2667</v>
      </c>
      <c r="G201" s="310"/>
      <c r="H201" s="311" t="s">
        <v>1</v>
      </c>
      <c r="I201" s="313"/>
      <c r="J201" s="313"/>
      <c r="K201" s="310"/>
      <c r="L201" s="310"/>
      <c r="M201" s="314"/>
      <c r="N201" s="315"/>
      <c r="O201" s="316"/>
      <c r="P201" s="316"/>
      <c r="Q201" s="316"/>
      <c r="R201" s="316"/>
      <c r="S201" s="316"/>
      <c r="T201" s="316"/>
      <c r="U201" s="316"/>
      <c r="V201" s="316"/>
      <c r="W201" s="316"/>
      <c r="X201" s="317"/>
      <c r="Y201" s="15"/>
      <c r="Z201" s="15"/>
      <c r="AA201" s="15"/>
      <c r="AB201" s="15"/>
      <c r="AC201" s="15"/>
      <c r="AD201" s="15"/>
      <c r="AE201" s="15"/>
      <c r="AT201" s="318" t="s">
        <v>446</v>
      </c>
      <c r="AU201" s="318" t="s">
        <v>88</v>
      </c>
      <c r="AV201" s="15" t="s">
        <v>86</v>
      </c>
      <c r="AW201" s="15" t="s">
        <v>5</v>
      </c>
      <c r="AX201" s="15" t="s">
        <v>78</v>
      </c>
      <c r="AY201" s="318" t="s">
        <v>223</v>
      </c>
    </row>
    <row r="202" s="13" customFormat="1">
      <c r="A202" s="13"/>
      <c r="B202" s="274"/>
      <c r="C202" s="275"/>
      <c r="D202" s="266" t="s">
        <v>446</v>
      </c>
      <c r="E202" s="276" t="s">
        <v>1</v>
      </c>
      <c r="F202" s="277" t="s">
        <v>2994</v>
      </c>
      <c r="G202" s="275"/>
      <c r="H202" s="278">
        <v>54.201999999999998</v>
      </c>
      <c r="I202" s="279"/>
      <c r="J202" s="279"/>
      <c r="K202" s="275"/>
      <c r="L202" s="275"/>
      <c r="M202" s="280"/>
      <c r="N202" s="281"/>
      <c r="O202" s="282"/>
      <c r="P202" s="282"/>
      <c r="Q202" s="282"/>
      <c r="R202" s="282"/>
      <c r="S202" s="282"/>
      <c r="T202" s="282"/>
      <c r="U202" s="282"/>
      <c r="V202" s="282"/>
      <c r="W202" s="282"/>
      <c r="X202" s="283"/>
      <c r="Y202" s="13"/>
      <c r="Z202" s="13"/>
      <c r="AA202" s="13"/>
      <c r="AB202" s="13"/>
      <c r="AC202" s="13"/>
      <c r="AD202" s="13"/>
      <c r="AE202" s="13"/>
      <c r="AT202" s="284" t="s">
        <v>446</v>
      </c>
      <c r="AU202" s="284" t="s">
        <v>88</v>
      </c>
      <c r="AV202" s="13" t="s">
        <v>88</v>
      </c>
      <c r="AW202" s="13" t="s">
        <v>5</v>
      </c>
      <c r="AX202" s="13" t="s">
        <v>78</v>
      </c>
      <c r="AY202" s="284" t="s">
        <v>223</v>
      </c>
    </row>
    <row r="203" s="15" customFormat="1">
      <c r="A203" s="15"/>
      <c r="B203" s="309"/>
      <c r="C203" s="310"/>
      <c r="D203" s="266" t="s">
        <v>446</v>
      </c>
      <c r="E203" s="311" t="s">
        <v>1</v>
      </c>
      <c r="F203" s="312" t="s">
        <v>2669</v>
      </c>
      <c r="G203" s="310"/>
      <c r="H203" s="311" t="s">
        <v>1</v>
      </c>
      <c r="I203" s="313"/>
      <c r="J203" s="313"/>
      <c r="K203" s="310"/>
      <c r="L203" s="310"/>
      <c r="M203" s="314"/>
      <c r="N203" s="315"/>
      <c r="O203" s="316"/>
      <c r="P203" s="316"/>
      <c r="Q203" s="316"/>
      <c r="R203" s="316"/>
      <c r="S203" s="316"/>
      <c r="T203" s="316"/>
      <c r="U203" s="316"/>
      <c r="V203" s="316"/>
      <c r="W203" s="316"/>
      <c r="X203" s="317"/>
      <c r="Y203" s="15"/>
      <c r="Z203" s="15"/>
      <c r="AA203" s="15"/>
      <c r="AB203" s="15"/>
      <c r="AC203" s="15"/>
      <c r="AD203" s="15"/>
      <c r="AE203" s="15"/>
      <c r="AT203" s="318" t="s">
        <v>446</v>
      </c>
      <c r="AU203" s="318" t="s">
        <v>88</v>
      </c>
      <c r="AV203" s="15" t="s">
        <v>86</v>
      </c>
      <c r="AW203" s="15" t="s">
        <v>5</v>
      </c>
      <c r="AX203" s="15" t="s">
        <v>78</v>
      </c>
      <c r="AY203" s="318" t="s">
        <v>223</v>
      </c>
    </row>
    <row r="204" s="13" customFormat="1">
      <c r="A204" s="13"/>
      <c r="B204" s="274"/>
      <c r="C204" s="275"/>
      <c r="D204" s="266" t="s">
        <v>446</v>
      </c>
      <c r="E204" s="276" t="s">
        <v>1</v>
      </c>
      <c r="F204" s="277" t="s">
        <v>2995</v>
      </c>
      <c r="G204" s="275"/>
      <c r="H204" s="278">
        <v>53.338000000000001</v>
      </c>
      <c r="I204" s="279"/>
      <c r="J204" s="279"/>
      <c r="K204" s="275"/>
      <c r="L204" s="275"/>
      <c r="M204" s="280"/>
      <c r="N204" s="281"/>
      <c r="O204" s="282"/>
      <c r="P204" s="282"/>
      <c r="Q204" s="282"/>
      <c r="R204" s="282"/>
      <c r="S204" s="282"/>
      <c r="T204" s="282"/>
      <c r="U204" s="282"/>
      <c r="V204" s="282"/>
      <c r="W204" s="282"/>
      <c r="X204" s="283"/>
      <c r="Y204" s="13"/>
      <c r="Z204" s="13"/>
      <c r="AA204" s="13"/>
      <c r="AB204" s="13"/>
      <c r="AC204" s="13"/>
      <c r="AD204" s="13"/>
      <c r="AE204" s="13"/>
      <c r="AT204" s="284" t="s">
        <v>446</v>
      </c>
      <c r="AU204" s="284" t="s">
        <v>88</v>
      </c>
      <c r="AV204" s="13" t="s">
        <v>88</v>
      </c>
      <c r="AW204" s="13" t="s">
        <v>5</v>
      </c>
      <c r="AX204" s="13" t="s">
        <v>78</v>
      </c>
      <c r="AY204" s="284" t="s">
        <v>223</v>
      </c>
    </row>
    <row r="205" s="14" customFormat="1">
      <c r="A205" s="14"/>
      <c r="B205" s="285"/>
      <c r="C205" s="286"/>
      <c r="D205" s="266" t="s">
        <v>446</v>
      </c>
      <c r="E205" s="287" t="s">
        <v>1</v>
      </c>
      <c r="F205" s="288" t="s">
        <v>463</v>
      </c>
      <c r="G205" s="286"/>
      <c r="H205" s="289">
        <v>477.64999999999998</v>
      </c>
      <c r="I205" s="290"/>
      <c r="J205" s="290"/>
      <c r="K205" s="286"/>
      <c r="L205" s="286"/>
      <c r="M205" s="291"/>
      <c r="N205" s="292"/>
      <c r="O205" s="293"/>
      <c r="P205" s="293"/>
      <c r="Q205" s="293"/>
      <c r="R205" s="293"/>
      <c r="S205" s="293"/>
      <c r="T205" s="293"/>
      <c r="U205" s="293"/>
      <c r="V205" s="293"/>
      <c r="W205" s="293"/>
      <c r="X205" s="294"/>
      <c r="Y205" s="14"/>
      <c r="Z205" s="14"/>
      <c r="AA205" s="14"/>
      <c r="AB205" s="14"/>
      <c r="AC205" s="14"/>
      <c r="AD205" s="14"/>
      <c r="AE205" s="14"/>
      <c r="AT205" s="295" t="s">
        <v>446</v>
      </c>
      <c r="AU205" s="295" t="s">
        <v>88</v>
      </c>
      <c r="AV205" s="14" t="s">
        <v>239</v>
      </c>
      <c r="AW205" s="14" t="s">
        <v>5</v>
      </c>
      <c r="AX205" s="14" t="s">
        <v>86</v>
      </c>
      <c r="AY205" s="295" t="s">
        <v>223</v>
      </c>
    </row>
    <row r="206" s="2" customFormat="1" ht="21.75" customHeight="1">
      <c r="A206" s="39"/>
      <c r="B206" s="40"/>
      <c r="C206" s="252" t="s">
        <v>289</v>
      </c>
      <c r="D206" s="252" t="s">
        <v>226</v>
      </c>
      <c r="E206" s="253" t="s">
        <v>1346</v>
      </c>
      <c r="F206" s="254" t="s">
        <v>1347</v>
      </c>
      <c r="G206" s="255" t="s">
        <v>409</v>
      </c>
      <c r="H206" s="256">
        <v>760.18299999999999</v>
      </c>
      <c r="I206" s="257"/>
      <c r="J206" s="257"/>
      <c r="K206" s="258">
        <f>ROUND(P206*H206,2)</f>
        <v>0</v>
      </c>
      <c r="L206" s="254" t="s">
        <v>404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</v>
      </c>
      <c r="V206" s="262">
        <f>U206*H206</f>
        <v>0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88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2679</v>
      </c>
    </row>
    <row r="207" s="13" customFormat="1">
      <c r="A207" s="13"/>
      <c r="B207" s="274"/>
      <c r="C207" s="275"/>
      <c r="D207" s="266" t="s">
        <v>446</v>
      </c>
      <c r="E207" s="276" t="s">
        <v>1</v>
      </c>
      <c r="F207" s="277" t="s">
        <v>2996</v>
      </c>
      <c r="G207" s="275"/>
      <c r="H207" s="278">
        <v>760.18299999999999</v>
      </c>
      <c r="I207" s="279"/>
      <c r="J207" s="279"/>
      <c r="K207" s="275"/>
      <c r="L207" s="275"/>
      <c r="M207" s="280"/>
      <c r="N207" s="281"/>
      <c r="O207" s="282"/>
      <c r="P207" s="282"/>
      <c r="Q207" s="282"/>
      <c r="R207" s="282"/>
      <c r="S207" s="282"/>
      <c r="T207" s="282"/>
      <c r="U207" s="282"/>
      <c r="V207" s="282"/>
      <c r="W207" s="282"/>
      <c r="X207" s="283"/>
      <c r="Y207" s="13"/>
      <c r="Z207" s="13"/>
      <c r="AA207" s="13"/>
      <c r="AB207" s="13"/>
      <c r="AC207" s="13"/>
      <c r="AD207" s="13"/>
      <c r="AE207" s="13"/>
      <c r="AT207" s="284" t="s">
        <v>446</v>
      </c>
      <c r="AU207" s="284" t="s">
        <v>88</v>
      </c>
      <c r="AV207" s="13" t="s">
        <v>88</v>
      </c>
      <c r="AW207" s="13" t="s">
        <v>5</v>
      </c>
      <c r="AX207" s="13" t="s">
        <v>78</v>
      </c>
      <c r="AY207" s="284" t="s">
        <v>223</v>
      </c>
    </row>
    <row r="208" s="2" customFormat="1" ht="21.75" customHeight="1">
      <c r="A208" s="39"/>
      <c r="B208" s="40"/>
      <c r="C208" s="252" t="s">
        <v>9</v>
      </c>
      <c r="D208" s="252" t="s">
        <v>226</v>
      </c>
      <c r="E208" s="253" t="s">
        <v>2680</v>
      </c>
      <c r="F208" s="254" t="s">
        <v>2681</v>
      </c>
      <c r="G208" s="255" t="s">
        <v>409</v>
      </c>
      <c r="H208" s="256">
        <v>495.84500000000003</v>
      </c>
      <c r="I208" s="257"/>
      <c r="J208" s="257"/>
      <c r="K208" s="258">
        <f>ROUND(P208*H208,2)</f>
        <v>0</v>
      </c>
      <c r="L208" s="254" t="s">
        <v>404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2682</v>
      </c>
    </row>
    <row r="209" s="15" customFormat="1">
      <c r="A209" s="15"/>
      <c r="B209" s="309"/>
      <c r="C209" s="310"/>
      <c r="D209" s="266" t="s">
        <v>446</v>
      </c>
      <c r="E209" s="311" t="s">
        <v>1</v>
      </c>
      <c r="F209" s="312" t="s">
        <v>3000</v>
      </c>
      <c r="G209" s="310"/>
      <c r="H209" s="311" t="s">
        <v>1</v>
      </c>
      <c r="I209" s="313"/>
      <c r="J209" s="313"/>
      <c r="K209" s="310"/>
      <c r="L209" s="310"/>
      <c r="M209" s="314"/>
      <c r="N209" s="315"/>
      <c r="O209" s="316"/>
      <c r="P209" s="316"/>
      <c r="Q209" s="316"/>
      <c r="R209" s="316"/>
      <c r="S209" s="316"/>
      <c r="T209" s="316"/>
      <c r="U209" s="316"/>
      <c r="V209" s="316"/>
      <c r="W209" s="316"/>
      <c r="X209" s="317"/>
      <c r="Y209" s="15"/>
      <c r="Z209" s="15"/>
      <c r="AA209" s="15"/>
      <c r="AB209" s="15"/>
      <c r="AC209" s="15"/>
      <c r="AD209" s="15"/>
      <c r="AE209" s="15"/>
      <c r="AT209" s="318" t="s">
        <v>446</v>
      </c>
      <c r="AU209" s="318" t="s">
        <v>88</v>
      </c>
      <c r="AV209" s="15" t="s">
        <v>86</v>
      </c>
      <c r="AW209" s="15" t="s">
        <v>5</v>
      </c>
      <c r="AX209" s="15" t="s">
        <v>78</v>
      </c>
      <c r="AY209" s="318" t="s">
        <v>223</v>
      </c>
    </row>
    <row r="210" s="13" customFormat="1">
      <c r="A210" s="13"/>
      <c r="B210" s="274"/>
      <c r="C210" s="275"/>
      <c r="D210" s="266" t="s">
        <v>446</v>
      </c>
      <c r="E210" s="276" t="s">
        <v>1</v>
      </c>
      <c r="F210" s="277" t="s">
        <v>2966</v>
      </c>
      <c r="G210" s="275"/>
      <c r="H210" s="278">
        <v>495.84500000000003</v>
      </c>
      <c r="I210" s="279"/>
      <c r="J210" s="279"/>
      <c r="K210" s="275"/>
      <c r="L210" s="275"/>
      <c r="M210" s="280"/>
      <c r="N210" s="281"/>
      <c r="O210" s="282"/>
      <c r="P210" s="282"/>
      <c r="Q210" s="282"/>
      <c r="R210" s="282"/>
      <c r="S210" s="282"/>
      <c r="T210" s="282"/>
      <c r="U210" s="282"/>
      <c r="V210" s="282"/>
      <c r="W210" s="282"/>
      <c r="X210" s="283"/>
      <c r="Y210" s="13"/>
      <c r="Z210" s="13"/>
      <c r="AA210" s="13"/>
      <c r="AB210" s="13"/>
      <c r="AC210" s="13"/>
      <c r="AD210" s="13"/>
      <c r="AE210" s="13"/>
      <c r="AT210" s="284" t="s">
        <v>446</v>
      </c>
      <c r="AU210" s="284" t="s">
        <v>88</v>
      </c>
      <c r="AV210" s="13" t="s">
        <v>88</v>
      </c>
      <c r="AW210" s="13" t="s">
        <v>5</v>
      </c>
      <c r="AX210" s="13" t="s">
        <v>86</v>
      </c>
      <c r="AY210" s="284" t="s">
        <v>223</v>
      </c>
    </row>
    <row r="211" s="2" customFormat="1" ht="21.75" customHeight="1">
      <c r="A211" s="39"/>
      <c r="B211" s="40"/>
      <c r="C211" s="252" t="s">
        <v>1584</v>
      </c>
      <c r="D211" s="252" t="s">
        <v>226</v>
      </c>
      <c r="E211" s="253" t="s">
        <v>541</v>
      </c>
      <c r="F211" s="254" t="s">
        <v>542</v>
      </c>
      <c r="G211" s="255" t="s">
        <v>409</v>
      </c>
      <c r="H211" s="256">
        <v>1256.028</v>
      </c>
      <c r="I211" s="257"/>
      <c r="J211" s="257"/>
      <c r="K211" s="258">
        <f>ROUND(P211*H211,2)</f>
        <v>0</v>
      </c>
      <c r="L211" s="254" t="s">
        <v>404</v>
      </c>
      <c r="M211" s="45"/>
      <c r="N211" s="259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</v>
      </c>
      <c r="V211" s="262">
        <f>U211*H211</f>
        <v>0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239</v>
      </c>
      <c r="AT211" s="264" t="s">
        <v>226</v>
      </c>
      <c r="AU211" s="264" t="s">
        <v>88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3001</v>
      </c>
    </row>
    <row r="212" s="15" customFormat="1">
      <c r="A212" s="15"/>
      <c r="B212" s="309"/>
      <c r="C212" s="310"/>
      <c r="D212" s="266" t="s">
        <v>446</v>
      </c>
      <c r="E212" s="311" t="s">
        <v>1</v>
      </c>
      <c r="F212" s="312" t="s">
        <v>2685</v>
      </c>
      <c r="G212" s="310"/>
      <c r="H212" s="311" t="s">
        <v>1</v>
      </c>
      <c r="I212" s="313"/>
      <c r="J212" s="313"/>
      <c r="K212" s="310"/>
      <c r="L212" s="310"/>
      <c r="M212" s="314"/>
      <c r="N212" s="315"/>
      <c r="O212" s="316"/>
      <c r="P212" s="316"/>
      <c r="Q212" s="316"/>
      <c r="R212" s="316"/>
      <c r="S212" s="316"/>
      <c r="T212" s="316"/>
      <c r="U212" s="316"/>
      <c r="V212" s="316"/>
      <c r="W212" s="316"/>
      <c r="X212" s="317"/>
      <c r="Y212" s="15"/>
      <c r="Z212" s="15"/>
      <c r="AA212" s="15"/>
      <c r="AB212" s="15"/>
      <c r="AC212" s="15"/>
      <c r="AD212" s="15"/>
      <c r="AE212" s="15"/>
      <c r="AT212" s="318" t="s">
        <v>446</v>
      </c>
      <c r="AU212" s="318" t="s">
        <v>88</v>
      </c>
      <c r="AV212" s="15" t="s">
        <v>86</v>
      </c>
      <c r="AW212" s="15" t="s">
        <v>5</v>
      </c>
      <c r="AX212" s="15" t="s">
        <v>78</v>
      </c>
      <c r="AY212" s="318" t="s">
        <v>223</v>
      </c>
    </row>
    <row r="213" s="13" customFormat="1">
      <c r="A213" s="13"/>
      <c r="B213" s="274"/>
      <c r="C213" s="275"/>
      <c r="D213" s="266" t="s">
        <v>446</v>
      </c>
      <c r="E213" s="276" t="s">
        <v>1</v>
      </c>
      <c r="F213" s="277" t="s">
        <v>3002</v>
      </c>
      <c r="G213" s="275"/>
      <c r="H213" s="278">
        <v>1256.028</v>
      </c>
      <c r="I213" s="279"/>
      <c r="J213" s="279"/>
      <c r="K213" s="275"/>
      <c r="L213" s="275"/>
      <c r="M213" s="280"/>
      <c r="N213" s="281"/>
      <c r="O213" s="282"/>
      <c r="P213" s="282"/>
      <c r="Q213" s="282"/>
      <c r="R213" s="282"/>
      <c r="S213" s="282"/>
      <c r="T213" s="282"/>
      <c r="U213" s="282"/>
      <c r="V213" s="282"/>
      <c r="W213" s="282"/>
      <c r="X213" s="283"/>
      <c r="Y213" s="13"/>
      <c r="Z213" s="13"/>
      <c r="AA213" s="13"/>
      <c r="AB213" s="13"/>
      <c r="AC213" s="13"/>
      <c r="AD213" s="13"/>
      <c r="AE213" s="13"/>
      <c r="AT213" s="284" t="s">
        <v>446</v>
      </c>
      <c r="AU213" s="284" t="s">
        <v>88</v>
      </c>
      <c r="AV213" s="13" t="s">
        <v>88</v>
      </c>
      <c r="AW213" s="13" t="s">
        <v>5</v>
      </c>
      <c r="AX213" s="13" t="s">
        <v>86</v>
      </c>
      <c r="AY213" s="284" t="s">
        <v>223</v>
      </c>
    </row>
    <row r="214" s="2" customFormat="1" ht="21.75" customHeight="1">
      <c r="A214" s="39"/>
      <c r="B214" s="40"/>
      <c r="C214" s="252" t="s">
        <v>317</v>
      </c>
      <c r="D214" s="252" t="s">
        <v>226</v>
      </c>
      <c r="E214" s="253" t="s">
        <v>2687</v>
      </c>
      <c r="F214" s="254" t="s">
        <v>2688</v>
      </c>
      <c r="G214" s="255" t="s">
        <v>409</v>
      </c>
      <c r="H214" s="256">
        <v>1256.028</v>
      </c>
      <c r="I214" s="257"/>
      <c r="J214" s="257"/>
      <c r="K214" s="258">
        <f>ROUND(P214*H214,2)</f>
        <v>0</v>
      </c>
      <c r="L214" s="254" t="s">
        <v>404</v>
      </c>
      <c r="M214" s="45"/>
      <c r="N214" s="259" t="s">
        <v>1</v>
      </c>
      <c r="O214" s="260" t="s">
        <v>41</v>
      </c>
      <c r="P214" s="261">
        <f>I214+J214</f>
        <v>0</v>
      </c>
      <c r="Q214" s="261">
        <f>ROUND(I214*H214,2)</f>
        <v>0</v>
      </c>
      <c r="R214" s="261">
        <f>ROUND(J214*H214,2)</f>
        <v>0</v>
      </c>
      <c r="S214" s="92"/>
      <c r="T214" s="262">
        <f>S214*H214</f>
        <v>0</v>
      </c>
      <c r="U214" s="262">
        <v>0</v>
      </c>
      <c r="V214" s="262">
        <f>U214*H214</f>
        <v>0</v>
      </c>
      <c r="W214" s="262">
        <v>0</v>
      </c>
      <c r="X214" s="263">
        <f>W214*H214</f>
        <v>0</v>
      </c>
      <c r="Y214" s="39"/>
      <c r="Z214" s="39"/>
      <c r="AA214" s="39"/>
      <c r="AB214" s="39"/>
      <c r="AC214" s="39"/>
      <c r="AD214" s="39"/>
      <c r="AE214" s="39"/>
      <c r="AR214" s="264" t="s">
        <v>239</v>
      </c>
      <c r="AT214" s="264" t="s">
        <v>226</v>
      </c>
      <c r="AU214" s="264" t="s">
        <v>88</v>
      </c>
      <c r="AY214" s="18" t="s">
        <v>223</v>
      </c>
      <c r="BE214" s="265">
        <f>IF(O214="základní",K214,0)</f>
        <v>0</v>
      </c>
      <c r="BF214" s="265">
        <f>IF(O214="snížená",K214,0)</f>
        <v>0</v>
      </c>
      <c r="BG214" s="265">
        <f>IF(O214="zákl. přenesená",K214,0)</f>
        <v>0</v>
      </c>
      <c r="BH214" s="265">
        <f>IF(O214="sníž. přenesená",K214,0)</f>
        <v>0</v>
      </c>
      <c r="BI214" s="265">
        <f>IF(O214="nulová",K214,0)</f>
        <v>0</v>
      </c>
      <c r="BJ214" s="18" t="s">
        <v>86</v>
      </c>
      <c r="BK214" s="265">
        <f>ROUND(P214*H214,2)</f>
        <v>0</v>
      </c>
      <c r="BL214" s="18" t="s">
        <v>239</v>
      </c>
      <c r="BM214" s="264" t="s">
        <v>2689</v>
      </c>
    </row>
    <row r="215" s="13" customFormat="1">
      <c r="A215" s="13"/>
      <c r="B215" s="274"/>
      <c r="C215" s="275"/>
      <c r="D215" s="266" t="s">
        <v>446</v>
      </c>
      <c r="E215" s="276" t="s">
        <v>1</v>
      </c>
      <c r="F215" s="277" t="s">
        <v>3003</v>
      </c>
      <c r="G215" s="275"/>
      <c r="H215" s="278">
        <v>1256.028</v>
      </c>
      <c r="I215" s="279"/>
      <c r="J215" s="279"/>
      <c r="K215" s="275"/>
      <c r="L215" s="275"/>
      <c r="M215" s="280"/>
      <c r="N215" s="281"/>
      <c r="O215" s="282"/>
      <c r="P215" s="282"/>
      <c r="Q215" s="282"/>
      <c r="R215" s="282"/>
      <c r="S215" s="282"/>
      <c r="T215" s="282"/>
      <c r="U215" s="282"/>
      <c r="V215" s="282"/>
      <c r="W215" s="282"/>
      <c r="X215" s="283"/>
      <c r="Y215" s="13"/>
      <c r="Z215" s="13"/>
      <c r="AA215" s="13"/>
      <c r="AB215" s="13"/>
      <c r="AC215" s="13"/>
      <c r="AD215" s="13"/>
      <c r="AE215" s="13"/>
      <c r="AT215" s="284" t="s">
        <v>446</v>
      </c>
      <c r="AU215" s="284" t="s">
        <v>88</v>
      </c>
      <c r="AV215" s="13" t="s">
        <v>88</v>
      </c>
      <c r="AW215" s="13" t="s">
        <v>5</v>
      </c>
      <c r="AX215" s="13" t="s">
        <v>78</v>
      </c>
      <c r="AY215" s="284" t="s">
        <v>223</v>
      </c>
    </row>
    <row r="216" s="2" customFormat="1" ht="21.75" customHeight="1">
      <c r="A216" s="39"/>
      <c r="B216" s="40"/>
      <c r="C216" s="252" t="s">
        <v>322</v>
      </c>
      <c r="D216" s="252" t="s">
        <v>226</v>
      </c>
      <c r="E216" s="253" t="s">
        <v>1014</v>
      </c>
      <c r="F216" s="254" t="s">
        <v>1015</v>
      </c>
      <c r="G216" s="255" t="s">
        <v>409</v>
      </c>
      <c r="H216" s="256">
        <v>1194.6900000000001</v>
      </c>
      <c r="I216" s="257"/>
      <c r="J216" s="257"/>
      <c r="K216" s="258">
        <f>ROUND(P216*H216,2)</f>
        <v>0</v>
      </c>
      <c r="L216" s="254" t="s">
        <v>404</v>
      </c>
      <c r="M216" s="45"/>
      <c r="N216" s="259" t="s">
        <v>1</v>
      </c>
      <c r="O216" s="260" t="s">
        <v>41</v>
      </c>
      <c r="P216" s="261">
        <f>I216+J216</f>
        <v>0</v>
      </c>
      <c r="Q216" s="261">
        <f>ROUND(I216*H216,2)</f>
        <v>0</v>
      </c>
      <c r="R216" s="261">
        <f>ROUND(J216*H216,2)</f>
        <v>0</v>
      </c>
      <c r="S216" s="92"/>
      <c r="T216" s="262">
        <f>S216*H216</f>
        <v>0</v>
      </c>
      <c r="U216" s="262">
        <v>0</v>
      </c>
      <c r="V216" s="262">
        <f>U216*H216</f>
        <v>0</v>
      </c>
      <c r="W216" s="262">
        <v>0</v>
      </c>
      <c r="X216" s="263">
        <f>W216*H216</f>
        <v>0</v>
      </c>
      <c r="Y216" s="39"/>
      <c r="Z216" s="39"/>
      <c r="AA216" s="39"/>
      <c r="AB216" s="39"/>
      <c r="AC216" s="39"/>
      <c r="AD216" s="39"/>
      <c r="AE216" s="39"/>
      <c r="AR216" s="264" t="s">
        <v>239</v>
      </c>
      <c r="AT216" s="264" t="s">
        <v>226</v>
      </c>
      <c r="AU216" s="264" t="s">
        <v>88</v>
      </c>
      <c r="AY216" s="18" t="s">
        <v>223</v>
      </c>
      <c r="BE216" s="265">
        <f>IF(O216="základní",K216,0)</f>
        <v>0</v>
      </c>
      <c r="BF216" s="265">
        <f>IF(O216="snížená",K216,0)</f>
        <v>0</v>
      </c>
      <c r="BG216" s="265">
        <f>IF(O216="zákl. přenesená",K216,0)</f>
        <v>0</v>
      </c>
      <c r="BH216" s="265">
        <f>IF(O216="sníž. přenesená",K216,0)</f>
        <v>0</v>
      </c>
      <c r="BI216" s="265">
        <f>IF(O216="nulová",K216,0)</f>
        <v>0</v>
      </c>
      <c r="BJ216" s="18" t="s">
        <v>86</v>
      </c>
      <c r="BK216" s="265">
        <f>ROUND(P216*H216,2)</f>
        <v>0</v>
      </c>
      <c r="BL216" s="18" t="s">
        <v>239</v>
      </c>
      <c r="BM216" s="264" t="s">
        <v>2691</v>
      </c>
    </row>
    <row r="217" s="13" customFormat="1">
      <c r="A217" s="13"/>
      <c r="B217" s="274"/>
      <c r="C217" s="275"/>
      <c r="D217" s="266" t="s">
        <v>446</v>
      </c>
      <c r="E217" s="276" t="s">
        <v>1</v>
      </c>
      <c r="F217" s="277" t="s">
        <v>3004</v>
      </c>
      <c r="G217" s="275"/>
      <c r="H217" s="278">
        <v>1194.6900000000001</v>
      </c>
      <c r="I217" s="279"/>
      <c r="J217" s="279"/>
      <c r="K217" s="275"/>
      <c r="L217" s="275"/>
      <c r="M217" s="280"/>
      <c r="N217" s="281"/>
      <c r="O217" s="282"/>
      <c r="P217" s="282"/>
      <c r="Q217" s="282"/>
      <c r="R217" s="282"/>
      <c r="S217" s="282"/>
      <c r="T217" s="282"/>
      <c r="U217" s="282"/>
      <c r="V217" s="282"/>
      <c r="W217" s="282"/>
      <c r="X217" s="283"/>
      <c r="Y217" s="13"/>
      <c r="Z217" s="13"/>
      <c r="AA217" s="13"/>
      <c r="AB217" s="13"/>
      <c r="AC217" s="13"/>
      <c r="AD217" s="13"/>
      <c r="AE217" s="13"/>
      <c r="AT217" s="284" t="s">
        <v>446</v>
      </c>
      <c r="AU217" s="284" t="s">
        <v>88</v>
      </c>
      <c r="AV217" s="13" t="s">
        <v>88</v>
      </c>
      <c r="AW217" s="13" t="s">
        <v>5</v>
      </c>
      <c r="AX217" s="13" t="s">
        <v>78</v>
      </c>
      <c r="AY217" s="284" t="s">
        <v>223</v>
      </c>
    </row>
    <row r="218" s="2" customFormat="1" ht="21.75" customHeight="1">
      <c r="A218" s="39"/>
      <c r="B218" s="40"/>
      <c r="C218" s="252" t="s">
        <v>332</v>
      </c>
      <c r="D218" s="252" t="s">
        <v>226</v>
      </c>
      <c r="E218" s="253" t="s">
        <v>1019</v>
      </c>
      <c r="F218" s="254" t="s">
        <v>1365</v>
      </c>
      <c r="G218" s="255" t="s">
        <v>501</v>
      </c>
      <c r="H218" s="256">
        <v>2269.9110000000001</v>
      </c>
      <c r="I218" s="257"/>
      <c r="J218" s="257"/>
      <c r="K218" s="258">
        <f>ROUND(P218*H218,2)</f>
        <v>0</v>
      </c>
      <c r="L218" s="254" t="s">
        <v>404</v>
      </c>
      <c r="M218" s="45"/>
      <c r="N218" s="259" t="s">
        <v>1</v>
      </c>
      <c r="O218" s="260" t="s">
        <v>41</v>
      </c>
      <c r="P218" s="261">
        <f>I218+J218</f>
        <v>0</v>
      </c>
      <c r="Q218" s="261">
        <f>ROUND(I218*H218,2)</f>
        <v>0</v>
      </c>
      <c r="R218" s="261">
        <f>ROUND(J218*H218,2)</f>
        <v>0</v>
      </c>
      <c r="S218" s="92"/>
      <c r="T218" s="262">
        <f>S218*H218</f>
        <v>0</v>
      </c>
      <c r="U218" s="262">
        <v>0</v>
      </c>
      <c r="V218" s="262">
        <f>U218*H218</f>
        <v>0</v>
      </c>
      <c r="W218" s="262">
        <v>0</v>
      </c>
      <c r="X218" s="263">
        <f>W218*H218</f>
        <v>0</v>
      </c>
      <c r="Y218" s="39"/>
      <c r="Z218" s="39"/>
      <c r="AA218" s="39"/>
      <c r="AB218" s="39"/>
      <c r="AC218" s="39"/>
      <c r="AD218" s="39"/>
      <c r="AE218" s="39"/>
      <c r="AR218" s="264" t="s">
        <v>239</v>
      </c>
      <c r="AT218" s="264" t="s">
        <v>226</v>
      </c>
      <c r="AU218" s="264" t="s">
        <v>88</v>
      </c>
      <c r="AY218" s="18" t="s">
        <v>223</v>
      </c>
      <c r="BE218" s="265">
        <f>IF(O218="základní",K218,0)</f>
        <v>0</v>
      </c>
      <c r="BF218" s="265">
        <f>IF(O218="snížená",K218,0)</f>
        <v>0</v>
      </c>
      <c r="BG218" s="265">
        <f>IF(O218="zákl. přenesená",K218,0)</f>
        <v>0</v>
      </c>
      <c r="BH218" s="265">
        <f>IF(O218="sníž. přenesená",K218,0)</f>
        <v>0</v>
      </c>
      <c r="BI218" s="265">
        <f>IF(O218="nulová",K218,0)</f>
        <v>0</v>
      </c>
      <c r="BJ218" s="18" t="s">
        <v>86</v>
      </c>
      <c r="BK218" s="265">
        <f>ROUND(P218*H218,2)</f>
        <v>0</v>
      </c>
      <c r="BL218" s="18" t="s">
        <v>239</v>
      </c>
      <c r="BM218" s="264" t="s">
        <v>2693</v>
      </c>
    </row>
    <row r="219" s="2" customFormat="1">
      <c r="A219" s="39"/>
      <c r="B219" s="40"/>
      <c r="C219" s="41"/>
      <c r="D219" s="266" t="s">
        <v>232</v>
      </c>
      <c r="E219" s="41"/>
      <c r="F219" s="267" t="s">
        <v>702</v>
      </c>
      <c r="G219" s="41"/>
      <c r="H219" s="41"/>
      <c r="I219" s="158"/>
      <c r="J219" s="158"/>
      <c r="K219" s="41"/>
      <c r="L219" s="41"/>
      <c r="M219" s="45"/>
      <c r="N219" s="268"/>
      <c r="O219" s="269"/>
      <c r="P219" s="92"/>
      <c r="Q219" s="92"/>
      <c r="R219" s="92"/>
      <c r="S219" s="92"/>
      <c r="T219" s="92"/>
      <c r="U219" s="92"/>
      <c r="V219" s="92"/>
      <c r="W219" s="92"/>
      <c r="X219" s="93"/>
      <c r="Y219" s="39"/>
      <c r="Z219" s="39"/>
      <c r="AA219" s="39"/>
      <c r="AB219" s="39"/>
      <c r="AC219" s="39"/>
      <c r="AD219" s="39"/>
      <c r="AE219" s="39"/>
      <c r="AT219" s="18" t="s">
        <v>232</v>
      </c>
      <c r="AU219" s="18" t="s">
        <v>88</v>
      </c>
    </row>
    <row r="220" s="13" customFormat="1">
      <c r="A220" s="13"/>
      <c r="B220" s="274"/>
      <c r="C220" s="275"/>
      <c r="D220" s="266" t="s">
        <v>446</v>
      </c>
      <c r="E220" s="276" t="s">
        <v>1</v>
      </c>
      <c r="F220" s="277" t="s">
        <v>3005</v>
      </c>
      <c r="G220" s="275"/>
      <c r="H220" s="278">
        <v>2269.9110000000001</v>
      </c>
      <c r="I220" s="279"/>
      <c r="J220" s="279"/>
      <c r="K220" s="275"/>
      <c r="L220" s="275"/>
      <c r="M220" s="280"/>
      <c r="N220" s="281"/>
      <c r="O220" s="282"/>
      <c r="P220" s="282"/>
      <c r="Q220" s="282"/>
      <c r="R220" s="282"/>
      <c r="S220" s="282"/>
      <c r="T220" s="282"/>
      <c r="U220" s="282"/>
      <c r="V220" s="282"/>
      <c r="W220" s="282"/>
      <c r="X220" s="283"/>
      <c r="Y220" s="13"/>
      <c r="Z220" s="13"/>
      <c r="AA220" s="13"/>
      <c r="AB220" s="13"/>
      <c r="AC220" s="13"/>
      <c r="AD220" s="13"/>
      <c r="AE220" s="13"/>
      <c r="AT220" s="284" t="s">
        <v>446</v>
      </c>
      <c r="AU220" s="284" t="s">
        <v>88</v>
      </c>
      <c r="AV220" s="13" t="s">
        <v>88</v>
      </c>
      <c r="AW220" s="13" t="s">
        <v>5</v>
      </c>
      <c r="AX220" s="13" t="s">
        <v>78</v>
      </c>
      <c r="AY220" s="284" t="s">
        <v>223</v>
      </c>
    </row>
    <row r="221" s="2" customFormat="1" ht="21.75" customHeight="1">
      <c r="A221" s="39"/>
      <c r="B221" s="40"/>
      <c r="C221" s="252" t="s">
        <v>8</v>
      </c>
      <c r="D221" s="252" t="s">
        <v>226</v>
      </c>
      <c r="E221" s="253" t="s">
        <v>913</v>
      </c>
      <c r="F221" s="254" t="s">
        <v>914</v>
      </c>
      <c r="G221" s="255" t="s">
        <v>409</v>
      </c>
      <c r="H221" s="256">
        <v>424.44400000000002</v>
      </c>
      <c r="I221" s="257"/>
      <c r="J221" s="257"/>
      <c r="K221" s="258">
        <f>ROUND(P221*H221,2)</f>
        <v>0</v>
      </c>
      <c r="L221" s="254" t="s">
        <v>404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</v>
      </c>
      <c r="V221" s="262">
        <f>U221*H221</f>
        <v>0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2695</v>
      </c>
    </row>
    <row r="222" s="15" customFormat="1">
      <c r="A222" s="15"/>
      <c r="B222" s="309"/>
      <c r="C222" s="310"/>
      <c r="D222" s="266" t="s">
        <v>446</v>
      </c>
      <c r="E222" s="311" t="s">
        <v>1</v>
      </c>
      <c r="F222" s="312" t="s">
        <v>3006</v>
      </c>
      <c r="G222" s="310"/>
      <c r="H222" s="311" t="s">
        <v>1</v>
      </c>
      <c r="I222" s="313"/>
      <c r="J222" s="313"/>
      <c r="K222" s="310"/>
      <c r="L222" s="310"/>
      <c r="M222" s="314"/>
      <c r="N222" s="315"/>
      <c r="O222" s="316"/>
      <c r="P222" s="316"/>
      <c r="Q222" s="316"/>
      <c r="R222" s="316"/>
      <c r="S222" s="316"/>
      <c r="T222" s="316"/>
      <c r="U222" s="316"/>
      <c r="V222" s="316"/>
      <c r="W222" s="316"/>
      <c r="X222" s="317"/>
      <c r="Y222" s="15"/>
      <c r="Z222" s="15"/>
      <c r="AA222" s="15"/>
      <c r="AB222" s="15"/>
      <c r="AC222" s="15"/>
      <c r="AD222" s="15"/>
      <c r="AE222" s="15"/>
      <c r="AT222" s="318" t="s">
        <v>446</v>
      </c>
      <c r="AU222" s="318" t="s">
        <v>88</v>
      </c>
      <c r="AV222" s="15" t="s">
        <v>86</v>
      </c>
      <c r="AW222" s="15" t="s">
        <v>5</v>
      </c>
      <c r="AX222" s="15" t="s">
        <v>78</v>
      </c>
      <c r="AY222" s="318" t="s">
        <v>223</v>
      </c>
    </row>
    <row r="223" s="15" customFormat="1">
      <c r="A223" s="15"/>
      <c r="B223" s="309"/>
      <c r="C223" s="310"/>
      <c r="D223" s="266" t="s">
        <v>446</v>
      </c>
      <c r="E223" s="311" t="s">
        <v>1</v>
      </c>
      <c r="F223" s="312" t="s">
        <v>3007</v>
      </c>
      <c r="G223" s="310"/>
      <c r="H223" s="311" t="s">
        <v>1</v>
      </c>
      <c r="I223" s="313"/>
      <c r="J223" s="313"/>
      <c r="K223" s="310"/>
      <c r="L223" s="310"/>
      <c r="M223" s="314"/>
      <c r="N223" s="315"/>
      <c r="O223" s="316"/>
      <c r="P223" s="316"/>
      <c r="Q223" s="316"/>
      <c r="R223" s="316"/>
      <c r="S223" s="316"/>
      <c r="T223" s="316"/>
      <c r="U223" s="316"/>
      <c r="V223" s="316"/>
      <c r="W223" s="316"/>
      <c r="X223" s="317"/>
      <c r="Y223" s="15"/>
      <c r="Z223" s="15"/>
      <c r="AA223" s="15"/>
      <c r="AB223" s="15"/>
      <c r="AC223" s="15"/>
      <c r="AD223" s="15"/>
      <c r="AE223" s="15"/>
      <c r="AT223" s="318" t="s">
        <v>446</v>
      </c>
      <c r="AU223" s="318" t="s">
        <v>88</v>
      </c>
      <c r="AV223" s="15" t="s">
        <v>86</v>
      </c>
      <c r="AW223" s="15" t="s">
        <v>5</v>
      </c>
      <c r="AX223" s="15" t="s">
        <v>78</v>
      </c>
      <c r="AY223" s="318" t="s">
        <v>223</v>
      </c>
    </row>
    <row r="224" s="15" customFormat="1">
      <c r="A224" s="15"/>
      <c r="B224" s="309"/>
      <c r="C224" s="310"/>
      <c r="D224" s="266" t="s">
        <v>446</v>
      </c>
      <c r="E224" s="311" t="s">
        <v>1</v>
      </c>
      <c r="F224" s="312" t="s">
        <v>3008</v>
      </c>
      <c r="G224" s="310"/>
      <c r="H224" s="311" t="s">
        <v>1</v>
      </c>
      <c r="I224" s="313"/>
      <c r="J224" s="313"/>
      <c r="K224" s="310"/>
      <c r="L224" s="310"/>
      <c r="M224" s="314"/>
      <c r="N224" s="315"/>
      <c r="O224" s="316"/>
      <c r="P224" s="316"/>
      <c r="Q224" s="316"/>
      <c r="R224" s="316"/>
      <c r="S224" s="316"/>
      <c r="T224" s="316"/>
      <c r="U224" s="316"/>
      <c r="V224" s="316"/>
      <c r="W224" s="316"/>
      <c r="X224" s="317"/>
      <c r="Y224" s="15"/>
      <c r="Z224" s="15"/>
      <c r="AA224" s="15"/>
      <c r="AB224" s="15"/>
      <c r="AC224" s="15"/>
      <c r="AD224" s="15"/>
      <c r="AE224" s="15"/>
      <c r="AT224" s="318" t="s">
        <v>446</v>
      </c>
      <c r="AU224" s="318" t="s">
        <v>88</v>
      </c>
      <c r="AV224" s="15" t="s">
        <v>86</v>
      </c>
      <c r="AW224" s="15" t="s">
        <v>5</v>
      </c>
      <c r="AX224" s="15" t="s">
        <v>78</v>
      </c>
      <c r="AY224" s="318" t="s">
        <v>223</v>
      </c>
    </row>
    <row r="225" s="13" customFormat="1">
      <c r="A225" s="13"/>
      <c r="B225" s="274"/>
      <c r="C225" s="275"/>
      <c r="D225" s="266" t="s">
        <v>446</v>
      </c>
      <c r="E225" s="276" t="s">
        <v>1</v>
      </c>
      <c r="F225" s="277" t="s">
        <v>3009</v>
      </c>
      <c r="G225" s="275"/>
      <c r="H225" s="278">
        <v>59.399999999999999</v>
      </c>
      <c r="I225" s="279"/>
      <c r="J225" s="279"/>
      <c r="K225" s="275"/>
      <c r="L225" s="275"/>
      <c r="M225" s="280"/>
      <c r="N225" s="281"/>
      <c r="O225" s="282"/>
      <c r="P225" s="282"/>
      <c r="Q225" s="282"/>
      <c r="R225" s="282"/>
      <c r="S225" s="282"/>
      <c r="T225" s="282"/>
      <c r="U225" s="282"/>
      <c r="V225" s="282"/>
      <c r="W225" s="282"/>
      <c r="X225" s="283"/>
      <c r="Y225" s="13"/>
      <c r="Z225" s="13"/>
      <c r="AA225" s="13"/>
      <c r="AB225" s="13"/>
      <c r="AC225" s="13"/>
      <c r="AD225" s="13"/>
      <c r="AE225" s="13"/>
      <c r="AT225" s="284" t="s">
        <v>446</v>
      </c>
      <c r="AU225" s="284" t="s">
        <v>88</v>
      </c>
      <c r="AV225" s="13" t="s">
        <v>88</v>
      </c>
      <c r="AW225" s="13" t="s">
        <v>5</v>
      </c>
      <c r="AX225" s="13" t="s">
        <v>78</v>
      </c>
      <c r="AY225" s="284" t="s">
        <v>223</v>
      </c>
    </row>
    <row r="226" s="15" customFormat="1">
      <c r="A226" s="15"/>
      <c r="B226" s="309"/>
      <c r="C226" s="310"/>
      <c r="D226" s="266" t="s">
        <v>446</v>
      </c>
      <c r="E226" s="311" t="s">
        <v>1</v>
      </c>
      <c r="F226" s="312" t="s">
        <v>3010</v>
      </c>
      <c r="G226" s="310"/>
      <c r="H226" s="311" t="s">
        <v>1</v>
      </c>
      <c r="I226" s="313"/>
      <c r="J226" s="313"/>
      <c r="K226" s="310"/>
      <c r="L226" s="310"/>
      <c r="M226" s="314"/>
      <c r="N226" s="315"/>
      <c r="O226" s="316"/>
      <c r="P226" s="316"/>
      <c r="Q226" s="316"/>
      <c r="R226" s="316"/>
      <c r="S226" s="316"/>
      <c r="T226" s="316"/>
      <c r="U226" s="316"/>
      <c r="V226" s="316"/>
      <c r="W226" s="316"/>
      <c r="X226" s="317"/>
      <c r="Y226" s="15"/>
      <c r="Z226" s="15"/>
      <c r="AA226" s="15"/>
      <c r="AB226" s="15"/>
      <c r="AC226" s="15"/>
      <c r="AD226" s="15"/>
      <c r="AE226" s="15"/>
      <c r="AT226" s="318" t="s">
        <v>446</v>
      </c>
      <c r="AU226" s="318" t="s">
        <v>88</v>
      </c>
      <c r="AV226" s="15" t="s">
        <v>86</v>
      </c>
      <c r="AW226" s="15" t="s">
        <v>5</v>
      </c>
      <c r="AX226" s="15" t="s">
        <v>78</v>
      </c>
      <c r="AY226" s="318" t="s">
        <v>223</v>
      </c>
    </row>
    <row r="227" s="13" customFormat="1">
      <c r="A227" s="13"/>
      <c r="B227" s="274"/>
      <c r="C227" s="275"/>
      <c r="D227" s="266" t="s">
        <v>446</v>
      </c>
      <c r="E227" s="276" t="s">
        <v>1</v>
      </c>
      <c r="F227" s="277" t="s">
        <v>3011</v>
      </c>
      <c r="G227" s="275"/>
      <c r="H227" s="278">
        <v>1.9099999999999999</v>
      </c>
      <c r="I227" s="279"/>
      <c r="J227" s="279"/>
      <c r="K227" s="275"/>
      <c r="L227" s="275"/>
      <c r="M227" s="280"/>
      <c r="N227" s="281"/>
      <c r="O227" s="282"/>
      <c r="P227" s="282"/>
      <c r="Q227" s="282"/>
      <c r="R227" s="282"/>
      <c r="S227" s="282"/>
      <c r="T227" s="282"/>
      <c r="U227" s="282"/>
      <c r="V227" s="282"/>
      <c r="W227" s="282"/>
      <c r="X227" s="283"/>
      <c r="Y227" s="13"/>
      <c r="Z227" s="13"/>
      <c r="AA227" s="13"/>
      <c r="AB227" s="13"/>
      <c r="AC227" s="13"/>
      <c r="AD227" s="13"/>
      <c r="AE227" s="13"/>
      <c r="AT227" s="284" t="s">
        <v>446</v>
      </c>
      <c r="AU227" s="284" t="s">
        <v>88</v>
      </c>
      <c r="AV227" s="13" t="s">
        <v>88</v>
      </c>
      <c r="AW227" s="13" t="s">
        <v>5</v>
      </c>
      <c r="AX227" s="13" t="s">
        <v>78</v>
      </c>
      <c r="AY227" s="284" t="s">
        <v>223</v>
      </c>
    </row>
    <row r="228" s="15" customFormat="1">
      <c r="A228" s="15"/>
      <c r="B228" s="309"/>
      <c r="C228" s="310"/>
      <c r="D228" s="266" t="s">
        <v>446</v>
      </c>
      <c r="E228" s="311" t="s">
        <v>1</v>
      </c>
      <c r="F228" s="312" t="s">
        <v>2699</v>
      </c>
      <c r="G228" s="310"/>
      <c r="H228" s="311" t="s">
        <v>1</v>
      </c>
      <c r="I228" s="313"/>
      <c r="J228" s="313"/>
      <c r="K228" s="310"/>
      <c r="L228" s="310"/>
      <c r="M228" s="314"/>
      <c r="N228" s="315"/>
      <c r="O228" s="316"/>
      <c r="P228" s="316"/>
      <c r="Q228" s="316"/>
      <c r="R228" s="316"/>
      <c r="S228" s="316"/>
      <c r="T228" s="316"/>
      <c r="U228" s="316"/>
      <c r="V228" s="316"/>
      <c r="W228" s="316"/>
      <c r="X228" s="317"/>
      <c r="Y228" s="15"/>
      <c r="Z228" s="15"/>
      <c r="AA228" s="15"/>
      <c r="AB228" s="15"/>
      <c r="AC228" s="15"/>
      <c r="AD228" s="15"/>
      <c r="AE228" s="15"/>
      <c r="AT228" s="318" t="s">
        <v>446</v>
      </c>
      <c r="AU228" s="318" t="s">
        <v>88</v>
      </c>
      <c r="AV228" s="15" t="s">
        <v>86</v>
      </c>
      <c r="AW228" s="15" t="s">
        <v>5</v>
      </c>
      <c r="AX228" s="15" t="s">
        <v>78</v>
      </c>
      <c r="AY228" s="318" t="s">
        <v>223</v>
      </c>
    </row>
    <row r="229" s="15" customFormat="1">
      <c r="A229" s="15"/>
      <c r="B229" s="309"/>
      <c r="C229" s="310"/>
      <c r="D229" s="266" t="s">
        <v>446</v>
      </c>
      <c r="E229" s="311" t="s">
        <v>1</v>
      </c>
      <c r="F229" s="312" t="s">
        <v>3012</v>
      </c>
      <c r="G229" s="310"/>
      <c r="H229" s="311" t="s">
        <v>1</v>
      </c>
      <c r="I229" s="313"/>
      <c r="J229" s="313"/>
      <c r="K229" s="310"/>
      <c r="L229" s="310"/>
      <c r="M229" s="314"/>
      <c r="N229" s="315"/>
      <c r="O229" s="316"/>
      <c r="P229" s="316"/>
      <c r="Q229" s="316"/>
      <c r="R229" s="316"/>
      <c r="S229" s="316"/>
      <c r="T229" s="316"/>
      <c r="U229" s="316"/>
      <c r="V229" s="316"/>
      <c r="W229" s="316"/>
      <c r="X229" s="317"/>
      <c r="Y229" s="15"/>
      <c r="Z229" s="15"/>
      <c r="AA229" s="15"/>
      <c r="AB229" s="15"/>
      <c r="AC229" s="15"/>
      <c r="AD229" s="15"/>
      <c r="AE229" s="15"/>
      <c r="AT229" s="318" t="s">
        <v>446</v>
      </c>
      <c r="AU229" s="318" t="s">
        <v>88</v>
      </c>
      <c r="AV229" s="15" t="s">
        <v>86</v>
      </c>
      <c r="AW229" s="15" t="s">
        <v>5</v>
      </c>
      <c r="AX229" s="15" t="s">
        <v>78</v>
      </c>
      <c r="AY229" s="318" t="s">
        <v>223</v>
      </c>
    </row>
    <row r="230" s="15" customFormat="1">
      <c r="A230" s="15"/>
      <c r="B230" s="309"/>
      <c r="C230" s="310"/>
      <c r="D230" s="266" t="s">
        <v>446</v>
      </c>
      <c r="E230" s="311" t="s">
        <v>1</v>
      </c>
      <c r="F230" s="312" t="s">
        <v>2980</v>
      </c>
      <c r="G230" s="310"/>
      <c r="H230" s="311" t="s">
        <v>1</v>
      </c>
      <c r="I230" s="313"/>
      <c r="J230" s="313"/>
      <c r="K230" s="310"/>
      <c r="L230" s="310"/>
      <c r="M230" s="314"/>
      <c r="N230" s="315"/>
      <c r="O230" s="316"/>
      <c r="P230" s="316"/>
      <c r="Q230" s="316"/>
      <c r="R230" s="316"/>
      <c r="S230" s="316"/>
      <c r="T230" s="316"/>
      <c r="U230" s="316"/>
      <c r="V230" s="316"/>
      <c r="W230" s="316"/>
      <c r="X230" s="317"/>
      <c r="Y230" s="15"/>
      <c r="Z230" s="15"/>
      <c r="AA230" s="15"/>
      <c r="AB230" s="15"/>
      <c r="AC230" s="15"/>
      <c r="AD230" s="15"/>
      <c r="AE230" s="15"/>
      <c r="AT230" s="318" t="s">
        <v>446</v>
      </c>
      <c r="AU230" s="318" t="s">
        <v>88</v>
      </c>
      <c r="AV230" s="15" t="s">
        <v>86</v>
      </c>
      <c r="AW230" s="15" t="s">
        <v>5</v>
      </c>
      <c r="AX230" s="15" t="s">
        <v>78</v>
      </c>
      <c r="AY230" s="318" t="s">
        <v>223</v>
      </c>
    </row>
    <row r="231" s="13" customFormat="1">
      <c r="A231" s="13"/>
      <c r="B231" s="274"/>
      <c r="C231" s="275"/>
      <c r="D231" s="266" t="s">
        <v>446</v>
      </c>
      <c r="E231" s="276" t="s">
        <v>1</v>
      </c>
      <c r="F231" s="277" t="s">
        <v>3013</v>
      </c>
      <c r="G231" s="275"/>
      <c r="H231" s="278">
        <v>64.260000000000005</v>
      </c>
      <c r="I231" s="279"/>
      <c r="J231" s="279"/>
      <c r="K231" s="275"/>
      <c r="L231" s="275"/>
      <c r="M231" s="280"/>
      <c r="N231" s="281"/>
      <c r="O231" s="282"/>
      <c r="P231" s="282"/>
      <c r="Q231" s="282"/>
      <c r="R231" s="282"/>
      <c r="S231" s="282"/>
      <c r="T231" s="282"/>
      <c r="U231" s="282"/>
      <c r="V231" s="282"/>
      <c r="W231" s="282"/>
      <c r="X231" s="283"/>
      <c r="Y231" s="13"/>
      <c r="Z231" s="13"/>
      <c r="AA231" s="13"/>
      <c r="AB231" s="13"/>
      <c r="AC231" s="13"/>
      <c r="AD231" s="13"/>
      <c r="AE231" s="13"/>
      <c r="AT231" s="284" t="s">
        <v>446</v>
      </c>
      <c r="AU231" s="284" t="s">
        <v>88</v>
      </c>
      <c r="AV231" s="13" t="s">
        <v>88</v>
      </c>
      <c r="AW231" s="13" t="s">
        <v>5</v>
      </c>
      <c r="AX231" s="13" t="s">
        <v>78</v>
      </c>
      <c r="AY231" s="284" t="s">
        <v>223</v>
      </c>
    </row>
    <row r="232" s="15" customFormat="1">
      <c r="A232" s="15"/>
      <c r="B232" s="309"/>
      <c r="C232" s="310"/>
      <c r="D232" s="266" t="s">
        <v>446</v>
      </c>
      <c r="E232" s="311" t="s">
        <v>1</v>
      </c>
      <c r="F232" s="312" t="s">
        <v>2982</v>
      </c>
      <c r="G232" s="310"/>
      <c r="H232" s="311" t="s">
        <v>1</v>
      </c>
      <c r="I232" s="313"/>
      <c r="J232" s="313"/>
      <c r="K232" s="310"/>
      <c r="L232" s="310"/>
      <c r="M232" s="314"/>
      <c r="N232" s="315"/>
      <c r="O232" s="316"/>
      <c r="P232" s="316"/>
      <c r="Q232" s="316"/>
      <c r="R232" s="316"/>
      <c r="S232" s="316"/>
      <c r="T232" s="316"/>
      <c r="U232" s="316"/>
      <c r="V232" s="316"/>
      <c r="W232" s="316"/>
      <c r="X232" s="317"/>
      <c r="Y232" s="15"/>
      <c r="Z232" s="15"/>
      <c r="AA232" s="15"/>
      <c r="AB232" s="15"/>
      <c r="AC232" s="15"/>
      <c r="AD232" s="15"/>
      <c r="AE232" s="15"/>
      <c r="AT232" s="318" t="s">
        <v>446</v>
      </c>
      <c r="AU232" s="318" t="s">
        <v>88</v>
      </c>
      <c r="AV232" s="15" t="s">
        <v>86</v>
      </c>
      <c r="AW232" s="15" t="s">
        <v>5</v>
      </c>
      <c r="AX232" s="15" t="s">
        <v>78</v>
      </c>
      <c r="AY232" s="318" t="s">
        <v>223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3014</v>
      </c>
      <c r="G233" s="275"/>
      <c r="H233" s="278">
        <v>33.990000000000002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88</v>
      </c>
      <c r="AV233" s="13" t="s">
        <v>88</v>
      </c>
      <c r="AW233" s="13" t="s">
        <v>5</v>
      </c>
      <c r="AX233" s="13" t="s">
        <v>78</v>
      </c>
      <c r="AY233" s="284" t="s">
        <v>223</v>
      </c>
    </row>
    <row r="234" s="15" customFormat="1">
      <c r="A234" s="15"/>
      <c r="B234" s="309"/>
      <c r="C234" s="310"/>
      <c r="D234" s="266" t="s">
        <v>446</v>
      </c>
      <c r="E234" s="311" t="s">
        <v>1</v>
      </c>
      <c r="F234" s="312" t="s">
        <v>2973</v>
      </c>
      <c r="G234" s="310"/>
      <c r="H234" s="311" t="s">
        <v>1</v>
      </c>
      <c r="I234" s="313"/>
      <c r="J234" s="313"/>
      <c r="K234" s="310"/>
      <c r="L234" s="310"/>
      <c r="M234" s="314"/>
      <c r="N234" s="315"/>
      <c r="O234" s="316"/>
      <c r="P234" s="316"/>
      <c r="Q234" s="316"/>
      <c r="R234" s="316"/>
      <c r="S234" s="316"/>
      <c r="T234" s="316"/>
      <c r="U234" s="316"/>
      <c r="V234" s="316"/>
      <c r="W234" s="316"/>
      <c r="X234" s="317"/>
      <c r="Y234" s="15"/>
      <c r="Z234" s="15"/>
      <c r="AA234" s="15"/>
      <c r="AB234" s="15"/>
      <c r="AC234" s="15"/>
      <c r="AD234" s="15"/>
      <c r="AE234" s="15"/>
      <c r="AT234" s="318" t="s">
        <v>446</v>
      </c>
      <c r="AU234" s="318" t="s">
        <v>88</v>
      </c>
      <c r="AV234" s="15" t="s">
        <v>86</v>
      </c>
      <c r="AW234" s="15" t="s">
        <v>5</v>
      </c>
      <c r="AX234" s="15" t="s">
        <v>78</v>
      </c>
      <c r="AY234" s="318" t="s">
        <v>223</v>
      </c>
    </row>
    <row r="235" s="13" customFormat="1">
      <c r="A235" s="13"/>
      <c r="B235" s="274"/>
      <c r="C235" s="275"/>
      <c r="D235" s="266" t="s">
        <v>446</v>
      </c>
      <c r="E235" s="276" t="s">
        <v>1</v>
      </c>
      <c r="F235" s="277" t="s">
        <v>3015</v>
      </c>
      <c r="G235" s="275"/>
      <c r="H235" s="278">
        <v>116.91</v>
      </c>
      <c r="I235" s="279"/>
      <c r="J235" s="279"/>
      <c r="K235" s="275"/>
      <c r="L235" s="275"/>
      <c r="M235" s="280"/>
      <c r="N235" s="281"/>
      <c r="O235" s="282"/>
      <c r="P235" s="282"/>
      <c r="Q235" s="282"/>
      <c r="R235" s="282"/>
      <c r="S235" s="282"/>
      <c r="T235" s="282"/>
      <c r="U235" s="282"/>
      <c r="V235" s="282"/>
      <c r="W235" s="282"/>
      <c r="X235" s="283"/>
      <c r="Y235" s="13"/>
      <c r="Z235" s="13"/>
      <c r="AA235" s="13"/>
      <c r="AB235" s="13"/>
      <c r="AC235" s="13"/>
      <c r="AD235" s="13"/>
      <c r="AE235" s="13"/>
      <c r="AT235" s="284" t="s">
        <v>446</v>
      </c>
      <c r="AU235" s="284" t="s">
        <v>88</v>
      </c>
      <c r="AV235" s="13" t="s">
        <v>88</v>
      </c>
      <c r="AW235" s="13" t="s">
        <v>5</v>
      </c>
      <c r="AX235" s="13" t="s">
        <v>78</v>
      </c>
      <c r="AY235" s="284" t="s">
        <v>223</v>
      </c>
    </row>
    <row r="236" s="15" customFormat="1">
      <c r="A236" s="15"/>
      <c r="B236" s="309"/>
      <c r="C236" s="310"/>
      <c r="D236" s="266" t="s">
        <v>446</v>
      </c>
      <c r="E236" s="311" t="s">
        <v>1</v>
      </c>
      <c r="F236" s="312" t="s">
        <v>2709</v>
      </c>
      <c r="G236" s="310"/>
      <c r="H236" s="311" t="s">
        <v>1</v>
      </c>
      <c r="I236" s="313"/>
      <c r="J236" s="313"/>
      <c r="K236" s="310"/>
      <c r="L236" s="310"/>
      <c r="M236" s="314"/>
      <c r="N236" s="315"/>
      <c r="O236" s="316"/>
      <c r="P236" s="316"/>
      <c r="Q236" s="316"/>
      <c r="R236" s="316"/>
      <c r="S236" s="316"/>
      <c r="T236" s="316"/>
      <c r="U236" s="316"/>
      <c r="V236" s="316"/>
      <c r="W236" s="316"/>
      <c r="X236" s="317"/>
      <c r="Y236" s="15"/>
      <c r="Z236" s="15"/>
      <c r="AA236" s="15"/>
      <c r="AB236" s="15"/>
      <c r="AC236" s="15"/>
      <c r="AD236" s="15"/>
      <c r="AE236" s="15"/>
      <c r="AT236" s="318" t="s">
        <v>446</v>
      </c>
      <c r="AU236" s="318" t="s">
        <v>88</v>
      </c>
      <c r="AV236" s="15" t="s">
        <v>86</v>
      </c>
      <c r="AW236" s="15" t="s">
        <v>5</v>
      </c>
      <c r="AX236" s="15" t="s">
        <v>78</v>
      </c>
      <c r="AY236" s="318" t="s">
        <v>223</v>
      </c>
    </row>
    <row r="237" s="13" customFormat="1">
      <c r="A237" s="13"/>
      <c r="B237" s="274"/>
      <c r="C237" s="275"/>
      <c r="D237" s="266" t="s">
        <v>446</v>
      </c>
      <c r="E237" s="276" t="s">
        <v>1</v>
      </c>
      <c r="F237" s="277" t="s">
        <v>3016</v>
      </c>
      <c r="G237" s="275"/>
      <c r="H237" s="278">
        <v>7.6399999999999997</v>
      </c>
      <c r="I237" s="279"/>
      <c r="J237" s="279"/>
      <c r="K237" s="275"/>
      <c r="L237" s="275"/>
      <c r="M237" s="280"/>
      <c r="N237" s="281"/>
      <c r="O237" s="282"/>
      <c r="P237" s="282"/>
      <c r="Q237" s="282"/>
      <c r="R237" s="282"/>
      <c r="S237" s="282"/>
      <c r="T237" s="282"/>
      <c r="U237" s="282"/>
      <c r="V237" s="282"/>
      <c r="W237" s="282"/>
      <c r="X237" s="283"/>
      <c r="Y237" s="13"/>
      <c r="Z237" s="13"/>
      <c r="AA237" s="13"/>
      <c r="AB237" s="13"/>
      <c r="AC237" s="13"/>
      <c r="AD237" s="13"/>
      <c r="AE237" s="13"/>
      <c r="AT237" s="284" t="s">
        <v>446</v>
      </c>
      <c r="AU237" s="284" t="s">
        <v>88</v>
      </c>
      <c r="AV237" s="13" t="s">
        <v>88</v>
      </c>
      <c r="AW237" s="13" t="s">
        <v>5</v>
      </c>
      <c r="AX237" s="13" t="s">
        <v>78</v>
      </c>
      <c r="AY237" s="284" t="s">
        <v>223</v>
      </c>
    </row>
    <row r="238" s="15" customFormat="1">
      <c r="A238" s="15"/>
      <c r="B238" s="309"/>
      <c r="C238" s="310"/>
      <c r="D238" s="266" t="s">
        <v>446</v>
      </c>
      <c r="E238" s="311" t="s">
        <v>1</v>
      </c>
      <c r="F238" s="312" t="s">
        <v>2711</v>
      </c>
      <c r="G238" s="310"/>
      <c r="H238" s="311" t="s">
        <v>1</v>
      </c>
      <c r="I238" s="313"/>
      <c r="J238" s="313"/>
      <c r="K238" s="310"/>
      <c r="L238" s="310"/>
      <c r="M238" s="314"/>
      <c r="N238" s="315"/>
      <c r="O238" s="316"/>
      <c r="P238" s="316"/>
      <c r="Q238" s="316"/>
      <c r="R238" s="316"/>
      <c r="S238" s="316"/>
      <c r="T238" s="316"/>
      <c r="U238" s="316"/>
      <c r="V238" s="316"/>
      <c r="W238" s="316"/>
      <c r="X238" s="317"/>
      <c r="Y238" s="15"/>
      <c r="Z238" s="15"/>
      <c r="AA238" s="15"/>
      <c r="AB238" s="15"/>
      <c r="AC238" s="15"/>
      <c r="AD238" s="15"/>
      <c r="AE238" s="15"/>
      <c r="AT238" s="318" t="s">
        <v>446</v>
      </c>
      <c r="AU238" s="318" t="s">
        <v>88</v>
      </c>
      <c r="AV238" s="15" t="s">
        <v>86</v>
      </c>
      <c r="AW238" s="15" t="s">
        <v>5</v>
      </c>
      <c r="AX238" s="15" t="s">
        <v>78</v>
      </c>
      <c r="AY238" s="318" t="s">
        <v>223</v>
      </c>
    </row>
    <row r="239" s="15" customFormat="1">
      <c r="A239" s="15"/>
      <c r="B239" s="309"/>
      <c r="C239" s="310"/>
      <c r="D239" s="266" t="s">
        <v>446</v>
      </c>
      <c r="E239" s="311" t="s">
        <v>1</v>
      </c>
      <c r="F239" s="312" t="s">
        <v>3017</v>
      </c>
      <c r="G239" s="310"/>
      <c r="H239" s="311" t="s">
        <v>1</v>
      </c>
      <c r="I239" s="313"/>
      <c r="J239" s="313"/>
      <c r="K239" s="310"/>
      <c r="L239" s="310"/>
      <c r="M239" s="314"/>
      <c r="N239" s="315"/>
      <c r="O239" s="316"/>
      <c r="P239" s="316"/>
      <c r="Q239" s="316"/>
      <c r="R239" s="316"/>
      <c r="S239" s="316"/>
      <c r="T239" s="316"/>
      <c r="U239" s="316"/>
      <c r="V239" s="316"/>
      <c r="W239" s="316"/>
      <c r="X239" s="317"/>
      <c r="Y239" s="15"/>
      <c r="Z239" s="15"/>
      <c r="AA239" s="15"/>
      <c r="AB239" s="15"/>
      <c r="AC239" s="15"/>
      <c r="AD239" s="15"/>
      <c r="AE239" s="15"/>
      <c r="AT239" s="318" t="s">
        <v>446</v>
      </c>
      <c r="AU239" s="318" t="s">
        <v>88</v>
      </c>
      <c r="AV239" s="15" t="s">
        <v>86</v>
      </c>
      <c r="AW239" s="15" t="s">
        <v>5</v>
      </c>
      <c r="AX239" s="15" t="s">
        <v>78</v>
      </c>
      <c r="AY239" s="318" t="s">
        <v>223</v>
      </c>
    </row>
    <row r="240" s="13" customFormat="1">
      <c r="A240" s="13"/>
      <c r="B240" s="274"/>
      <c r="C240" s="275"/>
      <c r="D240" s="266" t="s">
        <v>446</v>
      </c>
      <c r="E240" s="276" t="s">
        <v>1</v>
      </c>
      <c r="F240" s="277" t="s">
        <v>3018</v>
      </c>
      <c r="G240" s="275"/>
      <c r="H240" s="278">
        <v>2.96</v>
      </c>
      <c r="I240" s="279"/>
      <c r="J240" s="279"/>
      <c r="K240" s="275"/>
      <c r="L240" s="275"/>
      <c r="M240" s="280"/>
      <c r="N240" s="281"/>
      <c r="O240" s="282"/>
      <c r="P240" s="282"/>
      <c r="Q240" s="282"/>
      <c r="R240" s="282"/>
      <c r="S240" s="282"/>
      <c r="T240" s="282"/>
      <c r="U240" s="282"/>
      <c r="V240" s="282"/>
      <c r="W240" s="282"/>
      <c r="X240" s="283"/>
      <c r="Y240" s="13"/>
      <c r="Z240" s="13"/>
      <c r="AA240" s="13"/>
      <c r="AB240" s="13"/>
      <c r="AC240" s="13"/>
      <c r="AD240" s="13"/>
      <c r="AE240" s="13"/>
      <c r="AT240" s="284" t="s">
        <v>446</v>
      </c>
      <c r="AU240" s="284" t="s">
        <v>88</v>
      </c>
      <c r="AV240" s="13" t="s">
        <v>88</v>
      </c>
      <c r="AW240" s="13" t="s">
        <v>5</v>
      </c>
      <c r="AX240" s="13" t="s">
        <v>78</v>
      </c>
      <c r="AY240" s="284" t="s">
        <v>223</v>
      </c>
    </row>
    <row r="241" s="15" customFormat="1">
      <c r="A241" s="15"/>
      <c r="B241" s="309"/>
      <c r="C241" s="310"/>
      <c r="D241" s="266" t="s">
        <v>446</v>
      </c>
      <c r="E241" s="311" t="s">
        <v>1</v>
      </c>
      <c r="F241" s="312" t="s">
        <v>3019</v>
      </c>
      <c r="G241" s="310"/>
      <c r="H241" s="311" t="s">
        <v>1</v>
      </c>
      <c r="I241" s="313"/>
      <c r="J241" s="313"/>
      <c r="K241" s="310"/>
      <c r="L241" s="310"/>
      <c r="M241" s="314"/>
      <c r="N241" s="315"/>
      <c r="O241" s="316"/>
      <c r="P241" s="316"/>
      <c r="Q241" s="316"/>
      <c r="R241" s="316"/>
      <c r="S241" s="316"/>
      <c r="T241" s="316"/>
      <c r="U241" s="316"/>
      <c r="V241" s="316"/>
      <c r="W241" s="316"/>
      <c r="X241" s="317"/>
      <c r="Y241" s="15"/>
      <c r="Z241" s="15"/>
      <c r="AA241" s="15"/>
      <c r="AB241" s="15"/>
      <c r="AC241" s="15"/>
      <c r="AD241" s="15"/>
      <c r="AE241" s="15"/>
      <c r="AT241" s="318" t="s">
        <v>446</v>
      </c>
      <c r="AU241" s="318" t="s">
        <v>88</v>
      </c>
      <c r="AV241" s="15" t="s">
        <v>86</v>
      </c>
      <c r="AW241" s="15" t="s">
        <v>5</v>
      </c>
      <c r="AX241" s="15" t="s">
        <v>78</v>
      </c>
      <c r="AY241" s="318" t="s">
        <v>223</v>
      </c>
    </row>
    <row r="242" s="13" customFormat="1">
      <c r="A242" s="13"/>
      <c r="B242" s="274"/>
      <c r="C242" s="275"/>
      <c r="D242" s="266" t="s">
        <v>446</v>
      </c>
      <c r="E242" s="276" t="s">
        <v>1</v>
      </c>
      <c r="F242" s="277" t="s">
        <v>3020</v>
      </c>
      <c r="G242" s="275"/>
      <c r="H242" s="278">
        <v>51.334000000000003</v>
      </c>
      <c r="I242" s="279"/>
      <c r="J242" s="279"/>
      <c r="K242" s="275"/>
      <c r="L242" s="275"/>
      <c r="M242" s="280"/>
      <c r="N242" s="281"/>
      <c r="O242" s="282"/>
      <c r="P242" s="282"/>
      <c r="Q242" s="282"/>
      <c r="R242" s="282"/>
      <c r="S242" s="282"/>
      <c r="T242" s="282"/>
      <c r="U242" s="282"/>
      <c r="V242" s="282"/>
      <c r="W242" s="282"/>
      <c r="X242" s="283"/>
      <c r="Y242" s="13"/>
      <c r="Z242" s="13"/>
      <c r="AA242" s="13"/>
      <c r="AB242" s="13"/>
      <c r="AC242" s="13"/>
      <c r="AD242" s="13"/>
      <c r="AE242" s="13"/>
      <c r="AT242" s="284" t="s">
        <v>446</v>
      </c>
      <c r="AU242" s="284" t="s">
        <v>88</v>
      </c>
      <c r="AV242" s="13" t="s">
        <v>88</v>
      </c>
      <c r="AW242" s="13" t="s">
        <v>5</v>
      </c>
      <c r="AX242" s="13" t="s">
        <v>78</v>
      </c>
      <c r="AY242" s="284" t="s">
        <v>223</v>
      </c>
    </row>
    <row r="243" s="15" customFormat="1">
      <c r="A243" s="15"/>
      <c r="B243" s="309"/>
      <c r="C243" s="310"/>
      <c r="D243" s="266" t="s">
        <v>446</v>
      </c>
      <c r="E243" s="311" t="s">
        <v>1</v>
      </c>
      <c r="F243" s="312" t="s">
        <v>3021</v>
      </c>
      <c r="G243" s="310"/>
      <c r="H243" s="311" t="s">
        <v>1</v>
      </c>
      <c r="I243" s="313"/>
      <c r="J243" s="313"/>
      <c r="K243" s="310"/>
      <c r="L243" s="310"/>
      <c r="M243" s="314"/>
      <c r="N243" s="315"/>
      <c r="O243" s="316"/>
      <c r="P243" s="316"/>
      <c r="Q243" s="316"/>
      <c r="R243" s="316"/>
      <c r="S243" s="316"/>
      <c r="T243" s="316"/>
      <c r="U243" s="316"/>
      <c r="V243" s="316"/>
      <c r="W243" s="316"/>
      <c r="X243" s="317"/>
      <c r="Y243" s="15"/>
      <c r="Z243" s="15"/>
      <c r="AA243" s="15"/>
      <c r="AB243" s="15"/>
      <c r="AC243" s="15"/>
      <c r="AD243" s="15"/>
      <c r="AE243" s="15"/>
      <c r="AT243" s="318" t="s">
        <v>446</v>
      </c>
      <c r="AU243" s="318" t="s">
        <v>88</v>
      </c>
      <c r="AV243" s="15" t="s">
        <v>86</v>
      </c>
      <c r="AW243" s="15" t="s">
        <v>5</v>
      </c>
      <c r="AX243" s="15" t="s">
        <v>78</v>
      </c>
      <c r="AY243" s="318" t="s">
        <v>223</v>
      </c>
    </row>
    <row r="244" s="13" customFormat="1">
      <c r="A244" s="13"/>
      <c r="B244" s="274"/>
      <c r="C244" s="275"/>
      <c r="D244" s="266" t="s">
        <v>446</v>
      </c>
      <c r="E244" s="276" t="s">
        <v>1</v>
      </c>
      <c r="F244" s="277" t="s">
        <v>3022</v>
      </c>
      <c r="G244" s="275"/>
      <c r="H244" s="278">
        <v>10.988</v>
      </c>
      <c r="I244" s="279"/>
      <c r="J244" s="279"/>
      <c r="K244" s="275"/>
      <c r="L244" s="275"/>
      <c r="M244" s="280"/>
      <c r="N244" s="281"/>
      <c r="O244" s="282"/>
      <c r="P244" s="282"/>
      <c r="Q244" s="282"/>
      <c r="R244" s="282"/>
      <c r="S244" s="282"/>
      <c r="T244" s="282"/>
      <c r="U244" s="282"/>
      <c r="V244" s="282"/>
      <c r="W244" s="282"/>
      <c r="X244" s="283"/>
      <c r="Y244" s="13"/>
      <c r="Z244" s="13"/>
      <c r="AA244" s="13"/>
      <c r="AB244" s="13"/>
      <c r="AC244" s="13"/>
      <c r="AD244" s="13"/>
      <c r="AE244" s="13"/>
      <c r="AT244" s="284" t="s">
        <v>446</v>
      </c>
      <c r="AU244" s="284" t="s">
        <v>88</v>
      </c>
      <c r="AV244" s="13" t="s">
        <v>88</v>
      </c>
      <c r="AW244" s="13" t="s">
        <v>5</v>
      </c>
      <c r="AX244" s="13" t="s">
        <v>78</v>
      </c>
      <c r="AY244" s="284" t="s">
        <v>223</v>
      </c>
    </row>
    <row r="245" s="15" customFormat="1">
      <c r="A245" s="15"/>
      <c r="B245" s="309"/>
      <c r="C245" s="310"/>
      <c r="D245" s="266" t="s">
        <v>446</v>
      </c>
      <c r="E245" s="311" t="s">
        <v>1</v>
      </c>
      <c r="F245" s="312" t="s">
        <v>3023</v>
      </c>
      <c r="G245" s="310"/>
      <c r="H245" s="311" t="s">
        <v>1</v>
      </c>
      <c r="I245" s="313"/>
      <c r="J245" s="313"/>
      <c r="K245" s="310"/>
      <c r="L245" s="310"/>
      <c r="M245" s="314"/>
      <c r="N245" s="315"/>
      <c r="O245" s="316"/>
      <c r="P245" s="316"/>
      <c r="Q245" s="316"/>
      <c r="R245" s="316"/>
      <c r="S245" s="316"/>
      <c r="T245" s="316"/>
      <c r="U245" s="316"/>
      <c r="V245" s="316"/>
      <c r="W245" s="316"/>
      <c r="X245" s="317"/>
      <c r="Y245" s="15"/>
      <c r="Z245" s="15"/>
      <c r="AA245" s="15"/>
      <c r="AB245" s="15"/>
      <c r="AC245" s="15"/>
      <c r="AD245" s="15"/>
      <c r="AE245" s="15"/>
      <c r="AT245" s="318" t="s">
        <v>446</v>
      </c>
      <c r="AU245" s="318" t="s">
        <v>88</v>
      </c>
      <c r="AV245" s="15" t="s">
        <v>86</v>
      </c>
      <c r="AW245" s="15" t="s">
        <v>5</v>
      </c>
      <c r="AX245" s="15" t="s">
        <v>78</v>
      </c>
      <c r="AY245" s="318" t="s">
        <v>223</v>
      </c>
    </row>
    <row r="246" s="13" customFormat="1">
      <c r="A246" s="13"/>
      <c r="B246" s="274"/>
      <c r="C246" s="275"/>
      <c r="D246" s="266" t="s">
        <v>446</v>
      </c>
      <c r="E246" s="276" t="s">
        <v>1</v>
      </c>
      <c r="F246" s="277" t="s">
        <v>3024</v>
      </c>
      <c r="G246" s="275"/>
      <c r="H246" s="278">
        <v>15.492000000000001</v>
      </c>
      <c r="I246" s="279"/>
      <c r="J246" s="279"/>
      <c r="K246" s="275"/>
      <c r="L246" s="275"/>
      <c r="M246" s="280"/>
      <c r="N246" s="281"/>
      <c r="O246" s="282"/>
      <c r="P246" s="282"/>
      <c r="Q246" s="282"/>
      <c r="R246" s="282"/>
      <c r="S246" s="282"/>
      <c r="T246" s="282"/>
      <c r="U246" s="282"/>
      <c r="V246" s="282"/>
      <c r="W246" s="282"/>
      <c r="X246" s="283"/>
      <c r="Y246" s="13"/>
      <c r="Z246" s="13"/>
      <c r="AA246" s="13"/>
      <c r="AB246" s="13"/>
      <c r="AC246" s="13"/>
      <c r="AD246" s="13"/>
      <c r="AE246" s="13"/>
      <c r="AT246" s="284" t="s">
        <v>446</v>
      </c>
      <c r="AU246" s="284" t="s">
        <v>88</v>
      </c>
      <c r="AV246" s="13" t="s">
        <v>88</v>
      </c>
      <c r="AW246" s="13" t="s">
        <v>5</v>
      </c>
      <c r="AX246" s="13" t="s">
        <v>78</v>
      </c>
      <c r="AY246" s="284" t="s">
        <v>223</v>
      </c>
    </row>
    <row r="247" s="15" customFormat="1">
      <c r="A247" s="15"/>
      <c r="B247" s="309"/>
      <c r="C247" s="310"/>
      <c r="D247" s="266" t="s">
        <v>446</v>
      </c>
      <c r="E247" s="311" t="s">
        <v>1</v>
      </c>
      <c r="F247" s="312" t="s">
        <v>3025</v>
      </c>
      <c r="G247" s="310"/>
      <c r="H247" s="311" t="s">
        <v>1</v>
      </c>
      <c r="I247" s="313"/>
      <c r="J247" s="313"/>
      <c r="K247" s="310"/>
      <c r="L247" s="310"/>
      <c r="M247" s="314"/>
      <c r="N247" s="315"/>
      <c r="O247" s="316"/>
      <c r="P247" s="316"/>
      <c r="Q247" s="316"/>
      <c r="R247" s="316"/>
      <c r="S247" s="316"/>
      <c r="T247" s="316"/>
      <c r="U247" s="316"/>
      <c r="V247" s="316"/>
      <c r="W247" s="316"/>
      <c r="X247" s="317"/>
      <c r="Y247" s="15"/>
      <c r="Z247" s="15"/>
      <c r="AA247" s="15"/>
      <c r="AB247" s="15"/>
      <c r="AC247" s="15"/>
      <c r="AD247" s="15"/>
      <c r="AE247" s="15"/>
      <c r="AT247" s="318" t="s">
        <v>446</v>
      </c>
      <c r="AU247" s="318" t="s">
        <v>88</v>
      </c>
      <c r="AV247" s="15" t="s">
        <v>86</v>
      </c>
      <c r="AW247" s="15" t="s">
        <v>5</v>
      </c>
      <c r="AX247" s="15" t="s">
        <v>78</v>
      </c>
      <c r="AY247" s="318" t="s">
        <v>223</v>
      </c>
    </row>
    <row r="248" s="13" customFormat="1">
      <c r="A248" s="13"/>
      <c r="B248" s="274"/>
      <c r="C248" s="275"/>
      <c r="D248" s="266" t="s">
        <v>446</v>
      </c>
      <c r="E248" s="276" t="s">
        <v>1</v>
      </c>
      <c r="F248" s="277" t="s">
        <v>3026</v>
      </c>
      <c r="G248" s="275"/>
      <c r="H248" s="278">
        <v>59.560000000000002</v>
      </c>
      <c r="I248" s="279"/>
      <c r="J248" s="279"/>
      <c r="K248" s="275"/>
      <c r="L248" s="275"/>
      <c r="M248" s="280"/>
      <c r="N248" s="281"/>
      <c r="O248" s="282"/>
      <c r="P248" s="282"/>
      <c r="Q248" s="282"/>
      <c r="R248" s="282"/>
      <c r="S248" s="282"/>
      <c r="T248" s="282"/>
      <c r="U248" s="282"/>
      <c r="V248" s="282"/>
      <c r="W248" s="282"/>
      <c r="X248" s="283"/>
      <c r="Y248" s="13"/>
      <c r="Z248" s="13"/>
      <c r="AA248" s="13"/>
      <c r="AB248" s="13"/>
      <c r="AC248" s="13"/>
      <c r="AD248" s="13"/>
      <c r="AE248" s="13"/>
      <c r="AT248" s="284" t="s">
        <v>446</v>
      </c>
      <c r="AU248" s="284" t="s">
        <v>88</v>
      </c>
      <c r="AV248" s="13" t="s">
        <v>88</v>
      </c>
      <c r="AW248" s="13" t="s">
        <v>5</v>
      </c>
      <c r="AX248" s="13" t="s">
        <v>78</v>
      </c>
      <c r="AY248" s="284" t="s">
        <v>223</v>
      </c>
    </row>
    <row r="249" s="2" customFormat="1" ht="21.75" customHeight="1">
      <c r="A249" s="39"/>
      <c r="B249" s="40"/>
      <c r="C249" s="252" t="s">
        <v>343</v>
      </c>
      <c r="D249" s="252" t="s">
        <v>226</v>
      </c>
      <c r="E249" s="253" t="s">
        <v>2889</v>
      </c>
      <c r="F249" s="254" t="s">
        <v>2890</v>
      </c>
      <c r="G249" s="255" t="s">
        <v>409</v>
      </c>
      <c r="H249" s="256">
        <v>351.399</v>
      </c>
      <c r="I249" s="257"/>
      <c r="J249" s="257"/>
      <c r="K249" s="258">
        <f>ROUND(P249*H249,2)</f>
        <v>0</v>
      </c>
      <c r="L249" s="254" t="s">
        <v>404</v>
      </c>
      <c r="M249" s="45"/>
      <c r="N249" s="259" t="s">
        <v>1</v>
      </c>
      <c r="O249" s="260" t="s">
        <v>41</v>
      </c>
      <c r="P249" s="261">
        <f>I249+J249</f>
        <v>0</v>
      </c>
      <c r="Q249" s="261">
        <f>ROUND(I249*H249,2)</f>
        <v>0</v>
      </c>
      <c r="R249" s="261">
        <f>ROUND(J249*H249,2)</f>
        <v>0</v>
      </c>
      <c r="S249" s="92"/>
      <c r="T249" s="262">
        <f>S249*H249</f>
        <v>0</v>
      </c>
      <c r="U249" s="262">
        <v>0</v>
      </c>
      <c r="V249" s="262">
        <f>U249*H249</f>
        <v>0</v>
      </c>
      <c r="W249" s="262">
        <v>0</v>
      </c>
      <c r="X249" s="263">
        <f>W249*H249</f>
        <v>0</v>
      </c>
      <c r="Y249" s="39"/>
      <c r="Z249" s="39"/>
      <c r="AA249" s="39"/>
      <c r="AB249" s="39"/>
      <c r="AC249" s="39"/>
      <c r="AD249" s="39"/>
      <c r="AE249" s="39"/>
      <c r="AR249" s="264" t="s">
        <v>239</v>
      </c>
      <c r="AT249" s="264" t="s">
        <v>226</v>
      </c>
      <c r="AU249" s="264" t="s">
        <v>88</v>
      </c>
      <c r="AY249" s="18" t="s">
        <v>223</v>
      </c>
      <c r="BE249" s="265">
        <f>IF(O249="základní",K249,0)</f>
        <v>0</v>
      </c>
      <c r="BF249" s="265">
        <f>IF(O249="snížená",K249,0)</f>
        <v>0</v>
      </c>
      <c r="BG249" s="265">
        <f>IF(O249="zákl. přenesená",K249,0)</f>
        <v>0</v>
      </c>
      <c r="BH249" s="265">
        <f>IF(O249="sníž. přenesená",K249,0)</f>
        <v>0</v>
      </c>
      <c r="BI249" s="265">
        <f>IF(O249="nulová",K249,0)</f>
        <v>0</v>
      </c>
      <c r="BJ249" s="18" t="s">
        <v>86</v>
      </c>
      <c r="BK249" s="265">
        <f>ROUND(P249*H249,2)</f>
        <v>0</v>
      </c>
      <c r="BL249" s="18" t="s">
        <v>239</v>
      </c>
      <c r="BM249" s="264" t="s">
        <v>2891</v>
      </c>
    </row>
    <row r="250" s="15" customFormat="1">
      <c r="A250" s="15"/>
      <c r="B250" s="309"/>
      <c r="C250" s="310"/>
      <c r="D250" s="266" t="s">
        <v>446</v>
      </c>
      <c r="E250" s="311" t="s">
        <v>1</v>
      </c>
      <c r="F250" s="312" t="s">
        <v>2731</v>
      </c>
      <c r="G250" s="310"/>
      <c r="H250" s="311" t="s">
        <v>1</v>
      </c>
      <c r="I250" s="313"/>
      <c r="J250" s="313"/>
      <c r="K250" s="310"/>
      <c r="L250" s="310"/>
      <c r="M250" s="314"/>
      <c r="N250" s="315"/>
      <c r="O250" s="316"/>
      <c r="P250" s="316"/>
      <c r="Q250" s="316"/>
      <c r="R250" s="316"/>
      <c r="S250" s="316"/>
      <c r="T250" s="316"/>
      <c r="U250" s="316"/>
      <c r="V250" s="316"/>
      <c r="W250" s="316"/>
      <c r="X250" s="317"/>
      <c r="Y250" s="15"/>
      <c r="Z250" s="15"/>
      <c r="AA250" s="15"/>
      <c r="AB250" s="15"/>
      <c r="AC250" s="15"/>
      <c r="AD250" s="15"/>
      <c r="AE250" s="15"/>
      <c r="AT250" s="318" t="s">
        <v>446</v>
      </c>
      <c r="AU250" s="318" t="s">
        <v>88</v>
      </c>
      <c r="AV250" s="15" t="s">
        <v>86</v>
      </c>
      <c r="AW250" s="15" t="s">
        <v>5</v>
      </c>
      <c r="AX250" s="15" t="s">
        <v>78</v>
      </c>
      <c r="AY250" s="318" t="s">
        <v>223</v>
      </c>
    </row>
    <row r="251" s="15" customFormat="1">
      <c r="A251" s="15"/>
      <c r="B251" s="309"/>
      <c r="C251" s="310"/>
      <c r="D251" s="266" t="s">
        <v>446</v>
      </c>
      <c r="E251" s="311" t="s">
        <v>1</v>
      </c>
      <c r="F251" s="312" t="s">
        <v>2732</v>
      </c>
      <c r="G251" s="310"/>
      <c r="H251" s="311" t="s">
        <v>1</v>
      </c>
      <c r="I251" s="313"/>
      <c r="J251" s="313"/>
      <c r="K251" s="310"/>
      <c r="L251" s="310"/>
      <c r="M251" s="314"/>
      <c r="N251" s="315"/>
      <c r="O251" s="316"/>
      <c r="P251" s="316"/>
      <c r="Q251" s="316"/>
      <c r="R251" s="316"/>
      <c r="S251" s="316"/>
      <c r="T251" s="316"/>
      <c r="U251" s="316"/>
      <c r="V251" s="316"/>
      <c r="W251" s="316"/>
      <c r="X251" s="317"/>
      <c r="Y251" s="15"/>
      <c r="Z251" s="15"/>
      <c r="AA251" s="15"/>
      <c r="AB251" s="15"/>
      <c r="AC251" s="15"/>
      <c r="AD251" s="15"/>
      <c r="AE251" s="15"/>
      <c r="AT251" s="318" t="s">
        <v>446</v>
      </c>
      <c r="AU251" s="318" t="s">
        <v>88</v>
      </c>
      <c r="AV251" s="15" t="s">
        <v>86</v>
      </c>
      <c r="AW251" s="15" t="s">
        <v>5</v>
      </c>
      <c r="AX251" s="15" t="s">
        <v>78</v>
      </c>
      <c r="AY251" s="318" t="s">
        <v>223</v>
      </c>
    </row>
    <row r="252" s="13" customFormat="1">
      <c r="A252" s="13"/>
      <c r="B252" s="274"/>
      <c r="C252" s="275"/>
      <c r="D252" s="266" t="s">
        <v>446</v>
      </c>
      <c r="E252" s="276" t="s">
        <v>1</v>
      </c>
      <c r="F252" s="277" t="s">
        <v>3027</v>
      </c>
      <c r="G252" s="275"/>
      <c r="H252" s="278">
        <v>155.63499999999999</v>
      </c>
      <c r="I252" s="279"/>
      <c r="J252" s="279"/>
      <c r="K252" s="275"/>
      <c r="L252" s="275"/>
      <c r="M252" s="280"/>
      <c r="N252" s="281"/>
      <c r="O252" s="282"/>
      <c r="P252" s="282"/>
      <c r="Q252" s="282"/>
      <c r="R252" s="282"/>
      <c r="S252" s="282"/>
      <c r="T252" s="282"/>
      <c r="U252" s="282"/>
      <c r="V252" s="282"/>
      <c r="W252" s="282"/>
      <c r="X252" s="283"/>
      <c r="Y252" s="13"/>
      <c r="Z252" s="13"/>
      <c r="AA252" s="13"/>
      <c r="AB252" s="13"/>
      <c r="AC252" s="13"/>
      <c r="AD252" s="13"/>
      <c r="AE252" s="13"/>
      <c r="AT252" s="284" t="s">
        <v>446</v>
      </c>
      <c r="AU252" s="284" t="s">
        <v>88</v>
      </c>
      <c r="AV252" s="13" t="s">
        <v>88</v>
      </c>
      <c r="AW252" s="13" t="s">
        <v>5</v>
      </c>
      <c r="AX252" s="13" t="s">
        <v>78</v>
      </c>
      <c r="AY252" s="284" t="s">
        <v>223</v>
      </c>
    </row>
    <row r="253" s="15" customFormat="1">
      <c r="A253" s="15"/>
      <c r="B253" s="309"/>
      <c r="C253" s="310"/>
      <c r="D253" s="266" t="s">
        <v>446</v>
      </c>
      <c r="E253" s="311" t="s">
        <v>1</v>
      </c>
      <c r="F253" s="312" t="s">
        <v>2734</v>
      </c>
      <c r="G253" s="310"/>
      <c r="H253" s="311" t="s">
        <v>1</v>
      </c>
      <c r="I253" s="313"/>
      <c r="J253" s="313"/>
      <c r="K253" s="310"/>
      <c r="L253" s="310"/>
      <c r="M253" s="314"/>
      <c r="N253" s="315"/>
      <c r="O253" s="316"/>
      <c r="P253" s="316"/>
      <c r="Q253" s="316"/>
      <c r="R253" s="316"/>
      <c r="S253" s="316"/>
      <c r="T253" s="316"/>
      <c r="U253" s="316"/>
      <c r="V253" s="316"/>
      <c r="W253" s="316"/>
      <c r="X253" s="317"/>
      <c r="Y253" s="15"/>
      <c r="Z253" s="15"/>
      <c r="AA253" s="15"/>
      <c r="AB253" s="15"/>
      <c r="AC253" s="15"/>
      <c r="AD253" s="15"/>
      <c r="AE253" s="15"/>
      <c r="AT253" s="318" t="s">
        <v>446</v>
      </c>
      <c r="AU253" s="318" t="s">
        <v>88</v>
      </c>
      <c r="AV253" s="15" t="s">
        <v>86</v>
      </c>
      <c r="AW253" s="15" t="s">
        <v>5</v>
      </c>
      <c r="AX253" s="15" t="s">
        <v>78</v>
      </c>
      <c r="AY253" s="318" t="s">
        <v>223</v>
      </c>
    </row>
    <row r="254" s="13" customFormat="1">
      <c r="A254" s="13"/>
      <c r="B254" s="274"/>
      <c r="C254" s="275"/>
      <c r="D254" s="266" t="s">
        <v>446</v>
      </c>
      <c r="E254" s="276" t="s">
        <v>1</v>
      </c>
      <c r="F254" s="277" t="s">
        <v>3028</v>
      </c>
      <c r="G254" s="275"/>
      <c r="H254" s="278">
        <v>76.013999999999996</v>
      </c>
      <c r="I254" s="279"/>
      <c r="J254" s="279"/>
      <c r="K254" s="275"/>
      <c r="L254" s="275"/>
      <c r="M254" s="280"/>
      <c r="N254" s="281"/>
      <c r="O254" s="282"/>
      <c r="P254" s="282"/>
      <c r="Q254" s="282"/>
      <c r="R254" s="282"/>
      <c r="S254" s="282"/>
      <c r="T254" s="282"/>
      <c r="U254" s="282"/>
      <c r="V254" s="282"/>
      <c r="W254" s="282"/>
      <c r="X254" s="283"/>
      <c r="Y254" s="13"/>
      <c r="Z254" s="13"/>
      <c r="AA254" s="13"/>
      <c r="AB254" s="13"/>
      <c r="AC254" s="13"/>
      <c r="AD254" s="13"/>
      <c r="AE254" s="13"/>
      <c r="AT254" s="284" t="s">
        <v>446</v>
      </c>
      <c r="AU254" s="284" t="s">
        <v>88</v>
      </c>
      <c r="AV254" s="13" t="s">
        <v>88</v>
      </c>
      <c r="AW254" s="13" t="s">
        <v>5</v>
      </c>
      <c r="AX254" s="13" t="s">
        <v>78</v>
      </c>
      <c r="AY254" s="284" t="s">
        <v>223</v>
      </c>
    </row>
    <row r="255" s="15" customFormat="1">
      <c r="A255" s="15"/>
      <c r="B255" s="309"/>
      <c r="C255" s="310"/>
      <c r="D255" s="266" t="s">
        <v>446</v>
      </c>
      <c r="E255" s="311" t="s">
        <v>1</v>
      </c>
      <c r="F255" s="312" t="s">
        <v>3029</v>
      </c>
      <c r="G255" s="310"/>
      <c r="H255" s="311" t="s">
        <v>1</v>
      </c>
      <c r="I255" s="313"/>
      <c r="J255" s="313"/>
      <c r="K255" s="310"/>
      <c r="L255" s="310"/>
      <c r="M255" s="314"/>
      <c r="N255" s="315"/>
      <c r="O255" s="316"/>
      <c r="P255" s="316"/>
      <c r="Q255" s="316"/>
      <c r="R255" s="316"/>
      <c r="S255" s="316"/>
      <c r="T255" s="316"/>
      <c r="U255" s="316"/>
      <c r="V255" s="316"/>
      <c r="W255" s="316"/>
      <c r="X255" s="317"/>
      <c r="Y255" s="15"/>
      <c r="Z255" s="15"/>
      <c r="AA255" s="15"/>
      <c r="AB255" s="15"/>
      <c r="AC255" s="15"/>
      <c r="AD255" s="15"/>
      <c r="AE255" s="15"/>
      <c r="AT255" s="318" t="s">
        <v>446</v>
      </c>
      <c r="AU255" s="318" t="s">
        <v>88</v>
      </c>
      <c r="AV255" s="15" t="s">
        <v>86</v>
      </c>
      <c r="AW255" s="15" t="s">
        <v>5</v>
      </c>
      <c r="AX255" s="15" t="s">
        <v>78</v>
      </c>
      <c r="AY255" s="318" t="s">
        <v>223</v>
      </c>
    </row>
    <row r="256" s="13" customFormat="1">
      <c r="A256" s="13"/>
      <c r="B256" s="274"/>
      <c r="C256" s="275"/>
      <c r="D256" s="266" t="s">
        <v>446</v>
      </c>
      <c r="E256" s="276" t="s">
        <v>1</v>
      </c>
      <c r="F256" s="277" t="s">
        <v>3030</v>
      </c>
      <c r="G256" s="275"/>
      <c r="H256" s="278">
        <v>119.75</v>
      </c>
      <c r="I256" s="279"/>
      <c r="J256" s="279"/>
      <c r="K256" s="275"/>
      <c r="L256" s="275"/>
      <c r="M256" s="280"/>
      <c r="N256" s="281"/>
      <c r="O256" s="282"/>
      <c r="P256" s="282"/>
      <c r="Q256" s="282"/>
      <c r="R256" s="282"/>
      <c r="S256" s="282"/>
      <c r="T256" s="282"/>
      <c r="U256" s="282"/>
      <c r="V256" s="282"/>
      <c r="W256" s="282"/>
      <c r="X256" s="283"/>
      <c r="Y256" s="13"/>
      <c r="Z256" s="13"/>
      <c r="AA256" s="13"/>
      <c r="AB256" s="13"/>
      <c r="AC256" s="13"/>
      <c r="AD256" s="13"/>
      <c r="AE256" s="13"/>
      <c r="AT256" s="284" t="s">
        <v>446</v>
      </c>
      <c r="AU256" s="284" t="s">
        <v>88</v>
      </c>
      <c r="AV256" s="13" t="s">
        <v>88</v>
      </c>
      <c r="AW256" s="13" t="s">
        <v>5</v>
      </c>
      <c r="AX256" s="13" t="s">
        <v>78</v>
      </c>
      <c r="AY256" s="284" t="s">
        <v>223</v>
      </c>
    </row>
    <row r="257" s="14" customFormat="1">
      <c r="A257" s="14"/>
      <c r="B257" s="285"/>
      <c r="C257" s="286"/>
      <c r="D257" s="266" t="s">
        <v>446</v>
      </c>
      <c r="E257" s="287" t="s">
        <v>1</v>
      </c>
      <c r="F257" s="288" t="s">
        <v>463</v>
      </c>
      <c r="G257" s="286"/>
      <c r="H257" s="289">
        <v>351.399</v>
      </c>
      <c r="I257" s="290"/>
      <c r="J257" s="290"/>
      <c r="K257" s="286"/>
      <c r="L257" s="286"/>
      <c r="M257" s="291"/>
      <c r="N257" s="292"/>
      <c r="O257" s="293"/>
      <c r="P257" s="293"/>
      <c r="Q257" s="293"/>
      <c r="R257" s="293"/>
      <c r="S257" s="293"/>
      <c r="T257" s="293"/>
      <c r="U257" s="293"/>
      <c r="V257" s="293"/>
      <c r="W257" s="293"/>
      <c r="X257" s="294"/>
      <c r="Y257" s="14"/>
      <c r="Z257" s="14"/>
      <c r="AA257" s="14"/>
      <c r="AB257" s="14"/>
      <c r="AC257" s="14"/>
      <c r="AD257" s="14"/>
      <c r="AE257" s="14"/>
      <c r="AT257" s="295" t="s">
        <v>446</v>
      </c>
      <c r="AU257" s="295" t="s">
        <v>88</v>
      </c>
      <c r="AV257" s="14" t="s">
        <v>239</v>
      </c>
      <c r="AW257" s="14" t="s">
        <v>5</v>
      </c>
      <c r="AX257" s="14" t="s">
        <v>86</v>
      </c>
      <c r="AY257" s="295" t="s">
        <v>223</v>
      </c>
    </row>
    <row r="258" s="2" customFormat="1" ht="21.75" customHeight="1">
      <c r="A258" s="39"/>
      <c r="B258" s="40"/>
      <c r="C258" s="296" t="s">
        <v>348</v>
      </c>
      <c r="D258" s="296" t="s">
        <v>498</v>
      </c>
      <c r="E258" s="297" t="s">
        <v>2718</v>
      </c>
      <c r="F258" s="298" t="s">
        <v>2719</v>
      </c>
      <c r="G258" s="299" t="s">
        <v>501</v>
      </c>
      <c r="H258" s="300">
        <v>1257.5709999999999</v>
      </c>
      <c r="I258" s="301"/>
      <c r="J258" s="302"/>
      <c r="K258" s="303">
        <f>ROUND(P258*H258,2)</f>
        <v>0</v>
      </c>
      <c r="L258" s="298" t="s">
        <v>404</v>
      </c>
      <c r="M258" s="304"/>
      <c r="N258" s="305" t="s">
        <v>1</v>
      </c>
      <c r="O258" s="260" t="s">
        <v>41</v>
      </c>
      <c r="P258" s="261">
        <f>I258+J258</f>
        <v>0</v>
      </c>
      <c r="Q258" s="261">
        <f>ROUND(I258*H258,2)</f>
        <v>0</v>
      </c>
      <c r="R258" s="261">
        <f>ROUND(J258*H258,2)</f>
        <v>0</v>
      </c>
      <c r="S258" s="92"/>
      <c r="T258" s="262">
        <f>S258*H258</f>
        <v>0</v>
      </c>
      <c r="U258" s="262">
        <v>1</v>
      </c>
      <c r="V258" s="262">
        <f>U258*H258</f>
        <v>1257.5709999999999</v>
      </c>
      <c r="W258" s="262">
        <v>0</v>
      </c>
      <c r="X258" s="263">
        <f>W258*H258</f>
        <v>0</v>
      </c>
      <c r="Y258" s="39"/>
      <c r="Z258" s="39"/>
      <c r="AA258" s="39"/>
      <c r="AB258" s="39"/>
      <c r="AC258" s="39"/>
      <c r="AD258" s="39"/>
      <c r="AE258" s="39"/>
      <c r="AR258" s="264" t="s">
        <v>430</v>
      </c>
      <c r="AT258" s="264" t="s">
        <v>498</v>
      </c>
      <c r="AU258" s="264" t="s">
        <v>88</v>
      </c>
      <c r="AY258" s="18" t="s">
        <v>223</v>
      </c>
      <c r="BE258" s="265">
        <f>IF(O258="základní",K258,0)</f>
        <v>0</v>
      </c>
      <c r="BF258" s="265">
        <f>IF(O258="snížená",K258,0)</f>
        <v>0</v>
      </c>
      <c r="BG258" s="265">
        <f>IF(O258="zákl. přenesená",K258,0)</f>
        <v>0</v>
      </c>
      <c r="BH258" s="265">
        <f>IF(O258="sníž. přenesená",K258,0)</f>
        <v>0</v>
      </c>
      <c r="BI258" s="265">
        <f>IF(O258="nulová",K258,0)</f>
        <v>0</v>
      </c>
      <c r="BJ258" s="18" t="s">
        <v>86</v>
      </c>
      <c r="BK258" s="265">
        <f>ROUND(P258*H258,2)</f>
        <v>0</v>
      </c>
      <c r="BL258" s="18" t="s">
        <v>239</v>
      </c>
      <c r="BM258" s="264" t="s">
        <v>2720</v>
      </c>
    </row>
    <row r="259" s="13" customFormat="1">
      <c r="A259" s="13"/>
      <c r="B259" s="274"/>
      <c r="C259" s="275"/>
      <c r="D259" s="266" t="s">
        <v>446</v>
      </c>
      <c r="E259" s="276" t="s">
        <v>1</v>
      </c>
      <c r="F259" s="277" t="s">
        <v>3031</v>
      </c>
      <c r="G259" s="275"/>
      <c r="H259" s="278">
        <v>618.46199999999999</v>
      </c>
      <c r="I259" s="279"/>
      <c r="J259" s="279"/>
      <c r="K259" s="275"/>
      <c r="L259" s="275"/>
      <c r="M259" s="280"/>
      <c r="N259" s="281"/>
      <c r="O259" s="282"/>
      <c r="P259" s="282"/>
      <c r="Q259" s="282"/>
      <c r="R259" s="282"/>
      <c r="S259" s="282"/>
      <c r="T259" s="282"/>
      <c r="U259" s="282"/>
      <c r="V259" s="282"/>
      <c r="W259" s="282"/>
      <c r="X259" s="283"/>
      <c r="Y259" s="13"/>
      <c r="Z259" s="13"/>
      <c r="AA259" s="13"/>
      <c r="AB259" s="13"/>
      <c r="AC259" s="13"/>
      <c r="AD259" s="13"/>
      <c r="AE259" s="13"/>
      <c r="AT259" s="284" t="s">
        <v>446</v>
      </c>
      <c r="AU259" s="284" t="s">
        <v>88</v>
      </c>
      <c r="AV259" s="13" t="s">
        <v>88</v>
      </c>
      <c r="AW259" s="13" t="s">
        <v>5</v>
      </c>
      <c r="AX259" s="13" t="s">
        <v>78</v>
      </c>
      <c r="AY259" s="284" t="s">
        <v>223</v>
      </c>
    </row>
    <row r="260" s="15" customFormat="1">
      <c r="A260" s="15"/>
      <c r="B260" s="309"/>
      <c r="C260" s="310"/>
      <c r="D260" s="266" t="s">
        <v>446</v>
      </c>
      <c r="E260" s="311" t="s">
        <v>1</v>
      </c>
      <c r="F260" s="312" t="s">
        <v>3032</v>
      </c>
      <c r="G260" s="310"/>
      <c r="H260" s="311" t="s">
        <v>1</v>
      </c>
      <c r="I260" s="313"/>
      <c r="J260" s="313"/>
      <c r="K260" s="310"/>
      <c r="L260" s="310"/>
      <c r="M260" s="314"/>
      <c r="N260" s="315"/>
      <c r="O260" s="316"/>
      <c r="P260" s="316"/>
      <c r="Q260" s="316"/>
      <c r="R260" s="316"/>
      <c r="S260" s="316"/>
      <c r="T260" s="316"/>
      <c r="U260" s="316"/>
      <c r="V260" s="316"/>
      <c r="W260" s="316"/>
      <c r="X260" s="317"/>
      <c r="Y260" s="15"/>
      <c r="Z260" s="15"/>
      <c r="AA260" s="15"/>
      <c r="AB260" s="15"/>
      <c r="AC260" s="15"/>
      <c r="AD260" s="15"/>
      <c r="AE260" s="15"/>
      <c r="AT260" s="318" t="s">
        <v>446</v>
      </c>
      <c r="AU260" s="318" t="s">
        <v>88</v>
      </c>
      <c r="AV260" s="15" t="s">
        <v>86</v>
      </c>
      <c r="AW260" s="15" t="s">
        <v>5</v>
      </c>
      <c r="AX260" s="15" t="s">
        <v>78</v>
      </c>
      <c r="AY260" s="318" t="s">
        <v>223</v>
      </c>
    </row>
    <row r="261" s="13" customFormat="1">
      <c r="A261" s="13"/>
      <c r="B261" s="274"/>
      <c r="C261" s="275"/>
      <c r="D261" s="266" t="s">
        <v>446</v>
      </c>
      <c r="E261" s="276" t="s">
        <v>1</v>
      </c>
      <c r="F261" s="277" t="s">
        <v>3033</v>
      </c>
      <c r="G261" s="275"/>
      <c r="H261" s="278">
        <v>639.10900000000004</v>
      </c>
      <c r="I261" s="279"/>
      <c r="J261" s="279"/>
      <c r="K261" s="275"/>
      <c r="L261" s="275"/>
      <c r="M261" s="280"/>
      <c r="N261" s="281"/>
      <c r="O261" s="282"/>
      <c r="P261" s="282"/>
      <c r="Q261" s="282"/>
      <c r="R261" s="282"/>
      <c r="S261" s="282"/>
      <c r="T261" s="282"/>
      <c r="U261" s="282"/>
      <c r="V261" s="282"/>
      <c r="W261" s="282"/>
      <c r="X261" s="283"/>
      <c r="Y261" s="13"/>
      <c r="Z261" s="13"/>
      <c r="AA261" s="13"/>
      <c r="AB261" s="13"/>
      <c r="AC261" s="13"/>
      <c r="AD261" s="13"/>
      <c r="AE261" s="13"/>
      <c r="AT261" s="284" t="s">
        <v>446</v>
      </c>
      <c r="AU261" s="284" t="s">
        <v>88</v>
      </c>
      <c r="AV261" s="13" t="s">
        <v>88</v>
      </c>
      <c r="AW261" s="13" t="s">
        <v>5</v>
      </c>
      <c r="AX261" s="13" t="s">
        <v>78</v>
      </c>
      <c r="AY261" s="284" t="s">
        <v>223</v>
      </c>
    </row>
    <row r="262" s="2" customFormat="1" ht="21.75" customHeight="1">
      <c r="A262" s="39"/>
      <c r="B262" s="40"/>
      <c r="C262" s="296" t="s">
        <v>358</v>
      </c>
      <c r="D262" s="296" t="s">
        <v>498</v>
      </c>
      <c r="E262" s="297" t="s">
        <v>2723</v>
      </c>
      <c r="F262" s="298" t="s">
        <v>2724</v>
      </c>
      <c r="G262" s="299" t="s">
        <v>501</v>
      </c>
      <c r="H262" s="300">
        <v>5.6840000000000002</v>
      </c>
      <c r="I262" s="301"/>
      <c r="J262" s="302"/>
      <c r="K262" s="303">
        <f>ROUND(P262*H262,2)</f>
        <v>0</v>
      </c>
      <c r="L262" s="298" t="s">
        <v>404</v>
      </c>
      <c r="M262" s="304"/>
      <c r="N262" s="305" t="s">
        <v>1</v>
      </c>
      <c r="O262" s="260" t="s">
        <v>41</v>
      </c>
      <c r="P262" s="261">
        <f>I262+J262</f>
        <v>0</v>
      </c>
      <c r="Q262" s="261">
        <f>ROUND(I262*H262,2)</f>
        <v>0</v>
      </c>
      <c r="R262" s="261">
        <f>ROUND(J262*H262,2)</f>
        <v>0</v>
      </c>
      <c r="S262" s="92"/>
      <c r="T262" s="262">
        <f>S262*H262</f>
        <v>0</v>
      </c>
      <c r="U262" s="262">
        <v>1</v>
      </c>
      <c r="V262" s="262">
        <f>U262*H262</f>
        <v>5.6840000000000002</v>
      </c>
      <c r="W262" s="262">
        <v>0</v>
      </c>
      <c r="X262" s="263">
        <f>W262*H262</f>
        <v>0</v>
      </c>
      <c r="Y262" s="39"/>
      <c r="Z262" s="39"/>
      <c r="AA262" s="39"/>
      <c r="AB262" s="39"/>
      <c r="AC262" s="39"/>
      <c r="AD262" s="39"/>
      <c r="AE262" s="39"/>
      <c r="AR262" s="264" t="s">
        <v>430</v>
      </c>
      <c r="AT262" s="264" t="s">
        <v>498</v>
      </c>
      <c r="AU262" s="264" t="s">
        <v>88</v>
      </c>
      <c r="AY262" s="18" t="s">
        <v>223</v>
      </c>
      <c r="BE262" s="265">
        <f>IF(O262="základní",K262,0)</f>
        <v>0</v>
      </c>
      <c r="BF262" s="265">
        <f>IF(O262="snížená",K262,0)</f>
        <v>0</v>
      </c>
      <c r="BG262" s="265">
        <f>IF(O262="zákl. přenesená",K262,0)</f>
        <v>0</v>
      </c>
      <c r="BH262" s="265">
        <f>IF(O262="sníž. přenesená",K262,0)</f>
        <v>0</v>
      </c>
      <c r="BI262" s="265">
        <f>IF(O262="nulová",K262,0)</f>
        <v>0</v>
      </c>
      <c r="BJ262" s="18" t="s">
        <v>86</v>
      </c>
      <c r="BK262" s="265">
        <f>ROUND(P262*H262,2)</f>
        <v>0</v>
      </c>
      <c r="BL262" s="18" t="s">
        <v>239</v>
      </c>
      <c r="BM262" s="264" t="s">
        <v>2725</v>
      </c>
    </row>
    <row r="263" s="15" customFormat="1">
      <c r="A263" s="15"/>
      <c r="B263" s="309"/>
      <c r="C263" s="310"/>
      <c r="D263" s="266" t="s">
        <v>446</v>
      </c>
      <c r="E263" s="311" t="s">
        <v>1</v>
      </c>
      <c r="F263" s="312" t="s">
        <v>2726</v>
      </c>
      <c r="G263" s="310"/>
      <c r="H263" s="311" t="s">
        <v>1</v>
      </c>
      <c r="I263" s="313"/>
      <c r="J263" s="313"/>
      <c r="K263" s="310"/>
      <c r="L263" s="310"/>
      <c r="M263" s="314"/>
      <c r="N263" s="315"/>
      <c r="O263" s="316"/>
      <c r="P263" s="316"/>
      <c r="Q263" s="316"/>
      <c r="R263" s="316"/>
      <c r="S263" s="316"/>
      <c r="T263" s="316"/>
      <c r="U263" s="316"/>
      <c r="V263" s="316"/>
      <c r="W263" s="316"/>
      <c r="X263" s="317"/>
      <c r="Y263" s="15"/>
      <c r="Z263" s="15"/>
      <c r="AA263" s="15"/>
      <c r="AB263" s="15"/>
      <c r="AC263" s="15"/>
      <c r="AD263" s="15"/>
      <c r="AE263" s="15"/>
      <c r="AT263" s="318" t="s">
        <v>446</v>
      </c>
      <c r="AU263" s="318" t="s">
        <v>88</v>
      </c>
      <c r="AV263" s="15" t="s">
        <v>86</v>
      </c>
      <c r="AW263" s="15" t="s">
        <v>5</v>
      </c>
      <c r="AX263" s="15" t="s">
        <v>78</v>
      </c>
      <c r="AY263" s="318" t="s">
        <v>223</v>
      </c>
    </row>
    <row r="264" s="13" customFormat="1">
      <c r="A264" s="13"/>
      <c r="B264" s="274"/>
      <c r="C264" s="275"/>
      <c r="D264" s="266" t="s">
        <v>446</v>
      </c>
      <c r="E264" s="276" t="s">
        <v>1</v>
      </c>
      <c r="F264" s="277" t="s">
        <v>3034</v>
      </c>
      <c r="G264" s="275"/>
      <c r="H264" s="278">
        <v>5.6840000000000002</v>
      </c>
      <c r="I264" s="279"/>
      <c r="J264" s="279"/>
      <c r="K264" s="275"/>
      <c r="L264" s="275"/>
      <c r="M264" s="280"/>
      <c r="N264" s="281"/>
      <c r="O264" s="282"/>
      <c r="P264" s="282"/>
      <c r="Q264" s="282"/>
      <c r="R264" s="282"/>
      <c r="S264" s="282"/>
      <c r="T264" s="282"/>
      <c r="U264" s="282"/>
      <c r="V264" s="282"/>
      <c r="W264" s="282"/>
      <c r="X264" s="283"/>
      <c r="Y264" s="13"/>
      <c r="Z264" s="13"/>
      <c r="AA264" s="13"/>
      <c r="AB264" s="13"/>
      <c r="AC264" s="13"/>
      <c r="AD264" s="13"/>
      <c r="AE264" s="13"/>
      <c r="AT264" s="284" t="s">
        <v>446</v>
      </c>
      <c r="AU264" s="284" t="s">
        <v>88</v>
      </c>
      <c r="AV264" s="13" t="s">
        <v>88</v>
      </c>
      <c r="AW264" s="13" t="s">
        <v>5</v>
      </c>
      <c r="AX264" s="13" t="s">
        <v>86</v>
      </c>
      <c r="AY264" s="284" t="s">
        <v>223</v>
      </c>
    </row>
    <row r="265" s="2" customFormat="1" ht="21.75" customHeight="1">
      <c r="A265" s="39"/>
      <c r="B265" s="40"/>
      <c r="C265" s="252" t="s">
        <v>522</v>
      </c>
      <c r="D265" s="252" t="s">
        <v>226</v>
      </c>
      <c r="E265" s="253" t="s">
        <v>2736</v>
      </c>
      <c r="F265" s="254" t="s">
        <v>2737</v>
      </c>
      <c r="G265" s="255" t="s">
        <v>403</v>
      </c>
      <c r="H265" s="256">
        <v>13.068</v>
      </c>
      <c r="I265" s="257"/>
      <c r="J265" s="257"/>
      <c r="K265" s="258">
        <f>ROUND(P265*H265,2)</f>
        <v>0</v>
      </c>
      <c r="L265" s="254" t="s">
        <v>404</v>
      </c>
      <c r="M265" s="45"/>
      <c r="N265" s="259" t="s">
        <v>1</v>
      </c>
      <c r="O265" s="260" t="s">
        <v>41</v>
      </c>
      <c r="P265" s="261">
        <f>I265+J265</f>
        <v>0</v>
      </c>
      <c r="Q265" s="261">
        <f>ROUND(I265*H265,2)</f>
        <v>0</v>
      </c>
      <c r="R265" s="261">
        <f>ROUND(J265*H265,2)</f>
        <v>0</v>
      </c>
      <c r="S265" s="92"/>
      <c r="T265" s="262">
        <f>S265*H265</f>
        <v>0</v>
      </c>
      <c r="U265" s="262">
        <v>0</v>
      </c>
      <c r="V265" s="262">
        <f>U265*H265</f>
        <v>0</v>
      </c>
      <c r="W265" s="262">
        <v>0</v>
      </c>
      <c r="X265" s="263">
        <f>W265*H265</f>
        <v>0</v>
      </c>
      <c r="Y265" s="39"/>
      <c r="Z265" s="39"/>
      <c r="AA265" s="39"/>
      <c r="AB265" s="39"/>
      <c r="AC265" s="39"/>
      <c r="AD265" s="39"/>
      <c r="AE265" s="39"/>
      <c r="AR265" s="264" t="s">
        <v>239</v>
      </c>
      <c r="AT265" s="264" t="s">
        <v>226</v>
      </c>
      <c r="AU265" s="264" t="s">
        <v>88</v>
      </c>
      <c r="AY265" s="18" t="s">
        <v>223</v>
      </c>
      <c r="BE265" s="265">
        <f>IF(O265="základní",K265,0)</f>
        <v>0</v>
      </c>
      <c r="BF265" s="265">
        <f>IF(O265="snížená",K265,0)</f>
        <v>0</v>
      </c>
      <c r="BG265" s="265">
        <f>IF(O265="zákl. přenesená",K265,0)</f>
        <v>0</v>
      </c>
      <c r="BH265" s="265">
        <f>IF(O265="sníž. přenesená",K265,0)</f>
        <v>0</v>
      </c>
      <c r="BI265" s="265">
        <f>IF(O265="nulová",K265,0)</f>
        <v>0</v>
      </c>
      <c r="BJ265" s="18" t="s">
        <v>86</v>
      </c>
      <c r="BK265" s="265">
        <f>ROUND(P265*H265,2)</f>
        <v>0</v>
      </c>
      <c r="BL265" s="18" t="s">
        <v>239</v>
      </c>
      <c r="BM265" s="264" t="s">
        <v>2738</v>
      </c>
    </row>
    <row r="266" s="13" customFormat="1">
      <c r="A266" s="13"/>
      <c r="B266" s="274"/>
      <c r="C266" s="275"/>
      <c r="D266" s="266" t="s">
        <v>446</v>
      </c>
      <c r="E266" s="276" t="s">
        <v>1</v>
      </c>
      <c r="F266" s="277" t="s">
        <v>2955</v>
      </c>
      <c r="G266" s="275"/>
      <c r="H266" s="278">
        <v>13.068</v>
      </c>
      <c r="I266" s="279"/>
      <c r="J266" s="279"/>
      <c r="K266" s="275"/>
      <c r="L266" s="275"/>
      <c r="M266" s="280"/>
      <c r="N266" s="281"/>
      <c r="O266" s="282"/>
      <c r="P266" s="282"/>
      <c r="Q266" s="282"/>
      <c r="R266" s="282"/>
      <c r="S266" s="282"/>
      <c r="T266" s="282"/>
      <c r="U266" s="282"/>
      <c r="V266" s="282"/>
      <c r="W266" s="282"/>
      <c r="X266" s="283"/>
      <c r="Y266" s="13"/>
      <c r="Z266" s="13"/>
      <c r="AA266" s="13"/>
      <c r="AB266" s="13"/>
      <c r="AC266" s="13"/>
      <c r="AD266" s="13"/>
      <c r="AE266" s="13"/>
      <c r="AT266" s="284" t="s">
        <v>446</v>
      </c>
      <c r="AU266" s="284" t="s">
        <v>88</v>
      </c>
      <c r="AV266" s="13" t="s">
        <v>88</v>
      </c>
      <c r="AW266" s="13" t="s">
        <v>5</v>
      </c>
      <c r="AX266" s="13" t="s">
        <v>86</v>
      </c>
      <c r="AY266" s="284" t="s">
        <v>223</v>
      </c>
    </row>
    <row r="267" s="12" customFormat="1" ht="22.8" customHeight="1">
      <c r="A267" s="12"/>
      <c r="B267" s="235"/>
      <c r="C267" s="236"/>
      <c r="D267" s="237" t="s">
        <v>77</v>
      </c>
      <c r="E267" s="250" t="s">
        <v>88</v>
      </c>
      <c r="F267" s="250" t="s">
        <v>568</v>
      </c>
      <c r="G267" s="236"/>
      <c r="H267" s="236"/>
      <c r="I267" s="239"/>
      <c r="J267" s="239"/>
      <c r="K267" s="251">
        <f>BK267</f>
        <v>0</v>
      </c>
      <c r="L267" s="236"/>
      <c r="M267" s="241"/>
      <c r="N267" s="242"/>
      <c r="O267" s="243"/>
      <c r="P267" s="243"/>
      <c r="Q267" s="244">
        <f>SUM(Q268:Q286)</f>
        <v>0</v>
      </c>
      <c r="R267" s="244">
        <f>SUM(R268:R286)</f>
        <v>0</v>
      </c>
      <c r="S267" s="243"/>
      <c r="T267" s="245">
        <f>SUM(T268:T286)</f>
        <v>0</v>
      </c>
      <c r="U267" s="243"/>
      <c r="V267" s="245">
        <f>SUM(V268:V286)</f>
        <v>14.246508540000001</v>
      </c>
      <c r="W267" s="243"/>
      <c r="X267" s="246">
        <f>SUM(X268:X286)</f>
        <v>0</v>
      </c>
      <c r="Y267" s="12"/>
      <c r="Z267" s="12"/>
      <c r="AA267" s="12"/>
      <c r="AB267" s="12"/>
      <c r="AC267" s="12"/>
      <c r="AD267" s="12"/>
      <c r="AE267" s="12"/>
      <c r="AR267" s="247" t="s">
        <v>86</v>
      </c>
      <c r="AT267" s="248" t="s">
        <v>77</v>
      </c>
      <c r="AU267" s="248" t="s">
        <v>86</v>
      </c>
      <c r="AY267" s="247" t="s">
        <v>223</v>
      </c>
      <c r="BK267" s="249">
        <f>SUM(BK268:BK286)</f>
        <v>0</v>
      </c>
    </row>
    <row r="268" s="2" customFormat="1" ht="21.75" customHeight="1">
      <c r="A268" s="39"/>
      <c r="B268" s="40"/>
      <c r="C268" s="252" t="s">
        <v>526</v>
      </c>
      <c r="D268" s="252" t="s">
        <v>226</v>
      </c>
      <c r="E268" s="253" t="s">
        <v>2750</v>
      </c>
      <c r="F268" s="254" t="s">
        <v>2751</v>
      </c>
      <c r="G268" s="255" t="s">
        <v>409</v>
      </c>
      <c r="H268" s="256">
        <v>4.3460000000000001</v>
      </c>
      <c r="I268" s="257"/>
      <c r="J268" s="257"/>
      <c r="K268" s="258">
        <f>ROUND(P268*H268,2)</f>
        <v>0</v>
      </c>
      <c r="L268" s="254" t="s">
        <v>404</v>
      </c>
      <c r="M268" s="45"/>
      <c r="N268" s="259" t="s">
        <v>1</v>
      </c>
      <c r="O268" s="260" t="s">
        <v>41</v>
      </c>
      <c r="P268" s="261">
        <f>I268+J268</f>
        <v>0</v>
      </c>
      <c r="Q268" s="261">
        <f>ROUND(I268*H268,2)</f>
        <v>0</v>
      </c>
      <c r="R268" s="261">
        <f>ROUND(J268*H268,2)</f>
        <v>0</v>
      </c>
      <c r="S268" s="92"/>
      <c r="T268" s="262">
        <f>S268*H268</f>
        <v>0</v>
      </c>
      <c r="U268" s="262">
        <v>2.2563399999999998</v>
      </c>
      <c r="V268" s="262">
        <f>U268*H268</f>
        <v>9.80605364</v>
      </c>
      <c r="W268" s="262">
        <v>0</v>
      </c>
      <c r="X268" s="263">
        <f>W268*H268</f>
        <v>0</v>
      </c>
      <c r="Y268" s="39"/>
      <c r="Z268" s="39"/>
      <c r="AA268" s="39"/>
      <c r="AB268" s="39"/>
      <c r="AC268" s="39"/>
      <c r="AD268" s="39"/>
      <c r="AE268" s="39"/>
      <c r="AR268" s="264" t="s">
        <v>239</v>
      </c>
      <c r="AT268" s="264" t="s">
        <v>226</v>
      </c>
      <c r="AU268" s="264" t="s">
        <v>88</v>
      </c>
      <c r="AY268" s="18" t="s">
        <v>223</v>
      </c>
      <c r="BE268" s="265">
        <f>IF(O268="základní",K268,0)</f>
        <v>0</v>
      </c>
      <c r="BF268" s="265">
        <f>IF(O268="snížená",K268,0)</f>
        <v>0</v>
      </c>
      <c r="BG268" s="265">
        <f>IF(O268="zákl. přenesená",K268,0)</f>
        <v>0</v>
      </c>
      <c r="BH268" s="265">
        <f>IF(O268="sníž. přenesená",K268,0)</f>
        <v>0</v>
      </c>
      <c r="BI268" s="265">
        <f>IF(O268="nulová",K268,0)</f>
        <v>0</v>
      </c>
      <c r="BJ268" s="18" t="s">
        <v>86</v>
      </c>
      <c r="BK268" s="265">
        <f>ROUND(P268*H268,2)</f>
        <v>0</v>
      </c>
      <c r="BL268" s="18" t="s">
        <v>239</v>
      </c>
      <c r="BM268" s="264" t="s">
        <v>2752</v>
      </c>
    </row>
    <row r="269" s="15" customFormat="1">
      <c r="A269" s="15"/>
      <c r="B269" s="309"/>
      <c r="C269" s="310"/>
      <c r="D269" s="266" t="s">
        <v>446</v>
      </c>
      <c r="E269" s="311" t="s">
        <v>1</v>
      </c>
      <c r="F269" s="312" t="s">
        <v>2753</v>
      </c>
      <c r="G269" s="310"/>
      <c r="H269" s="311" t="s">
        <v>1</v>
      </c>
      <c r="I269" s="313"/>
      <c r="J269" s="313"/>
      <c r="K269" s="310"/>
      <c r="L269" s="310"/>
      <c r="M269" s="314"/>
      <c r="N269" s="315"/>
      <c r="O269" s="316"/>
      <c r="P269" s="316"/>
      <c r="Q269" s="316"/>
      <c r="R269" s="316"/>
      <c r="S269" s="316"/>
      <c r="T269" s="316"/>
      <c r="U269" s="316"/>
      <c r="V269" s="316"/>
      <c r="W269" s="316"/>
      <c r="X269" s="317"/>
      <c r="Y269" s="15"/>
      <c r="Z269" s="15"/>
      <c r="AA269" s="15"/>
      <c r="AB269" s="15"/>
      <c r="AC269" s="15"/>
      <c r="AD269" s="15"/>
      <c r="AE269" s="15"/>
      <c r="AT269" s="318" t="s">
        <v>446</v>
      </c>
      <c r="AU269" s="318" t="s">
        <v>88</v>
      </c>
      <c r="AV269" s="15" t="s">
        <v>86</v>
      </c>
      <c r="AW269" s="15" t="s">
        <v>5</v>
      </c>
      <c r="AX269" s="15" t="s">
        <v>78</v>
      </c>
      <c r="AY269" s="318" t="s">
        <v>223</v>
      </c>
    </row>
    <row r="270" s="13" customFormat="1">
      <c r="A270" s="13"/>
      <c r="B270" s="274"/>
      <c r="C270" s="275"/>
      <c r="D270" s="266" t="s">
        <v>446</v>
      </c>
      <c r="E270" s="276" t="s">
        <v>1</v>
      </c>
      <c r="F270" s="277" t="s">
        <v>2754</v>
      </c>
      <c r="G270" s="275"/>
      <c r="H270" s="278">
        <v>0.29999999999999999</v>
      </c>
      <c r="I270" s="279"/>
      <c r="J270" s="279"/>
      <c r="K270" s="275"/>
      <c r="L270" s="275"/>
      <c r="M270" s="280"/>
      <c r="N270" s="281"/>
      <c r="O270" s="282"/>
      <c r="P270" s="282"/>
      <c r="Q270" s="282"/>
      <c r="R270" s="282"/>
      <c r="S270" s="282"/>
      <c r="T270" s="282"/>
      <c r="U270" s="282"/>
      <c r="V270" s="282"/>
      <c r="W270" s="282"/>
      <c r="X270" s="283"/>
      <c r="Y270" s="13"/>
      <c r="Z270" s="13"/>
      <c r="AA270" s="13"/>
      <c r="AB270" s="13"/>
      <c r="AC270" s="13"/>
      <c r="AD270" s="13"/>
      <c r="AE270" s="13"/>
      <c r="AT270" s="284" t="s">
        <v>446</v>
      </c>
      <c r="AU270" s="284" t="s">
        <v>88</v>
      </c>
      <c r="AV270" s="13" t="s">
        <v>88</v>
      </c>
      <c r="AW270" s="13" t="s">
        <v>5</v>
      </c>
      <c r="AX270" s="13" t="s">
        <v>78</v>
      </c>
      <c r="AY270" s="284" t="s">
        <v>223</v>
      </c>
    </row>
    <row r="271" s="15" customFormat="1">
      <c r="A271" s="15"/>
      <c r="B271" s="309"/>
      <c r="C271" s="310"/>
      <c r="D271" s="266" t="s">
        <v>446</v>
      </c>
      <c r="E271" s="311" t="s">
        <v>1</v>
      </c>
      <c r="F271" s="312" t="s">
        <v>3035</v>
      </c>
      <c r="G271" s="310"/>
      <c r="H271" s="311" t="s">
        <v>1</v>
      </c>
      <c r="I271" s="313"/>
      <c r="J271" s="313"/>
      <c r="K271" s="310"/>
      <c r="L271" s="310"/>
      <c r="M271" s="314"/>
      <c r="N271" s="315"/>
      <c r="O271" s="316"/>
      <c r="P271" s="316"/>
      <c r="Q271" s="316"/>
      <c r="R271" s="316"/>
      <c r="S271" s="316"/>
      <c r="T271" s="316"/>
      <c r="U271" s="316"/>
      <c r="V271" s="316"/>
      <c r="W271" s="316"/>
      <c r="X271" s="317"/>
      <c r="Y271" s="15"/>
      <c r="Z271" s="15"/>
      <c r="AA271" s="15"/>
      <c r="AB271" s="15"/>
      <c r="AC271" s="15"/>
      <c r="AD271" s="15"/>
      <c r="AE271" s="15"/>
      <c r="AT271" s="318" t="s">
        <v>446</v>
      </c>
      <c r="AU271" s="318" t="s">
        <v>88</v>
      </c>
      <c r="AV271" s="15" t="s">
        <v>86</v>
      </c>
      <c r="AW271" s="15" t="s">
        <v>5</v>
      </c>
      <c r="AX271" s="15" t="s">
        <v>78</v>
      </c>
      <c r="AY271" s="318" t="s">
        <v>223</v>
      </c>
    </row>
    <row r="272" s="13" customFormat="1">
      <c r="A272" s="13"/>
      <c r="B272" s="274"/>
      <c r="C272" s="275"/>
      <c r="D272" s="266" t="s">
        <v>446</v>
      </c>
      <c r="E272" s="276" t="s">
        <v>1</v>
      </c>
      <c r="F272" s="277" t="s">
        <v>3036</v>
      </c>
      <c r="G272" s="275"/>
      <c r="H272" s="278">
        <v>0.59999999999999998</v>
      </c>
      <c r="I272" s="279"/>
      <c r="J272" s="279"/>
      <c r="K272" s="275"/>
      <c r="L272" s="275"/>
      <c r="M272" s="280"/>
      <c r="N272" s="281"/>
      <c r="O272" s="282"/>
      <c r="P272" s="282"/>
      <c r="Q272" s="282"/>
      <c r="R272" s="282"/>
      <c r="S272" s="282"/>
      <c r="T272" s="282"/>
      <c r="U272" s="282"/>
      <c r="V272" s="282"/>
      <c r="W272" s="282"/>
      <c r="X272" s="283"/>
      <c r="Y272" s="13"/>
      <c r="Z272" s="13"/>
      <c r="AA272" s="13"/>
      <c r="AB272" s="13"/>
      <c r="AC272" s="13"/>
      <c r="AD272" s="13"/>
      <c r="AE272" s="13"/>
      <c r="AT272" s="284" t="s">
        <v>446</v>
      </c>
      <c r="AU272" s="284" t="s">
        <v>88</v>
      </c>
      <c r="AV272" s="13" t="s">
        <v>88</v>
      </c>
      <c r="AW272" s="13" t="s">
        <v>5</v>
      </c>
      <c r="AX272" s="13" t="s">
        <v>78</v>
      </c>
      <c r="AY272" s="284" t="s">
        <v>223</v>
      </c>
    </row>
    <row r="273" s="15" customFormat="1">
      <c r="A273" s="15"/>
      <c r="B273" s="309"/>
      <c r="C273" s="310"/>
      <c r="D273" s="266" t="s">
        <v>446</v>
      </c>
      <c r="E273" s="311" t="s">
        <v>1</v>
      </c>
      <c r="F273" s="312" t="s">
        <v>3037</v>
      </c>
      <c r="G273" s="310"/>
      <c r="H273" s="311" t="s">
        <v>1</v>
      </c>
      <c r="I273" s="313"/>
      <c r="J273" s="313"/>
      <c r="K273" s="310"/>
      <c r="L273" s="310"/>
      <c r="M273" s="314"/>
      <c r="N273" s="315"/>
      <c r="O273" s="316"/>
      <c r="P273" s="316"/>
      <c r="Q273" s="316"/>
      <c r="R273" s="316"/>
      <c r="S273" s="316"/>
      <c r="T273" s="316"/>
      <c r="U273" s="316"/>
      <c r="V273" s="316"/>
      <c r="W273" s="316"/>
      <c r="X273" s="317"/>
      <c r="Y273" s="15"/>
      <c r="Z273" s="15"/>
      <c r="AA273" s="15"/>
      <c r="AB273" s="15"/>
      <c r="AC273" s="15"/>
      <c r="AD273" s="15"/>
      <c r="AE273" s="15"/>
      <c r="AT273" s="318" t="s">
        <v>446</v>
      </c>
      <c r="AU273" s="318" t="s">
        <v>88</v>
      </c>
      <c r="AV273" s="15" t="s">
        <v>86</v>
      </c>
      <c r="AW273" s="15" t="s">
        <v>5</v>
      </c>
      <c r="AX273" s="15" t="s">
        <v>78</v>
      </c>
      <c r="AY273" s="318" t="s">
        <v>223</v>
      </c>
    </row>
    <row r="274" s="13" customFormat="1">
      <c r="A274" s="13"/>
      <c r="B274" s="274"/>
      <c r="C274" s="275"/>
      <c r="D274" s="266" t="s">
        <v>446</v>
      </c>
      <c r="E274" s="276" t="s">
        <v>1</v>
      </c>
      <c r="F274" s="277" t="s">
        <v>3038</v>
      </c>
      <c r="G274" s="275"/>
      <c r="H274" s="278">
        <v>2.3900000000000001</v>
      </c>
      <c r="I274" s="279"/>
      <c r="J274" s="279"/>
      <c r="K274" s="275"/>
      <c r="L274" s="275"/>
      <c r="M274" s="280"/>
      <c r="N274" s="281"/>
      <c r="O274" s="282"/>
      <c r="P274" s="282"/>
      <c r="Q274" s="282"/>
      <c r="R274" s="282"/>
      <c r="S274" s="282"/>
      <c r="T274" s="282"/>
      <c r="U274" s="282"/>
      <c r="V274" s="282"/>
      <c r="W274" s="282"/>
      <c r="X274" s="283"/>
      <c r="Y274" s="13"/>
      <c r="Z274" s="13"/>
      <c r="AA274" s="13"/>
      <c r="AB274" s="13"/>
      <c r="AC274" s="13"/>
      <c r="AD274" s="13"/>
      <c r="AE274" s="13"/>
      <c r="AT274" s="284" t="s">
        <v>446</v>
      </c>
      <c r="AU274" s="284" t="s">
        <v>88</v>
      </c>
      <c r="AV274" s="13" t="s">
        <v>88</v>
      </c>
      <c r="AW274" s="13" t="s">
        <v>5</v>
      </c>
      <c r="AX274" s="13" t="s">
        <v>78</v>
      </c>
      <c r="AY274" s="284" t="s">
        <v>223</v>
      </c>
    </row>
    <row r="275" s="15" customFormat="1">
      <c r="A275" s="15"/>
      <c r="B275" s="309"/>
      <c r="C275" s="310"/>
      <c r="D275" s="266" t="s">
        <v>446</v>
      </c>
      <c r="E275" s="311" t="s">
        <v>1</v>
      </c>
      <c r="F275" s="312" t="s">
        <v>3039</v>
      </c>
      <c r="G275" s="310"/>
      <c r="H275" s="311" t="s">
        <v>1</v>
      </c>
      <c r="I275" s="313"/>
      <c r="J275" s="313"/>
      <c r="K275" s="310"/>
      <c r="L275" s="310"/>
      <c r="M275" s="314"/>
      <c r="N275" s="315"/>
      <c r="O275" s="316"/>
      <c r="P275" s="316"/>
      <c r="Q275" s="316"/>
      <c r="R275" s="316"/>
      <c r="S275" s="316"/>
      <c r="T275" s="316"/>
      <c r="U275" s="316"/>
      <c r="V275" s="316"/>
      <c r="W275" s="316"/>
      <c r="X275" s="317"/>
      <c r="Y275" s="15"/>
      <c r="Z275" s="15"/>
      <c r="AA275" s="15"/>
      <c r="AB275" s="15"/>
      <c r="AC275" s="15"/>
      <c r="AD275" s="15"/>
      <c r="AE275" s="15"/>
      <c r="AT275" s="318" t="s">
        <v>446</v>
      </c>
      <c r="AU275" s="318" t="s">
        <v>88</v>
      </c>
      <c r="AV275" s="15" t="s">
        <v>86</v>
      </c>
      <c r="AW275" s="15" t="s">
        <v>5</v>
      </c>
      <c r="AX275" s="15" t="s">
        <v>78</v>
      </c>
      <c r="AY275" s="318" t="s">
        <v>223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3040</v>
      </c>
      <c r="G276" s="275"/>
      <c r="H276" s="278">
        <v>1.0560000000000001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88</v>
      </c>
      <c r="AV276" s="13" t="s">
        <v>88</v>
      </c>
      <c r="AW276" s="13" t="s">
        <v>5</v>
      </c>
      <c r="AX276" s="13" t="s">
        <v>78</v>
      </c>
      <c r="AY276" s="284" t="s">
        <v>223</v>
      </c>
    </row>
    <row r="277" s="14" customFormat="1">
      <c r="A277" s="14"/>
      <c r="B277" s="285"/>
      <c r="C277" s="286"/>
      <c r="D277" s="266" t="s">
        <v>446</v>
      </c>
      <c r="E277" s="287" t="s">
        <v>1</v>
      </c>
      <c r="F277" s="288" t="s">
        <v>463</v>
      </c>
      <c r="G277" s="286"/>
      <c r="H277" s="289">
        <v>4.3460000000000001</v>
      </c>
      <c r="I277" s="290"/>
      <c r="J277" s="290"/>
      <c r="K277" s="286"/>
      <c r="L277" s="286"/>
      <c r="M277" s="291"/>
      <c r="N277" s="292"/>
      <c r="O277" s="293"/>
      <c r="P277" s="293"/>
      <c r="Q277" s="293"/>
      <c r="R277" s="293"/>
      <c r="S277" s="293"/>
      <c r="T277" s="293"/>
      <c r="U277" s="293"/>
      <c r="V277" s="293"/>
      <c r="W277" s="293"/>
      <c r="X277" s="294"/>
      <c r="Y277" s="14"/>
      <c r="Z277" s="14"/>
      <c r="AA277" s="14"/>
      <c r="AB277" s="14"/>
      <c r="AC277" s="14"/>
      <c r="AD277" s="14"/>
      <c r="AE277" s="14"/>
      <c r="AT277" s="295" t="s">
        <v>446</v>
      </c>
      <c r="AU277" s="295" t="s">
        <v>88</v>
      </c>
      <c r="AV277" s="14" t="s">
        <v>239</v>
      </c>
      <c r="AW277" s="14" t="s">
        <v>5</v>
      </c>
      <c r="AX277" s="14" t="s">
        <v>86</v>
      </c>
      <c r="AY277" s="295" t="s">
        <v>223</v>
      </c>
    </row>
    <row r="278" s="2" customFormat="1" ht="21.75" customHeight="1">
      <c r="A278" s="39"/>
      <c r="B278" s="40"/>
      <c r="C278" s="252" t="s">
        <v>365</v>
      </c>
      <c r="D278" s="252" t="s">
        <v>226</v>
      </c>
      <c r="E278" s="253" t="s">
        <v>2755</v>
      </c>
      <c r="F278" s="254" t="s">
        <v>2756</v>
      </c>
      <c r="G278" s="255" t="s">
        <v>409</v>
      </c>
      <c r="H278" s="256">
        <v>1.8100000000000001</v>
      </c>
      <c r="I278" s="257"/>
      <c r="J278" s="257"/>
      <c r="K278" s="258">
        <f>ROUND(P278*H278,2)</f>
        <v>0</v>
      </c>
      <c r="L278" s="254" t="s">
        <v>404</v>
      </c>
      <c r="M278" s="45"/>
      <c r="N278" s="259" t="s">
        <v>1</v>
      </c>
      <c r="O278" s="260" t="s">
        <v>41</v>
      </c>
      <c r="P278" s="261">
        <f>I278+J278</f>
        <v>0</v>
      </c>
      <c r="Q278" s="261">
        <f>ROUND(I278*H278,2)</f>
        <v>0</v>
      </c>
      <c r="R278" s="261">
        <f>ROUND(J278*H278,2)</f>
        <v>0</v>
      </c>
      <c r="S278" s="92"/>
      <c r="T278" s="262">
        <f>S278*H278</f>
        <v>0</v>
      </c>
      <c r="U278" s="262">
        <v>2.45329</v>
      </c>
      <c r="V278" s="262">
        <f>U278*H278</f>
        <v>4.4404548999999998</v>
      </c>
      <c r="W278" s="262">
        <v>0</v>
      </c>
      <c r="X278" s="263">
        <f>W278*H278</f>
        <v>0</v>
      </c>
      <c r="Y278" s="39"/>
      <c r="Z278" s="39"/>
      <c r="AA278" s="39"/>
      <c r="AB278" s="39"/>
      <c r="AC278" s="39"/>
      <c r="AD278" s="39"/>
      <c r="AE278" s="39"/>
      <c r="AR278" s="264" t="s">
        <v>239</v>
      </c>
      <c r="AT278" s="264" t="s">
        <v>226</v>
      </c>
      <c r="AU278" s="264" t="s">
        <v>88</v>
      </c>
      <c r="AY278" s="18" t="s">
        <v>223</v>
      </c>
      <c r="BE278" s="265">
        <f>IF(O278="základní",K278,0)</f>
        <v>0</v>
      </c>
      <c r="BF278" s="265">
        <f>IF(O278="snížená",K278,0)</f>
        <v>0</v>
      </c>
      <c r="BG278" s="265">
        <f>IF(O278="zákl. přenesená",K278,0)</f>
        <v>0</v>
      </c>
      <c r="BH278" s="265">
        <f>IF(O278="sníž. přenesená",K278,0)</f>
        <v>0</v>
      </c>
      <c r="BI278" s="265">
        <f>IF(O278="nulová",K278,0)</f>
        <v>0</v>
      </c>
      <c r="BJ278" s="18" t="s">
        <v>86</v>
      </c>
      <c r="BK278" s="265">
        <f>ROUND(P278*H278,2)</f>
        <v>0</v>
      </c>
      <c r="BL278" s="18" t="s">
        <v>239</v>
      </c>
      <c r="BM278" s="264" t="s">
        <v>2757</v>
      </c>
    </row>
    <row r="279" s="2" customFormat="1">
      <c r="A279" s="39"/>
      <c r="B279" s="40"/>
      <c r="C279" s="41"/>
      <c r="D279" s="266" t="s">
        <v>232</v>
      </c>
      <c r="E279" s="41"/>
      <c r="F279" s="267" t="s">
        <v>2758</v>
      </c>
      <c r="G279" s="41"/>
      <c r="H279" s="41"/>
      <c r="I279" s="158"/>
      <c r="J279" s="158"/>
      <c r="K279" s="41"/>
      <c r="L279" s="41"/>
      <c r="M279" s="45"/>
      <c r="N279" s="268"/>
      <c r="O279" s="269"/>
      <c r="P279" s="92"/>
      <c r="Q279" s="92"/>
      <c r="R279" s="92"/>
      <c r="S279" s="92"/>
      <c r="T279" s="92"/>
      <c r="U279" s="92"/>
      <c r="V279" s="92"/>
      <c r="W279" s="92"/>
      <c r="X279" s="93"/>
      <c r="Y279" s="39"/>
      <c r="Z279" s="39"/>
      <c r="AA279" s="39"/>
      <c r="AB279" s="39"/>
      <c r="AC279" s="39"/>
      <c r="AD279" s="39"/>
      <c r="AE279" s="39"/>
      <c r="AT279" s="18" t="s">
        <v>232</v>
      </c>
      <c r="AU279" s="18" t="s">
        <v>88</v>
      </c>
    </row>
    <row r="280" s="15" customFormat="1">
      <c r="A280" s="15"/>
      <c r="B280" s="309"/>
      <c r="C280" s="310"/>
      <c r="D280" s="266" t="s">
        <v>446</v>
      </c>
      <c r="E280" s="311" t="s">
        <v>1</v>
      </c>
      <c r="F280" s="312" t="s">
        <v>2759</v>
      </c>
      <c r="G280" s="310"/>
      <c r="H280" s="311" t="s">
        <v>1</v>
      </c>
      <c r="I280" s="313"/>
      <c r="J280" s="313"/>
      <c r="K280" s="310"/>
      <c r="L280" s="310"/>
      <c r="M280" s="314"/>
      <c r="N280" s="315"/>
      <c r="O280" s="316"/>
      <c r="P280" s="316"/>
      <c r="Q280" s="316"/>
      <c r="R280" s="316"/>
      <c r="S280" s="316"/>
      <c r="T280" s="316"/>
      <c r="U280" s="316"/>
      <c r="V280" s="316"/>
      <c r="W280" s="316"/>
      <c r="X280" s="317"/>
      <c r="Y280" s="15"/>
      <c r="Z280" s="15"/>
      <c r="AA280" s="15"/>
      <c r="AB280" s="15"/>
      <c r="AC280" s="15"/>
      <c r="AD280" s="15"/>
      <c r="AE280" s="15"/>
      <c r="AT280" s="318" t="s">
        <v>446</v>
      </c>
      <c r="AU280" s="318" t="s">
        <v>88</v>
      </c>
      <c r="AV280" s="15" t="s">
        <v>86</v>
      </c>
      <c r="AW280" s="15" t="s">
        <v>5</v>
      </c>
      <c r="AX280" s="15" t="s">
        <v>78</v>
      </c>
      <c r="AY280" s="318" t="s">
        <v>223</v>
      </c>
    </row>
    <row r="281" s="13" customFormat="1">
      <c r="A281" s="13"/>
      <c r="B281" s="274"/>
      <c r="C281" s="275"/>
      <c r="D281" s="266" t="s">
        <v>446</v>
      </c>
      <c r="E281" s="276" t="s">
        <v>1</v>
      </c>
      <c r="F281" s="277" t="s">
        <v>3041</v>
      </c>
      <c r="G281" s="275"/>
      <c r="H281" s="278">
        <v>0.48999999999999999</v>
      </c>
      <c r="I281" s="279"/>
      <c r="J281" s="279"/>
      <c r="K281" s="275"/>
      <c r="L281" s="275"/>
      <c r="M281" s="280"/>
      <c r="N281" s="281"/>
      <c r="O281" s="282"/>
      <c r="P281" s="282"/>
      <c r="Q281" s="282"/>
      <c r="R281" s="282"/>
      <c r="S281" s="282"/>
      <c r="T281" s="282"/>
      <c r="U281" s="282"/>
      <c r="V281" s="282"/>
      <c r="W281" s="282"/>
      <c r="X281" s="283"/>
      <c r="Y281" s="13"/>
      <c r="Z281" s="13"/>
      <c r="AA281" s="13"/>
      <c r="AB281" s="13"/>
      <c r="AC281" s="13"/>
      <c r="AD281" s="13"/>
      <c r="AE281" s="13"/>
      <c r="AT281" s="284" t="s">
        <v>446</v>
      </c>
      <c r="AU281" s="284" t="s">
        <v>88</v>
      </c>
      <c r="AV281" s="13" t="s">
        <v>88</v>
      </c>
      <c r="AW281" s="13" t="s">
        <v>5</v>
      </c>
      <c r="AX281" s="13" t="s">
        <v>78</v>
      </c>
      <c r="AY281" s="284" t="s">
        <v>223</v>
      </c>
    </row>
    <row r="282" s="15" customFormat="1">
      <c r="A282" s="15"/>
      <c r="B282" s="309"/>
      <c r="C282" s="310"/>
      <c r="D282" s="266" t="s">
        <v>446</v>
      </c>
      <c r="E282" s="311" t="s">
        <v>1</v>
      </c>
      <c r="F282" s="312" t="s">
        <v>3042</v>
      </c>
      <c r="G282" s="310"/>
      <c r="H282" s="311" t="s">
        <v>1</v>
      </c>
      <c r="I282" s="313"/>
      <c r="J282" s="313"/>
      <c r="K282" s="310"/>
      <c r="L282" s="310"/>
      <c r="M282" s="314"/>
      <c r="N282" s="315"/>
      <c r="O282" s="316"/>
      <c r="P282" s="316"/>
      <c r="Q282" s="316"/>
      <c r="R282" s="316"/>
      <c r="S282" s="316"/>
      <c r="T282" s="316"/>
      <c r="U282" s="316"/>
      <c r="V282" s="316"/>
      <c r="W282" s="316"/>
      <c r="X282" s="317"/>
      <c r="Y282" s="15"/>
      <c r="Z282" s="15"/>
      <c r="AA282" s="15"/>
      <c r="AB282" s="15"/>
      <c r="AC282" s="15"/>
      <c r="AD282" s="15"/>
      <c r="AE282" s="15"/>
      <c r="AT282" s="318" t="s">
        <v>446</v>
      </c>
      <c r="AU282" s="318" t="s">
        <v>88</v>
      </c>
      <c r="AV282" s="15" t="s">
        <v>86</v>
      </c>
      <c r="AW282" s="15" t="s">
        <v>5</v>
      </c>
      <c r="AX282" s="15" t="s">
        <v>78</v>
      </c>
      <c r="AY282" s="318" t="s">
        <v>223</v>
      </c>
    </row>
    <row r="283" s="13" customFormat="1">
      <c r="A283" s="13"/>
      <c r="B283" s="274"/>
      <c r="C283" s="275"/>
      <c r="D283" s="266" t="s">
        <v>446</v>
      </c>
      <c r="E283" s="276" t="s">
        <v>1</v>
      </c>
      <c r="F283" s="277" t="s">
        <v>3043</v>
      </c>
      <c r="G283" s="275"/>
      <c r="H283" s="278">
        <v>0.12</v>
      </c>
      <c r="I283" s="279"/>
      <c r="J283" s="279"/>
      <c r="K283" s="275"/>
      <c r="L283" s="275"/>
      <c r="M283" s="280"/>
      <c r="N283" s="281"/>
      <c r="O283" s="282"/>
      <c r="P283" s="282"/>
      <c r="Q283" s="282"/>
      <c r="R283" s="282"/>
      <c r="S283" s="282"/>
      <c r="T283" s="282"/>
      <c r="U283" s="282"/>
      <c r="V283" s="282"/>
      <c r="W283" s="282"/>
      <c r="X283" s="283"/>
      <c r="Y283" s="13"/>
      <c r="Z283" s="13"/>
      <c r="AA283" s="13"/>
      <c r="AB283" s="13"/>
      <c r="AC283" s="13"/>
      <c r="AD283" s="13"/>
      <c r="AE283" s="13"/>
      <c r="AT283" s="284" t="s">
        <v>446</v>
      </c>
      <c r="AU283" s="284" t="s">
        <v>88</v>
      </c>
      <c r="AV283" s="13" t="s">
        <v>88</v>
      </c>
      <c r="AW283" s="13" t="s">
        <v>5</v>
      </c>
      <c r="AX283" s="13" t="s">
        <v>78</v>
      </c>
      <c r="AY283" s="284" t="s">
        <v>223</v>
      </c>
    </row>
    <row r="284" s="15" customFormat="1">
      <c r="A284" s="15"/>
      <c r="B284" s="309"/>
      <c r="C284" s="310"/>
      <c r="D284" s="266" t="s">
        <v>446</v>
      </c>
      <c r="E284" s="311" t="s">
        <v>1</v>
      </c>
      <c r="F284" s="312" t="s">
        <v>2761</v>
      </c>
      <c r="G284" s="310"/>
      <c r="H284" s="311" t="s">
        <v>1</v>
      </c>
      <c r="I284" s="313"/>
      <c r="J284" s="313"/>
      <c r="K284" s="310"/>
      <c r="L284" s="310"/>
      <c r="M284" s="314"/>
      <c r="N284" s="315"/>
      <c r="O284" s="316"/>
      <c r="P284" s="316"/>
      <c r="Q284" s="316"/>
      <c r="R284" s="316"/>
      <c r="S284" s="316"/>
      <c r="T284" s="316"/>
      <c r="U284" s="316"/>
      <c r="V284" s="316"/>
      <c r="W284" s="316"/>
      <c r="X284" s="317"/>
      <c r="Y284" s="15"/>
      <c r="Z284" s="15"/>
      <c r="AA284" s="15"/>
      <c r="AB284" s="15"/>
      <c r="AC284" s="15"/>
      <c r="AD284" s="15"/>
      <c r="AE284" s="15"/>
      <c r="AT284" s="318" t="s">
        <v>446</v>
      </c>
      <c r="AU284" s="318" t="s">
        <v>88</v>
      </c>
      <c r="AV284" s="15" t="s">
        <v>86</v>
      </c>
      <c r="AW284" s="15" t="s">
        <v>5</v>
      </c>
      <c r="AX284" s="15" t="s">
        <v>78</v>
      </c>
      <c r="AY284" s="318" t="s">
        <v>223</v>
      </c>
    </row>
    <row r="285" s="13" customFormat="1">
      <c r="A285" s="13"/>
      <c r="B285" s="274"/>
      <c r="C285" s="275"/>
      <c r="D285" s="266" t="s">
        <v>446</v>
      </c>
      <c r="E285" s="276" t="s">
        <v>1</v>
      </c>
      <c r="F285" s="277" t="s">
        <v>2762</v>
      </c>
      <c r="G285" s="275"/>
      <c r="H285" s="278">
        <v>1.2</v>
      </c>
      <c r="I285" s="279"/>
      <c r="J285" s="279"/>
      <c r="K285" s="275"/>
      <c r="L285" s="275"/>
      <c r="M285" s="280"/>
      <c r="N285" s="281"/>
      <c r="O285" s="282"/>
      <c r="P285" s="282"/>
      <c r="Q285" s="282"/>
      <c r="R285" s="282"/>
      <c r="S285" s="282"/>
      <c r="T285" s="282"/>
      <c r="U285" s="282"/>
      <c r="V285" s="282"/>
      <c r="W285" s="282"/>
      <c r="X285" s="283"/>
      <c r="Y285" s="13"/>
      <c r="Z285" s="13"/>
      <c r="AA285" s="13"/>
      <c r="AB285" s="13"/>
      <c r="AC285" s="13"/>
      <c r="AD285" s="13"/>
      <c r="AE285" s="13"/>
      <c r="AT285" s="284" t="s">
        <v>446</v>
      </c>
      <c r="AU285" s="284" t="s">
        <v>88</v>
      </c>
      <c r="AV285" s="13" t="s">
        <v>88</v>
      </c>
      <c r="AW285" s="13" t="s">
        <v>5</v>
      </c>
      <c r="AX285" s="13" t="s">
        <v>78</v>
      </c>
      <c r="AY285" s="284" t="s">
        <v>223</v>
      </c>
    </row>
    <row r="286" s="14" customFormat="1">
      <c r="A286" s="14"/>
      <c r="B286" s="285"/>
      <c r="C286" s="286"/>
      <c r="D286" s="266" t="s">
        <v>446</v>
      </c>
      <c r="E286" s="287" t="s">
        <v>1</v>
      </c>
      <c r="F286" s="288" t="s">
        <v>463</v>
      </c>
      <c r="G286" s="286"/>
      <c r="H286" s="289">
        <v>1.8100000000000001</v>
      </c>
      <c r="I286" s="290"/>
      <c r="J286" s="290"/>
      <c r="K286" s="286"/>
      <c r="L286" s="286"/>
      <c r="M286" s="291"/>
      <c r="N286" s="292"/>
      <c r="O286" s="293"/>
      <c r="P286" s="293"/>
      <c r="Q286" s="293"/>
      <c r="R286" s="293"/>
      <c r="S286" s="293"/>
      <c r="T286" s="293"/>
      <c r="U286" s="293"/>
      <c r="V286" s="293"/>
      <c r="W286" s="293"/>
      <c r="X286" s="294"/>
      <c r="Y286" s="14"/>
      <c r="Z286" s="14"/>
      <c r="AA286" s="14"/>
      <c r="AB286" s="14"/>
      <c r="AC286" s="14"/>
      <c r="AD286" s="14"/>
      <c r="AE286" s="14"/>
      <c r="AT286" s="295" t="s">
        <v>446</v>
      </c>
      <c r="AU286" s="295" t="s">
        <v>88</v>
      </c>
      <c r="AV286" s="14" t="s">
        <v>239</v>
      </c>
      <c r="AW286" s="14" t="s">
        <v>5</v>
      </c>
      <c r="AX286" s="14" t="s">
        <v>86</v>
      </c>
      <c r="AY286" s="295" t="s">
        <v>223</v>
      </c>
    </row>
    <row r="287" s="12" customFormat="1" ht="22.8" customHeight="1">
      <c r="A287" s="12"/>
      <c r="B287" s="235"/>
      <c r="C287" s="236"/>
      <c r="D287" s="237" t="s">
        <v>77</v>
      </c>
      <c r="E287" s="250" t="s">
        <v>234</v>
      </c>
      <c r="F287" s="250" t="s">
        <v>1186</v>
      </c>
      <c r="G287" s="236"/>
      <c r="H287" s="236"/>
      <c r="I287" s="239"/>
      <c r="J287" s="239"/>
      <c r="K287" s="251">
        <f>BK287</f>
        <v>0</v>
      </c>
      <c r="L287" s="236"/>
      <c r="M287" s="241"/>
      <c r="N287" s="242"/>
      <c r="O287" s="243"/>
      <c r="P287" s="243"/>
      <c r="Q287" s="244">
        <f>SUM(Q288:Q296)</f>
        <v>0</v>
      </c>
      <c r="R287" s="244">
        <f>SUM(R288:R296)</f>
        <v>0</v>
      </c>
      <c r="S287" s="243"/>
      <c r="T287" s="245">
        <f>SUM(T288:T296)</f>
        <v>0</v>
      </c>
      <c r="U287" s="243"/>
      <c r="V287" s="245">
        <f>SUM(V288:V296)</f>
        <v>0.081119999999999998</v>
      </c>
      <c r="W287" s="243"/>
      <c r="X287" s="246">
        <f>SUM(X288:X296)</f>
        <v>0</v>
      </c>
      <c r="Y287" s="12"/>
      <c r="Z287" s="12"/>
      <c r="AA287" s="12"/>
      <c r="AB287" s="12"/>
      <c r="AC287" s="12"/>
      <c r="AD287" s="12"/>
      <c r="AE287" s="12"/>
      <c r="AR287" s="247" t="s">
        <v>86</v>
      </c>
      <c r="AT287" s="248" t="s">
        <v>77</v>
      </c>
      <c r="AU287" s="248" t="s">
        <v>86</v>
      </c>
      <c r="AY287" s="247" t="s">
        <v>223</v>
      </c>
      <c r="BK287" s="249">
        <f>SUM(BK288:BK296)</f>
        <v>0</v>
      </c>
    </row>
    <row r="288" s="2" customFormat="1" ht="16.5" customHeight="1">
      <c r="A288" s="39"/>
      <c r="B288" s="40"/>
      <c r="C288" s="296" t="s">
        <v>370</v>
      </c>
      <c r="D288" s="296" t="s">
        <v>498</v>
      </c>
      <c r="E288" s="297" t="s">
        <v>2782</v>
      </c>
      <c r="F288" s="298" t="s">
        <v>3044</v>
      </c>
      <c r="G288" s="299" t="s">
        <v>320</v>
      </c>
      <c r="H288" s="300">
        <v>1</v>
      </c>
      <c r="I288" s="301"/>
      <c r="J288" s="302"/>
      <c r="K288" s="303">
        <f>ROUND(P288*H288,2)</f>
        <v>0</v>
      </c>
      <c r="L288" s="298" t="s">
        <v>1</v>
      </c>
      <c r="M288" s="304"/>
      <c r="N288" s="305" t="s">
        <v>1</v>
      </c>
      <c r="O288" s="260" t="s">
        <v>41</v>
      </c>
      <c r="P288" s="261">
        <f>I288+J288</f>
        <v>0</v>
      </c>
      <c r="Q288" s="261">
        <f>ROUND(I288*H288,2)</f>
        <v>0</v>
      </c>
      <c r="R288" s="261">
        <f>ROUND(J288*H288,2)</f>
        <v>0</v>
      </c>
      <c r="S288" s="92"/>
      <c r="T288" s="262">
        <f>S288*H288</f>
        <v>0</v>
      </c>
      <c r="U288" s="262">
        <v>0.057000000000000002</v>
      </c>
      <c r="V288" s="262">
        <f>U288*H288</f>
        <v>0.057000000000000002</v>
      </c>
      <c r="W288" s="262">
        <v>0</v>
      </c>
      <c r="X288" s="263">
        <f>W288*H288</f>
        <v>0</v>
      </c>
      <c r="Y288" s="39"/>
      <c r="Z288" s="39"/>
      <c r="AA288" s="39"/>
      <c r="AB288" s="39"/>
      <c r="AC288" s="39"/>
      <c r="AD288" s="39"/>
      <c r="AE288" s="39"/>
      <c r="AR288" s="264" t="s">
        <v>430</v>
      </c>
      <c r="AT288" s="264" t="s">
        <v>498</v>
      </c>
      <c r="AU288" s="264" t="s">
        <v>88</v>
      </c>
      <c r="AY288" s="18" t="s">
        <v>223</v>
      </c>
      <c r="BE288" s="265">
        <f>IF(O288="základní",K288,0)</f>
        <v>0</v>
      </c>
      <c r="BF288" s="265">
        <f>IF(O288="snížená",K288,0)</f>
        <v>0</v>
      </c>
      <c r="BG288" s="265">
        <f>IF(O288="zákl. přenesená",K288,0)</f>
        <v>0</v>
      </c>
      <c r="BH288" s="265">
        <f>IF(O288="sníž. přenesená",K288,0)</f>
        <v>0</v>
      </c>
      <c r="BI288" s="265">
        <f>IF(O288="nulová",K288,0)</f>
        <v>0</v>
      </c>
      <c r="BJ288" s="18" t="s">
        <v>86</v>
      </c>
      <c r="BK288" s="265">
        <f>ROUND(P288*H288,2)</f>
        <v>0</v>
      </c>
      <c r="BL288" s="18" t="s">
        <v>239</v>
      </c>
      <c r="BM288" s="264" t="s">
        <v>2784</v>
      </c>
    </row>
    <row r="289" s="2" customFormat="1">
      <c r="A289" s="39"/>
      <c r="B289" s="40"/>
      <c r="C289" s="41"/>
      <c r="D289" s="266" t="s">
        <v>232</v>
      </c>
      <c r="E289" s="41"/>
      <c r="F289" s="267" t="s">
        <v>2785</v>
      </c>
      <c r="G289" s="41"/>
      <c r="H289" s="41"/>
      <c r="I289" s="158"/>
      <c r="J289" s="158"/>
      <c r="K289" s="41"/>
      <c r="L289" s="41"/>
      <c r="M289" s="45"/>
      <c r="N289" s="268"/>
      <c r="O289" s="269"/>
      <c r="P289" s="92"/>
      <c r="Q289" s="92"/>
      <c r="R289" s="92"/>
      <c r="S289" s="92"/>
      <c r="T289" s="92"/>
      <c r="U289" s="92"/>
      <c r="V289" s="92"/>
      <c r="W289" s="92"/>
      <c r="X289" s="93"/>
      <c r="Y289" s="39"/>
      <c r="Z289" s="39"/>
      <c r="AA289" s="39"/>
      <c r="AB289" s="39"/>
      <c r="AC289" s="39"/>
      <c r="AD289" s="39"/>
      <c r="AE289" s="39"/>
      <c r="AT289" s="18" t="s">
        <v>232</v>
      </c>
      <c r="AU289" s="18" t="s">
        <v>88</v>
      </c>
    </row>
    <row r="290" s="13" customFormat="1">
      <c r="A290" s="13"/>
      <c r="B290" s="274"/>
      <c r="C290" s="275"/>
      <c r="D290" s="266" t="s">
        <v>446</v>
      </c>
      <c r="E290" s="276" t="s">
        <v>1</v>
      </c>
      <c r="F290" s="277" t="s">
        <v>86</v>
      </c>
      <c r="G290" s="275"/>
      <c r="H290" s="278">
        <v>1</v>
      </c>
      <c r="I290" s="279"/>
      <c r="J290" s="279"/>
      <c r="K290" s="275"/>
      <c r="L290" s="275"/>
      <c r="M290" s="280"/>
      <c r="N290" s="281"/>
      <c r="O290" s="282"/>
      <c r="P290" s="282"/>
      <c r="Q290" s="282"/>
      <c r="R290" s="282"/>
      <c r="S290" s="282"/>
      <c r="T290" s="282"/>
      <c r="U290" s="282"/>
      <c r="V290" s="282"/>
      <c r="W290" s="282"/>
      <c r="X290" s="283"/>
      <c r="Y290" s="13"/>
      <c r="Z290" s="13"/>
      <c r="AA290" s="13"/>
      <c r="AB290" s="13"/>
      <c r="AC290" s="13"/>
      <c r="AD290" s="13"/>
      <c r="AE290" s="13"/>
      <c r="AT290" s="284" t="s">
        <v>446</v>
      </c>
      <c r="AU290" s="284" t="s">
        <v>88</v>
      </c>
      <c r="AV290" s="13" t="s">
        <v>88</v>
      </c>
      <c r="AW290" s="13" t="s">
        <v>5</v>
      </c>
      <c r="AX290" s="13" t="s">
        <v>86</v>
      </c>
      <c r="AY290" s="284" t="s">
        <v>223</v>
      </c>
    </row>
    <row r="291" s="2" customFormat="1" ht="16.5" customHeight="1">
      <c r="A291" s="39"/>
      <c r="B291" s="40"/>
      <c r="C291" s="296" t="s">
        <v>375</v>
      </c>
      <c r="D291" s="296" t="s">
        <v>498</v>
      </c>
      <c r="E291" s="297" t="s">
        <v>2786</v>
      </c>
      <c r="F291" s="298" t="s">
        <v>2787</v>
      </c>
      <c r="G291" s="299" t="s">
        <v>320</v>
      </c>
      <c r="H291" s="300">
        <v>2</v>
      </c>
      <c r="I291" s="301"/>
      <c r="J291" s="302"/>
      <c r="K291" s="303">
        <f>ROUND(P291*H291,2)</f>
        <v>0</v>
      </c>
      <c r="L291" s="298" t="s">
        <v>1</v>
      </c>
      <c r="M291" s="304"/>
      <c r="N291" s="305" t="s">
        <v>1</v>
      </c>
      <c r="O291" s="260" t="s">
        <v>41</v>
      </c>
      <c r="P291" s="261">
        <f>I291+J291</f>
        <v>0</v>
      </c>
      <c r="Q291" s="261">
        <f>ROUND(I291*H291,2)</f>
        <v>0</v>
      </c>
      <c r="R291" s="261">
        <f>ROUND(J291*H291,2)</f>
        <v>0</v>
      </c>
      <c r="S291" s="92"/>
      <c r="T291" s="262">
        <f>S291*H291</f>
        <v>0</v>
      </c>
      <c r="U291" s="262">
        <v>0.0040600000000000002</v>
      </c>
      <c r="V291" s="262">
        <f>U291*H291</f>
        <v>0.0081200000000000005</v>
      </c>
      <c r="W291" s="262">
        <v>0</v>
      </c>
      <c r="X291" s="263">
        <f>W291*H291</f>
        <v>0</v>
      </c>
      <c r="Y291" s="39"/>
      <c r="Z291" s="39"/>
      <c r="AA291" s="39"/>
      <c r="AB291" s="39"/>
      <c r="AC291" s="39"/>
      <c r="AD291" s="39"/>
      <c r="AE291" s="39"/>
      <c r="AR291" s="264" t="s">
        <v>430</v>
      </c>
      <c r="AT291" s="264" t="s">
        <v>498</v>
      </c>
      <c r="AU291" s="264" t="s">
        <v>88</v>
      </c>
      <c r="AY291" s="18" t="s">
        <v>223</v>
      </c>
      <c r="BE291" s="265">
        <f>IF(O291="základní",K291,0)</f>
        <v>0</v>
      </c>
      <c r="BF291" s="265">
        <f>IF(O291="snížená",K291,0)</f>
        <v>0</v>
      </c>
      <c r="BG291" s="265">
        <f>IF(O291="zákl. přenesená",K291,0)</f>
        <v>0</v>
      </c>
      <c r="BH291" s="265">
        <f>IF(O291="sníž. přenesená",K291,0)</f>
        <v>0</v>
      </c>
      <c r="BI291" s="265">
        <f>IF(O291="nulová",K291,0)</f>
        <v>0</v>
      </c>
      <c r="BJ291" s="18" t="s">
        <v>86</v>
      </c>
      <c r="BK291" s="265">
        <f>ROUND(P291*H291,2)</f>
        <v>0</v>
      </c>
      <c r="BL291" s="18" t="s">
        <v>239</v>
      </c>
      <c r="BM291" s="264" t="s">
        <v>2788</v>
      </c>
    </row>
    <row r="292" s="2" customFormat="1">
      <c r="A292" s="39"/>
      <c r="B292" s="40"/>
      <c r="C292" s="41"/>
      <c r="D292" s="266" t="s">
        <v>232</v>
      </c>
      <c r="E292" s="41"/>
      <c r="F292" s="267" t="s">
        <v>2789</v>
      </c>
      <c r="G292" s="41"/>
      <c r="H292" s="41"/>
      <c r="I292" s="158"/>
      <c r="J292" s="158"/>
      <c r="K292" s="41"/>
      <c r="L292" s="41"/>
      <c r="M292" s="45"/>
      <c r="N292" s="268"/>
      <c r="O292" s="269"/>
      <c r="P292" s="92"/>
      <c r="Q292" s="92"/>
      <c r="R292" s="92"/>
      <c r="S292" s="92"/>
      <c r="T292" s="92"/>
      <c r="U292" s="92"/>
      <c r="V292" s="92"/>
      <c r="W292" s="92"/>
      <c r="X292" s="93"/>
      <c r="Y292" s="39"/>
      <c r="Z292" s="39"/>
      <c r="AA292" s="39"/>
      <c r="AB292" s="39"/>
      <c r="AC292" s="39"/>
      <c r="AD292" s="39"/>
      <c r="AE292" s="39"/>
      <c r="AT292" s="18" t="s">
        <v>232</v>
      </c>
      <c r="AU292" s="18" t="s">
        <v>88</v>
      </c>
    </row>
    <row r="293" s="13" customFormat="1">
      <c r="A293" s="13"/>
      <c r="B293" s="274"/>
      <c r="C293" s="275"/>
      <c r="D293" s="266" t="s">
        <v>446</v>
      </c>
      <c r="E293" s="276" t="s">
        <v>1</v>
      </c>
      <c r="F293" s="277" t="s">
        <v>88</v>
      </c>
      <c r="G293" s="275"/>
      <c r="H293" s="278">
        <v>2</v>
      </c>
      <c r="I293" s="279"/>
      <c r="J293" s="279"/>
      <c r="K293" s="275"/>
      <c r="L293" s="275"/>
      <c r="M293" s="280"/>
      <c r="N293" s="281"/>
      <c r="O293" s="282"/>
      <c r="P293" s="282"/>
      <c r="Q293" s="282"/>
      <c r="R293" s="282"/>
      <c r="S293" s="282"/>
      <c r="T293" s="282"/>
      <c r="U293" s="282"/>
      <c r="V293" s="282"/>
      <c r="W293" s="282"/>
      <c r="X293" s="283"/>
      <c r="Y293" s="13"/>
      <c r="Z293" s="13"/>
      <c r="AA293" s="13"/>
      <c r="AB293" s="13"/>
      <c r="AC293" s="13"/>
      <c r="AD293" s="13"/>
      <c r="AE293" s="13"/>
      <c r="AT293" s="284" t="s">
        <v>446</v>
      </c>
      <c r="AU293" s="284" t="s">
        <v>88</v>
      </c>
      <c r="AV293" s="13" t="s">
        <v>88</v>
      </c>
      <c r="AW293" s="13" t="s">
        <v>5</v>
      </c>
      <c r="AX293" s="13" t="s">
        <v>86</v>
      </c>
      <c r="AY293" s="284" t="s">
        <v>223</v>
      </c>
    </row>
    <row r="294" s="2" customFormat="1" ht="16.5" customHeight="1">
      <c r="A294" s="39"/>
      <c r="B294" s="40"/>
      <c r="C294" s="296" t="s">
        <v>380</v>
      </c>
      <c r="D294" s="296" t="s">
        <v>498</v>
      </c>
      <c r="E294" s="297" t="s">
        <v>3045</v>
      </c>
      <c r="F294" s="298" t="s">
        <v>3046</v>
      </c>
      <c r="G294" s="299" t="s">
        <v>320</v>
      </c>
      <c r="H294" s="300">
        <v>1</v>
      </c>
      <c r="I294" s="301"/>
      <c r="J294" s="302"/>
      <c r="K294" s="303">
        <f>ROUND(P294*H294,2)</f>
        <v>0</v>
      </c>
      <c r="L294" s="298" t="s">
        <v>1</v>
      </c>
      <c r="M294" s="304"/>
      <c r="N294" s="305" t="s">
        <v>1</v>
      </c>
      <c r="O294" s="260" t="s">
        <v>41</v>
      </c>
      <c r="P294" s="261">
        <f>I294+J294</f>
        <v>0</v>
      </c>
      <c r="Q294" s="261">
        <f>ROUND(I294*H294,2)</f>
        <v>0</v>
      </c>
      <c r="R294" s="261">
        <f>ROUND(J294*H294,2)</f>
        <v>0</v>
      </c>
      <c r="S294" s="92"/>
      <c r="T294" s="262">
        <f>S294*H294</f>
        <v>0</v>
      </c>
      <c r="U294" s="262">
        <v>0.016</v>
      </c>
      <c r="V294" s="262">
        <f>U294*H294</f>
        <v>0.016</v>
      </c>
      <c r="W294" s="262">
        <v>0</v>
      </c>
      <c r="X294" s="263">
        <f>W294*H294</f>
        <v>0</v>
      </c>
      <c r="Y294" s="39"/>
      <c r="Z294" s="39"/>
      <c r="AA294" s="39"/>
      <c r="AB294" s="39"/>
      <c r="AC294" s="39"/>
      <c r="AD294" s="39"/>
      <c r="AE294" s="39"/>
      <c r="AR294" s="264" t="s">
        <v>430</v>
      </c>
      <c r="AT294" s="264" t="s">
        <v>498</v>
      </c>
      <c r="AU294" s="264" t="s">
        <v>88</v>
      </c>
      <c r="AY294" s="18" t="s">
        <v>223</v>
      </c>
      <c r="BE294" s="265">
        <f>IF(O294="základní",K294,0)</f>
        <v>0</v>
      </c>
      <c r="BF294" s="265">
        <f>IF(O294="snížená",K294,0)</f>
        <v>0</v>
      </c>
      <c r="BG294" s="265">
        <f>IF(O294="zákl. přenesená",K294,0)</f>
        <v>0</v>
      </c>
      <c r="BH294" s="265">
        <f>IF(O294="sníž. přenesená",K294,0)</f>
        <v>0</v>
      </c>
      <c r="BI294" s="265">
        <f>IF(O294="nulová",K294,0)</f>
        <v>0</v>
      </c>
      <c r="BJ294" s="18" t="s">
        <v>86</v>
      </c>
      <c r="BK294" s="265">
        <f>ROUND(P294*H294,2)</f>
        <v>0</v>
      </c>
      <c r="BL294" s="18" t="s">
        <v>239</v>
      </c>
      <c r="BM294" s="264" t="s">
        <v>3047</v>
      </c>
    </row>
    <row r="295" s="2" customFormat="1">
      <c r="A295" s="39"/>
      <c r="B295" s="40"/>
      <c r="C295" s="41"/>
      <c r="D295" s="266" t="s">
        <v>232</v>
      </c>
      <c r="E295" s="41"/>
      <c r="F295" s="267" t="s">
        <v>3048</v>
      </c>
      <c r="G295" s="41"/>
      <c r="H295" s="41"/>
      <c r="I295" s="158"/>
      <c r="J295" s="158"/>
      <c r="K295" s="41"/>
      <c r="L295" s="41"/>
      <c r="M295" s="45"/>
      <c r="N295" s="268"/>
      <c r="O295" s="269"/>
      <c r="P295" s="92"/>
      <c r="Q295" s="92"/>
      <c r="R295" s="92"/>
      <c r="S295" s="92"/>
      <c r="T295" s="92"/>
      <c r="U295" s="92"/>
      <c r="V295" s="92"/>
      <c r="W295" s="92"/>
      <c r="X295" s="93"/>
      <c r="Y295" s="39"/>
      <c r="Z295" s="39"/>
      <c r="AA295" s="39"/>
      <c r="AB295" s="39"/>
      <c r="AC295" s="39"/>
      <c r="AD295" s="39"/>
      <c r="AE295" s="39"/>
      <c r="AT295" s="18" t="s">
        <v>232</v>
      </c>
      <c r="AU295" s="18" t="s">
        <v>88</v>
      </c>
    </row>
    <row r="296" s="13" customFormat="1">
      <c r="A296" s="13"/>
      <c r="B296" s="274"/>
      <c r="C296" s="275"/>
      <c r="D296" s="266" t="s">
        <v>446</v>
      </c>
      <c r="E296" s="276" t="s">
        <v>1</v>
      </c>
      <c r="F296" s="277" t="s">
        <v>86</v>
      </c>
      <c r="G296" s="275"/>
      <c r="H296" s="278">
        <v>1</v>
      </c>
      <c r="I296" s="279"/>
      <c r="J296" s="279"/>
      <c r="K296" s="275"/>
      <c r="L296" s="275"/>
      <c r="M296" s="280"/>
      <c r="N296" s="281"/>
      <c r="O296" s="282"/>
      <c r="P296" s="282"/>
      <c r="Q296" s="282"/>
      <c r="R296" s="282"/>
      <c r="S296" s="282"/>
      <c r="T296" s="282"/>
      <c r="U296" s="282"/>
      <c r="V296" s="282"/>
      <c r="W296" s="282"/>
      <c r="X296" s="283"/>
      <c r="Y296" s="13"/>
      <c r="Z296" s="13"/>
      <c r="AA296" s="13"/>
      <c r="AB296" s="13"/>
      <c r="AC296" s="13"/>
      <c r="AD296" s="13"/>
      <c r="AE296" s="13"/>
      <c r="AT296" s="284" t="s">
        <v>446</v>
      </c>
      <c r="AU296" s="284" t="s">
        <v>88</v>
      </c>
      <c r="AV296" s="13" t="s">
        <v>88</v>
      </c>
      <c r="AW296" s="13" t="s">
        <v>5</v>
      </c>
      <c r="AX296" s="13" t="s">
        <v>86</v>
      </c>
      <c r="AY296" s="284" t="s">
        <v>223</v>
      </c>
    </row>
    <row r="297" s="12" customFormat="1" ht="22.8" customHeight="1">
      <c r="A297" s="12"/>
      <c r="B297" s="235"/>
      <c r="C297" s="236"/>
      <c r="D297" s="237" t="s">
        <v>77</v>
      </c>
      <c r="E297" s="250" t="s">
        <v>239</v>
      </c>
      <c r="F297" s="250" t="s">
        <v>1617</v>
      </c>
      <c r="G297" s="236"/>
      <c r="H297" s="236"/>
      <c r="I297" s="239"/>
      <c r="J297" s="239"/>
      <c r="K297" s="251">
        <f>BK297</f>
        <v>0</v>
      </c>
      <c r="L297" s="236"/>
      <c r="M297" s="241"/>
      <c r="N297" s="242"/>
      <c r="O297" s="243"/>
      <c r="P297" s="243"/>
      <c r="Q297" s="244">
        <f>SUM(Q298:Q314)</f>
        <v>0</v>
      </c>
      <c r="R297" s="244">
        <f>SUM(R298:R314)</f>
        <v>0</v>
      </c>
      <c r="S297" s="243"/>
      <c r="T297" s="245">
        <f>SUM(T298:T314)</f>
        <v>0</v>
      </c>
      <c r="U297" s="243"/>
      <c r="V297" s="245">
        <f>SUM(V298:V314)</f>
        <v>0.42142499999999999</v>
      </c>
      <c r="W297" s="243"/>
      <c r="X297" s="246">
        <f>SUM(X298:X314)</f>
        <v>0</v>
      </c>
      <c r="Y297" s="12"/>
      <c r="Z297" s="12"/>
      <c r="AA297" s="12"/>
      <c r="AB297" s="12"/>
      <c r="AC297" s="12"/>
      <c r="AD297" s="12"/>
      <c r="AE297" s="12"/>
      <c r="AR297" s="247" t="s">
        <v>86</v>
      </c>
      <c r="AT297" s="248" t="s">
        <v>77</v>
      </c>
      <c r="AU297" s="248" t="s">
        <v>86</v>
      </c>
      <c r="AY297" s="247" t="s">
        <v>223</v>
      </c>
      <c r="BK297" s="249">
        <f>SUM(BK298:BK314)</f>
        <v>0</v>
      </c>
    </row>
    <row r="298" s="2" customFormat="1" ht="21.75" customHeight="1">
      <c r="A298" s="39"/>
      <c r="B298" s="40"/>
      <c r="C298" s="252" t="s">
        <v>385</v>
      </c>
      <c r="D298" s="252" t="s">
        <v>226</v>
      </c>
      <c r="E298" s="253" t="s">
        <v>2803</v>
      </c>
      <c r="F298" s="254" t="s">
        <v>2804</v>
      </c>
      <c r="G298" s="255" t="s">
        <v>403</v>
      </c>
      <c r="H298" s="256">
        <v>2.25</v>
      </c>
      <c r="I298" s="257"/>
      <c r="J298" s="257"/>
      <c r="K298" s="258">
        <f>ROUND(P298*H298,2)</f>
        <v>0</v>
      </c>
      <c r="L298" s="254" t="s">
        <v>404</v>
      </c>
      <c r="M298" s="45"/>
      <c r="N298" s="259" t="s">
        <v>1</v>
      </c>
      <c r="O298" s="260" t="s">
        <v>41</v>
      </c>
      <c r="P298" s="261">
        <f>I298+J298</f>
        <v>0</v>
      </c>
      <c r="Q298" s="261">
        <f>ROUND(I298*H298,2)</f>
        <v>0</v>
      </c>
      <c r="R298" s="261">
        <f>ROUND(J298*H298,2)</f>
        <v>0</v>
      </c>
      <c r="S298" s="92"/>
      <c r="T298" s="262">
        <f>S298*H298</f>
        <v>0</v>
      </c>
      <c r="U298" s="262">
        <v>0.18729999999999999</v>
      </c>
      <c r="V298" s="262">
        <f>U298*H298</f>
        <v>0.42142499999999999</v>
      </c>
      <c r="W298" s="262">
        <v>0</v>
      </c>
      <c r="X298" s="263">
        <f>W298*H298</f>
        <v>0</v>
      </c>
      <c r="Y298" s="39"/>
      <c r="Z298" s="39"/>
      <c r="AA298" s="39"/>
      <c r="AB298" s="39"/>
      <c r="AC298" s="39"/>
      <c r="AD298" s="39"/>
      <c r="AE298" s="39"/>
      <c r="AR298" s="264" t="s">
        <v>239</v>
      </c>
      <c r="AT298" s="264" t="s">
        <v>226</v>
      </c>
      <c r="AU298" s="264" t="s">
        <v>88</v>
      </c>
      <c r="AY298" s="18" t="s">
        <v>223</v>
      </c>
      <c r="BE298" s="265">
        <f>IF(O298="základní",K298,0)</f>
        <v>0</v>
      </c>
      <c r="BF298" s="265">
        <f>IF(O298="snížená",K298,0)</f>
        <v>0</v>
      </c>
      <c r="BG298" s="265">
        <f>IF(O298="zákl. přenesená",K298,0)</f>
        <v>0</v>
      </c>
      <c r="BH298" s="265">
        <f>IF(O298="sníž. přenesená",K298,0)</f>
        <v>0</v>
      </c>
      <c r="BI298" s="265">
        <f>IF(O298="nulová",K298,0)</f>
        <v>0</v>
      </c>
      <c r="BJ298" s="18" t="s">
        <v>86</v>
      </c>
      <c r="BK298" s="265">
        <f>ROUND(P298*H298,2)</f>
        <v>0</v>
      </c>
      <c r="BL298" s="18" t="s">
        <v>239</v>
      </c>
      <c r="BM298" s="264" t="s">
        <v>2805</v>
      </c>
    </row>
    <row r="299" s="2" customFormat="1">
      <c r="A299" s="39"/>
      <c r="B299" s="40"/>
      <c r="C299" s="41"/>
      <c r="D299" s="266" t="s">
        <v>232</v>
      </c>
      <c r="E299" s="41"/>
      <c r="F299" s="267" t="s">
        <v>2806</v>
      </c>
      <c r="G299" s="41"/>
      <c r="H299" s="41"/>
      <c r="I299" s="158"/>
      <c r="J299" s="158"/>
      <c r="K299" s="41"/>
      <c r="L299" s="41"/>
      <c r="M299" s="45"/>
      <c r="N299" s="268"/>
      <c r="O299" s="269"/>
      <c r="P299" s="92"/>
      <c r="Q299" s="92"/>
      <c r="R299" s="92"/>
      <c r="S299" s="92"/>
      <c r="T299" s="92"/>
      <c r="U299" s="92"/>
      <c r="V299" s="92"/>
      <c r="W299" s="92"/>
      <c r="X299" s="93"/>
      <c r="Y299" s="39"/>
      <c r="Z299" s="39"/>
      <c r="AA299" s="39"/>
      <c r="AB299" s="39"/>
      <c r="AC299" s="39"/>
      <c r="AD299" s="39"/>
      <c r="AE299" s="39"/>
      <c r="AT299" s="18" t="s">
        <v>232</v>
      </c>
      <c r="AU299" s="18" t="s">
        <v>88</v>
      </c>
    </row>
    <row r="300" s="15" customFormat="1">
      <c r="A300" s="15"/>
      <c r="B300" s="309"/>
      <c r="C300" s="310"/>
      <c r="D300" s="266" t="s">
        <v>446</v>
      </c>
      <c r="E300" s="311" t="s">
        <v>1</v>
      </c>
      <c r="F300" s="312" t="s">
        <v>3049</v>
      </c>
      <c r="G300" s="310"/>
      <c r="H300" s="311" t="s">
        <v>1</v>
      </c>
      <c r="I300" s="313"/>
      <c r="J300" s="313"/>
      <c r="K300" s="310"/>
      <c r="L300" s="310"/>
      <c r="M300" s="314"/>
      <c r="N300" s="315"/>
      <c r="O300" s="316"/>
      <c r="P300" s="316"/>
      <c r="Q300" s="316"/>
      <c r="R300" s="316"/>
      <c r="S300" s="316"/>
      <c r="T300" s="316"/>
      <c r="U300" s="316"/>
      <c r="V300" s="316"/>
      <c r="W300" s="316"/>
      <c r="X300" s="317"/>
      <c r="Y300" s="15"/>
      <c r="Z300" s="15"/>
      <c r="AA300" s="15"/>
      <c r="AB300" s="15"/>
      <c r="AC300" s="15"/>
      <c r="AD300" s="15"/>
      <c r="AE300" s="15"/>
      <c r="AT300" s="318" t="s">
        <v>446</v>
      </c>
      <c r="AU300" s="318" t="s">
        <v>88</v>
      </c>
      <c r="AV300" s="15" t="s">
        <v>86</v>
      </c>
      <c r="AW300" s="15" t="s">
        <v>5</v>
      </c>
      <c r="AX300" s="15" t="s">
        <v>78</v>
      </c>
      <c r="AY300" s="318" t="s">
        <v>223</v>
      </c>
    </row>
    <row r="301" s="13" customFormat="1">
      <c r="A301" s="13"/>
      <c r="B301" s="274"/>
      <c r="C301" s="275"/>
      <c r="D301" s="266" t="s">
        <v>446</v>
      </c>
      <c r="E301" s="276" t="s">
        <v>1</v>
      </c>
      <c r="F301" s="277" t="s">
        <v>3050</v>
      </c>
      <c r="G301" s="275"/>
      <c r="H301" s="278">
        <v>2.25</v>
      </c>
      <c r="I301" s="279"/>
      <c r="J301" s="279"/>
      <c r="K301" s="275"/>
      <c r="L301" s="275"/>
      <c r="M301" s="280"/>
      <c r="N301" s="281"/>
      <c r="O301" s="282"/>
      <c r="P301" s="282"/>
      <c r="Q301" s="282"/>
      <c r="R301" s="282"/>
      <c r="S301" s="282"/>
      <c r="T301" s="282"/>
      <c r="U301" s="282"/>
      <c r="V301" s="282"/>
      <c r="W301" s="282"/>
      <c r="X301" s="283"/>
      <c r="Y301" s="13"/>
      <c r="Z301" s="13"/>
      <c r="AA301" s="13"/>
      <c r="AB301" s="13"/>
      <c r="AC301" s="13"/>
      <c r="AD301" s="13"/>
      <c r="AE301" s="13"/>
      <c r="AT301" s="284" t="s">
        <v>446</v>
      </c>
      <c r="AU301" s="284" t="s">
        <v>88</v>
      </c>
      <c r="AV301" s="13" t="s">
        <v>88</v>
      </c>
      <c r="AW301" s="13" t="s">
        <v>5</v>
      </c>
      <c r="AX301" s="13" t="s">
        <v>78</v>
      </c>
      <c r="AY301" s="284" t="s">
        <v>223</v>
      </c>
    </row>
    <row r="302" s="2" customFormat="1" ht="21.75" customHeight="1">
      <c r="A302" s="39"/>
      <c r="B302" s="40"/>
      <c r="C302" s="252" t="s">
        <v>298</v>
      </c>
      <c r="D302" s="252" t="s">
        <v>226</v>
      </c>
      <c r="E302" s="253" t="s">
        <v>2809</v>
      </c>
      <c r="F302" s="254" t="s">
        <v>2810</v>
      </c>
      <c r="G302" s="255" t="s">
        <v>409</v>
      </c>
      <c r="H302" s="256">
        <v>87.879000000000005</v>
      </c>
      <c r="I302" s="257"/>
      <c r="J302" s="257"/>
      <c r="K302" s="258">
        <f>ROUND(P302*H302,2)</f>
        <v>0</v>
      </c>
      <c r="L302" s="254" t="s">
        <v>404</v>
      </c>
      <c r="M302" s="45"/>
      <c r="N302" s="259" t="s">
        <v>1</v>
      </c>
      <c r="O302" s="260" t="s">
        <v>41</v>
      </c>
      <c r="P302" s="261">
        <f>I302+J302</f>
        <v>0</v>
      </c>
      <c r="Q302" s="261">
        <f>ROUND(I302*H302,2)</f>
        <v>0</v>
      </c>
      <c r="R302" s="261">
        <f>ROUND(J302*H302,2)</f>
        <v>0</v>
      </c>
      <c r="S302" s="92"/>
      <c r="T302" s="262">
        <f>S302*H302</f>
        <v>0</v>
      </c>
      <c r="U302" s="262">
        <v>0</v>
      </c>
      <c r="V302" s="262">
        <f>U302*H302</f>
        <v>0</v>
      </c>
      <c r="W302" s="262">
        <v>0</v>
      </c>
      <c r="X302" s="263">
        <f>W302*H302</f>
        <v>0</v>
      </c>
      <c r="Y302" s="39"/>
      <c r="Z302" s="39"/>
      <c r="AA302" s="39"/>
      <c r="AB302" s="39"/>
      <c r="AC302" s="39"/>
      <c r="AD302" s="39"/>
      <c r="AE302" s="39"/>
      <c r="AR302" s="264" t="s">
        <v>239</v>
      </c>
      <c r="AT302" s="264" t="s">
        <v>226</v>
      </c>
      <c r="AU302" s="264" t="s">
        <v>88</v>
      </c>
      <c r="AY302" s="18" t="s">
        <v>223</v>
      </c>
      <c r="BE302" s="265">
        <f>IF(O302="základní",K302,0)</f>
        <v>0</v>
      </c>
      <c r="BF302" s="265">
        <f>IF(O302="snížená",K302,0)</f>
        <v>0</v>
      </c>
      <c r="BG302" s="265">
        <f>IF(O302="zákl. přenesená",K302,0)</f>
        <v>0</v>
      </c>
      <c r="BH302" s="265">
        <f>IF(O302="sníž. přenesená",K302,0)</f>
        <v>0</v>
      </c>
      <c r="BI302" s="265">
        <f>IF(O302="nulová",K302,0)</f>
        <v>0</v>
      </c>
      <c r="BJ302" s="18" t="s">
        <v>86</v>
      </c>
      <c r="BK302" s="265">
        <f>ROUND(P302*H302,2)</f>
        <v>0</v>
      </c>
      <c r="BL302" s="18" t="s">
        <v>239</v>
      </c>
      <c r="BM302" s="264" t="s">
        <v>2811</v>
      </c>
    </row>
    <row r="303" s="2" customFormat="1">
      <c r="A303" s="39"/>
      <c r="B303" s="40"/>
      <c r="C303" s="41"/>
      <c r="D303" s="266" t="s">
        <v>232</v>
      </c>
      <c r="E303" s="41"/>
      <c r="F303" s="267" t="s">
        <v>2812</v>
      </c>
      <c r="G303" s="41"/>
      <c r="H303" s="41"/>
      <c r="I303" s="158"/>
      <c r="J303" s="158"/>
      <c r="K303" s="41"/>
      <c r="L303" s="41"/>
      <c r="M303" s="45"/>
      <c r="N303" s="268"/>
      <c r="O303" s="269"/>
      <c r="P303" s="92"/>
      <c r="Q303" s="92"/>
      <c r="R303" s="92"/>
      <c r="S303" s="92"/>
      <c r="T303" s="92"/>
      <c r="U303" s="92"/>
      <c r="V303" s="92"/>
      <c r="W303" s="92"/>
      <c r="X303" s="93"/>
      <c r="Y303" s="39"/>
      <c r="Z303" s="39"/>
      <c r="AA303" s="39"/>
      <c r="AB303" s="39"/>
      <c r="AC303" s="39"/>
      <c r="AD303" s="39"/>
      <c r="AE303" s="39"/>
      <c r="AT303" s="18" t="s">
        <v>232</v>
      </c>
      <c r="AU303" s="18" t="s">
        <v>88</v>
      </c>
    </row>
    <row r="304" s="15" customFormat="1">
      <c r="A304" s="15"/>
      <c r="B304" s="309"/>
      <c r="C304" s="310"/>
      <c r="D304" s="266" t="s">
        <v>446</v>
      </c>
      <c r="E304" s="311" t="s">
        <v>1</v>
      </c>
      <c r="F304" s="312" t="s">
        <v>2813</v>
      </c>
      <c r="G304" s="310"/>
      <c r="H304" s="311" t="s">
        <v>1</v>
      </c>
      <c r="I304" s="313"/>
      <c r="J304" s="313"/>
      <c r="K304" s="310"/>
      <c r="L304" s="310"/>
      <c r="M304" s="314"/>
      <c r="N304" s="315"/>
      <c r="O304" s="316"/>
      <c r="P304" s="316"/>
      <c r="Q304" s="316"/>
      <c r="R304" s="316"/>
      <c r="S304" s="316"/>
      <c r="T304" s="316"/>
      <c r="U304" s="316"/>
      <c r="V304" s="316"/>
      <c r="W304" s="316"/>
      <c r="X304" s="317"/>
      <c r="Y304" s="15"/>
      <c r="Z304" s="15"/>
      <c r="AA304" s="15"/>
      <c r="AB304" s="15"/>
      <c r="AC304" s="15"/>
      <c r="AD304" s="15"/>
      <c r="AE304" s="15"/>
      <c r="AT304" s="318" t="s">
        <v>446</v>
      </c>
      <c r="AU304" s="318" t="s">
        <v>88</v>
      </c>
      <c r="AV304" s="15" t="s">
        <v>86</v>
      </c>
      <c r="AW304" s="15" t="s">
        <v>5</v>
      </c>
      <c r="AX304" s="15" t="s">
        <v>78</v>
      </c>
      <c r="AY304" s="318" t="s">
        <v>223</v>
      </c>
    </row>
    <row r="305" s="15" customFormat="1">
      <c r="A305" s="15"/>
      <c r="B305" s="309"/>
      <c r="C305" s="310"/>
      <c r="D305" s="266" t="s">
        <v>446</v>
      </c>
      <c r="E305" s="311" t="s">
        <v>1</v>
      </c>
      <c r="F305" s="312" t="s">
        <v>2814</v>
      </c>
      <c r="G305" s="310"/>
      <c r="H305" s="311" t="s">
        <v>1</v>
      </c>
      <c r="I305" s="313"/>
      <c r="J305" s="313"/>
      <c r="K305" s="310"/>
      <c r="L305" s="310"/>
      <c r="M305" s="314"/>
      <c r="N305" s="315"/>
      <c r="O305" s="316"/>
      <c r="P305" s="316"/>
      <c r="Q305" s="316"/>
      <c r="R305" s="316"/>
      <c r="S305" s="316"/>
      <c r="T305" s="316"/>
      <c r="U305" s="316"/>
      <c r="V305" s="316"/>
      <c r="W305" s="316"/>
      <c r="X305" s="317"/>
      <c r="Y305" s="15"/>
      <c r="Z305" s="15"/>
      <c r="AA305" s="15"/>
      <c r="AB305" s="15"/>
      <c r="AC305" s="15"/>
      <c r="AD305" s="15"/>
      <c r="AE305" s="15"/>
      <c r="AT305" s="318" t="s">
        <v>446</v>
      </c>
      <c r="AU305" s="318" t="s">
        <v>88</v>
      </c>
      <c r="AV305" s="15" t="s">
        <v>86</v>
      </c>
      <c r="AW305" s="15" t="s">
        <v>5</v>
      </c>
      <c r="AX305" s="15" t="s">
        <v>78</v>
      </c>
      <c r="AY305" s="318" t="s">
        <v>223</v>
      </c>
    </row>
    <row r="306" s="13" customFormat="1">
      <c r="A306" s="13"/>
      <c r="B306" s="274"/>
      <c r="C306" s="275"/>
      <c r="D306" s="266" t="s">
        <v>446</v>
      </c>
      <c r="E306" s="276" t="s">
        <v>1</v>
      </c>
      <c r="F306" s="277" t="s">
        <v>3051</v>
      </c>
      <c r="G306" s="275"/>
      <c r="H306" s="278">
        <v>42.445999999999998</v>
      </c>
      <c r="I306" s="279"/>
      <c r="J306" s="279"/>
      <c r="K306" s="275"/>
      <c r="L306" s="275"/>
      <c r="M306" s="280"/>
      <c r="N306" s="281"/>
      <c r="O306" s="282"/>
      <c r="P306" s="282"/>
      <c r="Q306" s="282"/>
      <c r="R306" s="282"/>
      <c r="S306" s="282"/>
      <c r="T306" s="282"/>
      <c r="U306" s="282"/>
      <c r="V306" s="282"/>
      <c r="W306" s="282"/>
      <c r="X306" s="283"/>
      <c r="Y306" s="13"/>
      <c r="Z306" s="13"/>
      <c r="AA306" s="13"/>
      <c r="AB306" s="13"/>
      <c r="AC306" s="13"/>
      <c r="AD306" s="13"/>
      <c r="AE306" s="13"/>
      <c r="AT306" s="284" t="s">
        <v>446</v>
      </c>
      <c r="AU306" s="284" t="s">
        <v>88</v>
      </c>
      <c r="AV306" s="13" t="s">
        <v>88</v>
      </c>
      <c r="AW306" s="13" t="s">
        <v>5</v>
      </c>
      <c r="AX306" s="13" t="s">
        <v>78</v>
      </c>
      <c r="AY306" s="284" t="s">
        <v>223</v>
      </c>
    </row>
    <row r="307" s="15" customFormat="1">
      <c r="A307" s="15"/>
      <c r="B307" s="309"/>
      <c r="C307" s="310"/>
      <c r="D307" s="266" t="s">
        <v>446</v>
      </c>
      <c r="E307" s="311" t="s">
        <v>1</v>
      </c>
      <c r="F307" s="312" t="s">
        <v>3052</v>
      </c>
      <c r="G307" s="310"/>
      <c r="H307" s="311" t="s">
        <v>1</v>
      </c>
      <c r="I307" s="313"/>
      <c r="J307" s="313"/>
      <c r="K307" s="310"/>
      <c r="L307" s="310"/>
      <c r="M307" s="314"/>
      <c r="N307" s="315"/>
      <c r="O307" s="316"/>
      <c r="P307" s="316"/>
      <c r="Q307" s="316"/>
      <c r="R307" s="316"/>
      <c r="S307" s="316"/>
      <c r="T307" s="316"/>
      <c r="U307" s="316"/>
      <c r="V307" s="316"/>
      <c r="W307" s="316"/>
      <c r="X307" s="317"/>
      <c r="Y307" s="15"/>
      <c r="Z307" s="15"/>
      <c r="AA307" s="15"/>
      <c r="AB307" s="15"/>
      <c r="AC307" s="15"/>
      <c r="AD307" s="15"/>
      <c r="AE307" s="15"/>
      <c r="AT307" s="318" t="s">
        <v>446</v>
      </c>
      <c r="AU307" s="318" t="s">
        <v>88</v>
      </c>
      <c r="AV307" s="15" t="s">
        <v>86</v>
      </c>
      <c r="AW307" s="15" t="s">
        <v>5</v>
      </c>
      <c r="AX307" s="15" t="s">
        <v>78</v>
      </c>
      <c r="AY307" s="318" t="s">
        <v>223</v>
      </c>
    </row>
    <row r="308" s="13" customFormat="1">
      <c r="A308" s="13"/>
      <c r="B308" s="274"/>
      <c r="C308" s="275"/>
      <c r="D308" s="266" t="s">
        <v>446</v>
      </c>
      <c r="E308" s="276" t="s">
        <v>1</v>
      </c>
      <c r="F308" s="277" t="s">
        <v>3053</v>
      </c>
      <c r="G308" s="275"/>
      <c r="H308" s="278">
        <v>25.338000000000001</v>
      </c>
      <c r="I308" s="279"/>
      <c r="J308" s="279"/>
      <c r="K308" s="275"/>
      <c r="L308" s="275"/>
      <c r="M308" s="280"/>
      <c r="N308" s="281"/>
      <c r="O308" s="282"/>
      <c r="P308" s="282"/>
      <c r="Q308" s="282"/>
      <c r="R308" s="282"/>
      <c r="S308" s="282"/>
      <c r="T308" s="282"/>
      <c r="U308" s="282"/>
      <c r="V308" s="282"/>
      <c r="W308" s="282"/>
      <c r="X308" s="283"/>
      <c r="Y308" s="13"/>
      <c r="Z308" s="13"/>
      <c r="AA308" s="13"/>
      <c r="AB308" s="13"/>
      <c r="AC308" s="13"/>
      <c r="AD308" s="13"/>
      <c r="AE308" s="13"/>
      <c r="AT308" s="284" t="s">
        <v>446</v>
      </c>
      <c r="AU308" s="284" t="s">
        <v>88</v>
      </c>
      <c r="AV308" s="13" t="s">
        <v>88</v>
      </c>
      <c r="AW308" s="13" t="s">
        <v>5</v>
      </c>
      <c r="AX308" s="13" t="s">
        <v>78</v>
      </c>
      <c r="AY308" s="284" t="s">
        <v>223</v>
      </c>
    </row>
    <row r="309" s="15" customFormat="1">
      <c r="A309" s="15"/>
      <c r="B309" s="309"/>
      <c r="C309" s="310"/>
      <c r="D309" s="266" t="s">
        <v>446</v>
      </c>
      <c r="E309" s="311" t="s">
        <v>1</v>
      </c>
      <c r="F309" s="312" t="s">
        <v>2931</v>
      </c>
      <c r="G309" s="310"/>
      <c r="H309" s="311" t="s">
        <v>1</v>
      </c>
      <c r="I309" s="313"/>
      <c r="J309" s="313"/>
      <c r="K309" s="310"/>
      <c r="L309" s="310"/>
      <c r="M309" s="314"/>
      <c r="N309" s="315"/>
      <c r="O309" s="316"/>
      <c r="P309" s="316"/>
      <c r="Q309" s="316"/>
      <c r="R309" s="316"/>
      <c r="S309" s="316"/>
      <c r="T309" s="316"/>
      <c r="U309" s="316"/>
      <c r="V309" s="316"/>
      <c r="W309" s="316"/>
      <c r="X309" s="317"/>
      <c r="Y309" s="15"/>
      <c r="Z309" s="15"/>
      <c r="AA309" s="15"/>
      <c r="AB309" s="15"/>
      <c r="AC309" s="15"/>
      <c r="AD309" s="15"/>
      <c r="AE309" s="15"/>
      <c r="AT309" s="318" t="s">
        <v>446</v>
      </c>
      <c r="AU309" s="318" t="s">
        <v>88</v>
      </c>
      <c r="AV309" s="15" t="s">
        <v>86</v>
      </c>
      <c r="AW309" s="15" t="s">
        <v>5</v>
      </c>
      <c r="AX309" s="15" t="s">
        <v>78</v>
      </c>
      <c r="AY309" s="318" t="s">
        <v>223</v>
      </c>
    </row>
    <row r="310" s="13" customFormat="1">
      <c r="A310" s="13"/>
      <c r="B310" s="274"/>
      <c r="C310" s="275"/>
      <c r="D310" s="266" t="s">
        <v>446</v>
      </c>
      <c r="E310" s="276" t="s">
        <v>1</v>
      </c>
      <c r="F310" s="277" t="s">
        <v>3054</v>
      </c>
      <c r="G310" s="275"/>
      <c r="H310" s="278">
        <v>15.984</v>
      </c>
      <c r="I310" s="279"/>
      <c r="J310" s="279"/>
      <c r="K310" s="275"/>
      <c r="L310" s="275"/>
      <c r="M310" s="280"/>
      <c r="N310" s="281"/>
      <c r="O310" s="282"/>
      <c r="P310" s="282"/>
      <c r="Q310" s="282"/>
      <c r="R310" s="282"/>
      <c r="S310" s="282"/>
      <c r="T310" s="282"/>
      <c r="U310" s="282"/>
      <c r="V310" s="282"/>
      <c r="W310" s="282"/>
      <c r="X310" s="283"/>
      <c r="Y310" s="13"/>
      <c r="Z310" s="13"/>
      <c r="AA310" s="13"/>
      <c r="AB310" s="13"/>
      <c r="AC310" s="13"/>
      <c r="AD310" s="13"/>
      <c r="AE310" s="13"/>
      <c r="AT310" s="284" t="s">
        <v>446</v>
      </c>
      <c r="AU310" s="284" t="s">
        <v>88</v>
      </c>
      <c r="AV310" s="13" t="s">
        <v>88</v>
      </c>
      <c r="AW310" s="13" t="s">
        <v>5</v>
      </c>
      <c r="AX310" s="13" t="s">
        <v>78</v>
      </c>
      <c r="AY310" s="284" t="s">
        <v>223</v>
      </c>
    </row>
    <row r="311" s="15" customFormat="1">
      <c r="A311" s="15"/>
      <c r="B311" s="309"/>
      <c r="C311" s="310"/>
      <c r="D311" s="266" t="s">
        <v>446</v>
      </c>
      <c r="E311" s="311" t="s">
        <v>1</v>
      </c>
      <c r="F311" s="312" t="s">
        <v>3055</v>
      </c>
      <c r="G311" s="310"/>
      <c r="H311" s="311" t="s">
        <v>1</v>
      </c>
      <c r="I311" s="313"/>
      <c r="J311" s="313"/>
      <c r="K311" s="310"/>
      <c r="L311" s="310"/>
      <c r="M311" s="314"/>
      <c r="N311" s="315"/>
      <c r="O311" s="316"/>
      <c r="P311" s="316"/>
      <c r="Q311" s="316"/>
      <c r="R311" s="316"/>
      <c r="S311" s="316"/>
      <c r="T311" s="316"/>
      <c r="U311" s="316"/>
      <c r="V311" s="316"/>
      <c r="W311" s="316"/>
      <c r="X311" s="317"/>
      <c r="Y311" s="15"/>
      <c r="Z311" s="15"/>
      <c r="AA311" s="15"/>
      <c r="AB311" s="15"/>
      <c r="AC311" s="15"/>
      <c r="AD311" s="15"/>
      <c r="AE311" s="15"/>
      <c r="AT311" s="318" t="s">
        <v>446</v>
      </c>
      <c r="AU311" s="318" t="s">
        <v>88</v>
      </c>
      <c r="AV311" s="15" t="s">
        <v>86</v>
      </c>
      <c r="AW311" s="15" t="s">
        <v>5</v>
      </c>
      <c r="AX311" s="15" t="s">
        <v>78</v>
      </c>
      <c r="AY311" s="318" t="s">
        <v>223</v>
      </c>
    </row>
    <row r="312" s="13" customFormat="1">
      <c r="A312" s="13"/>
      <c r="B312" s="274"/>
      <c r="C312" s="275"/>
      <c r="D312" s="266" t="s">
        <v>446</v>
      </c>
      <c r="E312" s="276" t="s">
        <v>1</v>
      </c>
      <c r="F312" s="277" t="s">
        <v>3056</v>
      </c>
      <c r="G312" s="275"/>
      <c r="H312" s="278">
        <v>0.93600000000000005</v>
      </c>
      <c r="I312" s="279"/>
      <c r="J312" s="279"/>
      <c r="K312" s="275"/>
      <c r="L312" s="275"/>
      <c r="M312" s="280"/>
      <c r="N312" s="281"/>
      <c r="O312" s="282"/>
      <c r="P312" s="282"/>
      <c r="Q312" s="282"/>
      <c r="R312" s="282"/>
      <c r="S312" s="282"/>
      <c r="T312" s="282"/>
      <c r="U312" s="282"/>
      <c r="V312" s="282"/>
      <c r="W312" s="282"/>
      <c r="X312" s="283"/>
      <c r="Y312" s="13"/>
      <c r="Z312" s="13"/>
      <c r="AA312" s="13"/>
      <c r="AB312" s="13"/>
      <c r="AC312" s="13"/>
      <c r="AD312" s="13"/>
      <c r="AE312" s="13"/>
      <c r="AT312" s="284" t="s">
        <v>446</v>
      </c>
      <c r="AU312" s="284" t="s">
        <v>88</v>
      </c>
      <c r="AV312" s="13" t="s">
        <v>88</v>
      </c>
      <c r="AW312" s="13" t="s">
        <v>5</v>
      </c>
      <c r="AX312" s="13" t="s">
        <v>78</v>
      </c>
      <c r="AY312" s="284" t="s">
        <v>223</v>
      </c>
    </row>
    <row r="313" s="15" customFormat="1">
      <c r="A313" s="15"/>
      <c r="B313" s="309"/>
      <c r="C313" s="310"/>
      <c r="D313" s="266" t="s">
        <v>446</v>
      </c>
      <c r="E313" s="311" t="s">
        <v>1</v>
      </c>
      <c r="F313" s="312" t="s">
        <v>2821</v>
      </c>
      <c r="G313" s="310"/>
      <c r="H313" s="311" t="s">
        <v>1</v>
      </c>
      <c r="I313" s="313"/>
      <c r="J313" s="313"/>
      <c r="K313" s="310"/>
      <c r="L313" s="310"/>
      <c r="M313" s="314"/>
      <c r="N313" s="315"/>
      <c r="O313" s="316"/>
      <c r="P313" s="316"/>
      <c r="Q313" s="316"/>
      <c r="R313" s="316"/>
      <c r="S313" s="316"/>
      <c r="T313" s="316"/>
      <c r="U313" s="316"/>
      <c r="V313" s="316"/>
      <c r="W313" s="316"/>
      <c r="X313" s="317"/>
      <c r="Y313" s="15"/>
      <c r="Z313" s="15"/>
      <c r="AA313" s="15"/>
      <c r="AB313" s="15"/>
      <c r="AC313" s="15"/>
      <c r="AD313" s="15"/>
      <c r="AE313" s="15"/>
      <c r="AT313" s="318" t="s">
        <v>446</v>
      </c>
      <c r="AU313" s="318" t="s">
        <v>88</v>
      </c>
      <c r="AV313" s="15" t="s">
        <v>86</v>
      </c>
      <c r="AW313" s="15" t="s">
        <v>5</v>
      </c>
      <c r="AX313" s="15" t="s">
        <v>78</v>
      </c>
      <c r="AY313" s="318" t="s">
        <v>223</v>
      </c>
    </row>
    <row r="314" s="13" customFormat="1">
      <c r="A314" s="13"/>
      <c r="B314" s="274"/>
      <c r="C314" s="275"/>
      <c r="D314" s="266" t="s">
        <v>446</v>
      </c>
      <c r="E314" s="276" t="s">
        <v>1</v>
      </c>
      <c r="F314" s="277" t="s">
        <v>3057</v>
      </c>
      <c r="G314" s="275"/>
      <c r="H314" s="278">
        <v>3.1749999999999998</v>
      </c>
      <c r="I314" s="279"/>
      <c r="J314" s="279"/>
      <c r="K314" s="275"/>
      <c r="L314" s="275"/>
      <c r="M314" s="280"/>
      <c r="N314" s="281"/>
      <c r="O314" s="282"/>
      <c r="P314" s="282"/>
      <c r="Q314" s="282"/>
      <c r="R314" s="282"/>
      <c r="S314" s="282"/>
      <c r="T314" s="282"/>
      <c r="U314" s="282"/>
      <c r="V314" s="282"/>
      <c r="W314" s="282"/>
      <c r="X314" s="283"/>
      <c r="Y314" s="13"/>
      <c r="Z314" s="13"/>
      <c r="AA314" s="13"/>
      <c r="AB314" s="13"/>
      <c r="AC314" s="13"/>
      <c r="AD314" s="13"/>
      <c r="AE314" s="13"/>
      <c r="AT314" s="284" t="s">
        <v>446</v>
      </c>
      <c r="AU314" s="284" t="s">
        <v>88</v>
      </c>
      <c r="AV314" s="13" t="s">
        <v>88</v>
      </c>
      <c r="AW314" s="13" t="s">
        <v>5</v>
      </c>
      <c r="AX314" s="13" t="s">
        <v>78</v>
      </c>
      <c r="AY314" s="284" t="s">
        <v>223</v>
      </c>
    </row>
    <row r="315" s="12" customFormat="1" ht="22.8" customHeight="1">
      <c r="A315" s="12"/>
      <c r="B315" s="235"/>
      <c r="C315" s="236"/>
      <c r="D315" s="237" t="s">
        <v>77</v>
      </c>
      <c r="E315" s="250" t="s">
        <v>222</v>
      </c>
      <c r="F315" s="250" t="s">
        <v>1051</v>
      </c>
      <c r="G315" s="236"/>
      <c r="H315" s="236"/>
      <c r="I315" s="239"/>
      <c r="J315" s="239"/>
      <c r="K315" s="251">
        <f>BK315</f>
        <v>0</v>
      </c>
      <c r="L315" s="236"/>
      <c r="M315" s="241"/>
      <c r="N315" s="242"/>
      <c r="O315" s="243"/>
      <c r="P315" s="243"/>
      <c r="Q315" s="244">
        <f>SUM(Q316:Q318)</f>
        <v>0</v>
      </c>
      <c r="R315" s="244">
        <f>SUM(R316:R318)</f>
        <v>0</v>
      </c>
      <c r="S315" s="243"/>
      <c r="T315" s="245">
        <f>SUM(T316:T318)</f>
        <v>0</v>
      </c>
      <c r="U315" s="243"/>
      <c r="V315" s="245">
        <f>SUM(V316:V318)</f>
        <v>0.48325800000000002</v>
      </c>
      <c r="W315" s="243"/>
      <c r="X315" s="246">
        <f>SUM(X316:X318)</f>
        <v>0</v>
      </c>
      <c r="Y315" s="12"/>
      <c r="Z315" s="12"/>
      <c r="AA315" s="12"/>
      <c r="AB315" s="12"/>
      <c r="AC315" s="12"/>
      <c r="AD315" s="12"/>
      <c r="AE315" s="12"/>
      <c r="AR315" s="247" t="s">
        <v>86</v>
      </c>
      <c r="AT315" s="248" t="s">
        <v>77</v>
      </c>
      <c r="AU315" s="248" t="s">
        <v>86</v>
      </c>
      <c r="AY315" s="247" t="s">
        <v>223</v>
      </c>
      <c r="BK315" s="249">
        <f>SUM(BK316:BK318)</f>
        <v>0</v>
      </c>
    </row>
    <row r="316" s="2" customFormat="1" ht="21.75" customHeight="1">
      <c r="A316" s="39"/>
      <c r="B316" s="40"/>
      <c r="C316" s="252" t="s">
        <v>307</v>
      </c>
      <c r="D316" s="252" t="s">
        <v>226</v>
      </c>
      <c r="E316" s="253" t="s">
        <v>1206</v>
      </c>
      <c r="F316" s="254" t="s">
        <v>1207</v>
      </c>
      <c r="G316" s="255" t="s">
        <v>403</v>
      </c>
      <c r="H316" s="256">
        <v>5.7359999999999998</v>
      </c>
      <c r="I316" s="257"/>
      <c r="J316" s="257"/>
      <c r="K316" s="258">
        <f>ROUND(P316*H316,2)</f>
        <v>0</v>
      </c>
      <c r="L316" s="254" t="s">
        <v>404</v>
      </c>
      <c r="M316" s="45"/>
      <c r="N316" s="259" t="s">
        <v>1</v>
      </c>
      <c r="O316" s="260" t="s">
        <v>41</v>
      </c>
      <c r="P316" s="261">
        <f>I316+J316</f>
        <v>0</v>
      </c>
      <c r="Q316" s="261">
        <f>ROUND(I316*H316,2)</f>
        <v>0</v>
      </c>
      <c r="R316" s="261">
        <f>ROUND(J316*H316,2)</f>
        <v>0</v>
      </c>
      <c r="S316" s="92"/>
      <c r="T316" s="262">
        <f>S316*H316</f>
        <v>0</v>
      </c>
      <c r="U316" s="262">
        <v>0.084250000000000005</v>
      </c>
      <c r="V316" s="262">
        <f>U316*H316</f>
        <v>0.48325800000000002</v>
      </c>
      <c r="W316" s="262">
        <v>0</v>
      </c>
      <c r="X316" s="263">
        <f>W316*H316</f>
        <v>0</v>
      </c>
      <c r="Y316" s="39"/>
      <c r="Z316" s="39"/>
      <c r="AA316" s="39"/>
      <c r="AB316" s="39"/>
      <c r="AC316" s="39"/>
      <c r="AD316" s="39"/>
      <c r="AE316" s="39"/>
      <c r="AR316" s="264" t="s">
        <v>239</v>
      </c>
      <c r="AT316" s="264" t="s">
        <v>226</v>
      </c>
      <c r="AU316" s="264" t="s">
        <v>88</v>
      </c>
      <c r="AY316" s="18" t="s">
        <v>223</v>
      </c>
      <c r="BE316" s="265">
        <f>IF(O316="základní",K316,0)</f>
        <v>0</v>
      </c>
      <c r="BF316" s="265">
        <f>IF(O316="snížená",K316,0)</f>
        <v>0</v>
      </c>
      <c r="BG316" s="265">
        <f>IF(O316="zákl. přenesená",K316,0)</f>
        <v>0</v>
      </c>
      <c r="BH316" s="265">
        <f>IF(O316="sníž. přenesená",K316,0)</f>
        <v>0</v>
      </c>
      <c r="BI316" s="265">
        <f>IF(O316="nulová",K316,0)</f>
        <v>0</v>
      </c>
      <c r="BJ316" s="18" t="s">
        <v>86</v>
      </c>
      <c r="BK316" s="265">
        <f>ROUND(P316*H316,2)</f>
        <v>0</v>
      </c>
      <c r="BL316" s="18" t="s">
        <v>239</v>
      </c>
      <c r="BM316" s="264" t="s">
        <v>3058</v>
      </c>
    </row>
    <row r="317" s="15" customFormat="1">
      <c r="A317" s="15"/>
      <c r="B317" s="309"/>
      <c r="C317" s="310"/>
      <c r="D317" s="266" t="s">
        <v>446</v>
      </c>
      <c r="E317" s="311" t="s">
        <v>1</v>
      </c>
      <c r="F317" s="312" t="s">
        <v>3059</v>
      </c>
      <c r="G317" s="310"/>
      <c r="H317" s="311" t="s">
        <v>1</v>
      </c>
      <c r="I317" s="313"/>
      <c r="J317" s="313"/>
      <c r="K317" s="310"/>
      <c r="L317" s="310"/>
      <c r="M317" s="314"/>
      <c r="N317" s="315"/>
      <c r="O317" s="316"/>
      <c r="P317" s="316"/>
      <c r="Q317" s="316"/>
      <c r="R317" s="316"/>
      <c r="S317" s="316"/>
      <c r="T317" s="316"/>
      <c r="U317" s="316"/>
      <c r="V317" s="316"/>
      <c r="W317" s="316"/>
      <c r="X317" s="317"/>
      <c r="Y317" s="15"/>
      <c r="Z317" s="15"/>
      <c r="AA317" s="15"/>
      <c r="AB317" s="15"/>
      <c r="AC317" s="15"/>
      <c r="AD317" s="15"/>
      <c r="AE317" s="15"/>
      <c r="AT317" s="318" t="s">
        <v>446</v>
      </c>
      <c r="AU317" s="318" t="s">
        <v>88</v>
      </c>
      <c r="AV317" s="15" t="s">
        <v>86</v>
      </c>
      <c r="AW317" s="15" t="s">
        <v>5</v>
      </c>
      <c r="AX317" s="15" t="s">
        <v>78</v>
      </c>
      <c r="AY317" s="318" t="s">
        <v>223</v>
      </c>
    </row>
    <row r="318" s="13" customFormat="1">
      <c r="A318" s="13"/>
      <c r="B318" s="274"/>
      <c r="C318" s="275"/>
      <c r="D318" s="266" t="s">
        <v>446</v>
      </c>
      <c r="E318" s="276" t="s">
        <v>1</v>
      </c>
      <c r="F318" s="277" t="s">
        <v>3060</v>
      </c>
      <c r="G318" s="275"/>
      <c r="H318" s="278">
        <v>5.7359999999999998</v>
      </c>
      <c r="I318" s="279"/>
      <c r="J318" s="279"/>
      <c r="K318" s="275"/>
      <c r="L318" s="275"/>
      <c r="M318" s="280"/>
      <c r="N318" s="281"/>
      <c r="O318" s="282"/>
      <c r="P318" s="282"/>
      <c r="Q318" s="282"/>
      <c r="R318" s="282"/>
      <c r="S318" s="282"/>
      <c r="T318" s="282"/>
      <c r="U318" s="282"/>
      <c r="V318" s="282"/>
      <c r="W318" s="282"/>
      <c r="X318" s="283"/>
      <c r="Y318" s="13"/>
      <c r="Z318" s="13"/>
      <c r="AA318" s="13"/>
      <c r="AB318" s="13"/>
      <c r="AC318" s="13"/>
      <c r="AD318" s="13"/>
      <c r="AE318" s="13"/>
      <c r="AT318" s="284" t="s">
        <v>446</v>
      </c>
      <c r="AU318" s="284" t="s">
        <v>88</v>
      </c>
      <c r="AV318" s="13" t="s">
        <v>88</v>
      </c>
      <c r="AW318" s="13" t="s">
        <v>5</v>
      </c>
      <c r="AX318" s="13" t="s">
        <v>86</v>
      </c>
      <c r="AY318" s="284" t="s">
        <v>223</v>
      </c>
    </row>
    <row r="319" s="12" customFormat="1" ht="22.8" customHeight="1">
      <c r="A319" s="12"/>
      <c r="B319" s="235"/>
      <c r="C319" s="236"/>
      <c r="D319" s="237" t="s">
        <v>77</v>
      </c>
      <c r="E319" s="250" t="s">
        <v>248</v>
      </c>
      <c r="F319" s="250" t="s">
        <v>1786</v>
      </c>
      <c r="G319" s="236"/>
      <c r="H319" s="236"/>
      <c r="I319" s="239"/>
      <c r="J319" s="239"/>
      <c r="K319" s="251">
        <f>BK319</f>
        <v>0</v>
      </c>
      <c r="L319" s="236"/>
      <c r="M319" s="241"/>
      <c r="N319" s="242"/>
      <c r="O319" s="243"/>
      <c r="P319" s="243"/>
      <c r="Q319" s="244">
        <v>0</v>
      </c>
      <c r="R319" s="244">
        <v>0</v>
      </c>
      <c r="S319" s="243"/>
      <c r="T319" s="245">
        <v>0</v>
      </c>
      <c r="U319" s="243"/>
      <c r="V319" s="245">
        <v>0</v>
      </c>
      <c r="W319" s="243"/>
      <c r="X319" s="246">
        <v>0</v>
      </c>
      <c r="Y319" s="12"/>
      <c r="Z319" s="12"/>
      <c r="AA319" s="12"/>
      <c r="AB319" s="12"/>
      <c r="AC319" s="12"/>
      <c r="AD319" s="12"/>
      <c r="AE319" s="12"/>
      <c r="AR319" s="247" t="s">
        <v>86</v>
      </c>
      <c r="AT319" s="248" t="s">
        <v>77</v>
      </c>
      <c r="AU319" s="248" t="s">
        <v>86</v>
      </c>
      <c r="AY319" s="247" t="s">
        <v>223</v>
      </c>
      <c r="BK319" s="249">
        <v>0</v>
      </c>
    </row>
    <row r="320" s="12" customFormat="1" ht="22.8" customHeight="1">
      <c r="A320" s="12"/>
      <c r="B320" s="235"/>
      <c r="C320" s="236"/>
      <c r="D320" s="237" t="s">
        <v>77</v>
      </c>
      <c r="E320" s="250" t="s">
        <v>430</v>
      </c>
      <c r="F320" s="250" t="s">
        <v>917</v>
      </c>
      <c r="G320" s="236"/>
      <c r="H320" s="236"/>
      <c r="I320" s="239"/>
      <c r="J320" s="239"/>
      <c r="K320" s="251">
        <f>BK320</f>
        <v>0</v>
      </c>
      <c r="L320" s="236"/>
      <c r="M320" s="241"/>
      <c r="N320" s="242"/>
      <c r="O320" s="243"/>
      <c r="P320" s="243"/>
      <c r="Q320" s="244">
        <f>SUM(Q321:Q399)</f>
        <v>0</v>
      </c>
      <c r="R320" s="244">
        <f>SUM(R321:R399)</f>
        <v>0</v>
      </c>
      <c r="S320" s="243"/>
      <c r="T320" s="245">
        <f>SUM(T321:T399)</f>
        <v>0</v>
      </c>
      <c r="U320" s="243"/>
      <c r="V320" s="245">
        <f>SUM(V321:V399)</f>
        <v>166.29199440000005</v>
      </c>
      <c r="W320" s="243"/>
      <c r="X320" s="246">
        <f>SUM(X321:X399)</f>
        <v>0</v>
      </c>
      <c r="Y320" s="12"/>
      <c r="Z320" s="12"/>
      <c r="AA320" s="12"/>
      <c r="AB320" s="12"/>
      <c r="AC320" s="12"/>
      <c r="AD320" s="12"/>
      <c r="AE320" s="12"/>
      <c r="AR320" s="247" t="s">
        <v>86</v>
      </c>
      <c r="AT320" s="248" t="s">
        <v>77</v>
      </c>
      <c r="AU320" s="248" t="s">
        <v>86</v>
      </c>
      <c r="AY320" s="247" t="s">
        <v>223</v>
      </c>
      <c r="BK320" s="249">
        <f>SUM(BK321:BK399)</f>
        <v>0</v>
      </c>
    </row>
    <row r="321" s="2" customFormat="1" ht="21.75" customHeight="1">
      <c r="A321" s="39"/>
      <c r="B321" s="40"/>
      <c r="C321" s="252" t="s">
        <v>284</v>
      </c>
      <c r="D321" s="252" t="s">
        <v>226</v>
      </c>
      <c r="E321" s="253" t="s">
        <v>2834</v>
      </c>
      <c r="F321" s="254" t="s">
        <v>2835</v>
      </c>
      <c r="G321" s="255" t="s">
        <v>481</v>
      </c>
      <c r="H321" s="256">
        <v>236</v>
      </c>
      <c r="I321" s="257"/>
      <c r="J321" s="257"/>
      <c r="K321" s="258">
        <f>ROUND(P321*H321,2)</f>
        <v>0</v>
      </c>
      <c r="L321" s="254" t="s">
        <v>404</v>
      </c>
      <c r="M321" s="45"/>
      <c r="N321" s="259" t="s">
        <v>1</v>
      </c>
      <c r="O321" s="260" t="s">
        <v>41</v>
      </c>
      <c r="P321" s="261">
        <f>I321+J321</f>
        <v>0</v>
      </c>
      <c r="Q321" s="261">
        <f>ROUND(I321*H321,2)</f>
        <v>0</v>
      </c>
      <c r="R321" s="261">
        <f>ROUND(J321*H321,2)</f>
        <v>0</v>
      </c>
      <c r="S321" s="92"/>
      <c r="T321" s="262">
        <f>S321*H321</f>
        <v>0</v>
      </c>
      <c r="U321" s="262">
        <v>0</v>
      </c>
      <c r="V321" s="262">
        <f>U321*H321</f>
        <v>0</v>
      </c>
      <c r="W321" s="262">
        <v>0</v>
      </c>
      <c r="X321" s="263">
        <f>W321*H321</f>
        <v>0</v>
      </c>
      <c r="Y321" s="39"/>
      <c r="Z321" s="39"/>
      <c r="AA321" s="39"/>
      <c r="AB321" s="39"/>
      <c r="AC321" s="39"/>
      <c r="AD321" s="39"/>
      <c r="AE321" s="39"/>
      <c r="AR321" s="264" t="s">
        <v>239</v>
      </c>
      <c r="AT321" s="264" t="s">
        <v>226</v>
      </c>
      <c r="AU321" s="264" t="s">
        <v>88</v>
      </c>
      <c r="AY321" s="18" t="s">
        <v>223</v>
      </c>
      <c r="BE321" s="265">
        <f>IF(O321="základní",K321,0)</f>
        <v>0</v>
      </c>
      <c r="BF321" s="265">
        <f>IF(O321="snížená",K321,0)</f>
        <v>0</v>
      </c>
      <c r="BG321" s="265">
        <f>IF(O321="zákl. přenesená",K321,0)</f>
        <v>0</v>
      </c>
      <c r="BH321" s="265">
        <f>IF(O321="sníž. přenesená",K321,0)</f>
        <v>0</v>
      </c>
      <c r="BI321" s="265">
        <f>IF(O321="nulová",K321,0)</f>
        <v>0</v>
      </c>
      <c r="BJ321" s="18" t="s">
        <v>86</v>
      </c>
      <c r="BK321" s="265">
        <f>ROUND(P321*H321,2)</f>
        <v>0</v>
      </c>
      <c r="BL321" s="18" t="s">
        <v>239</v>
      </c>
      <c r="BM321" s="264" t="s">
        <v>2836</v>
      </c>
    </row>
    <row r="322" s="2" customFormat="1">
      <c r="A322" s="39"/>
      <c r="B322" s="40"/>
      <c r="C322" s="41"/>
      <c r="D322" s="266" t="s">
        <v>232</v>
      </c>
      <c r="E322" s="41"/>
      <c r="F322" s="267" t="s">
        <v>2837</v>
      </c>
      <c r="G322" s="41"/>
      <c r="H322" s="41"/>
      <c r="I322" s="158"/>
      <c r="J322" s="158"/>
      <c r="K322" s="41"/>
      <c r="L322" s="41"/>
      <c r="M322" s="45"/>
      <c r="N322" s="268"/>
      <c r="O322" s="269"/>
      <c r="P322" s="92"/>
      <c r="Q322" s="92"/>
      <c r="R322" s="92"/>
      <c r="S322" s="92"/>
      <c r="T322" s="92"/>
      <c r="U322" s="92"/>
      <c r="V322" s="92"/>
      <c r="W322" s="92"/>
      <c r="X322" s="93"/>
      <c r="Y322" s="39"/>
      <c r="Z322" s="39"/>
      <c r="AA322" s="39"/>
      <c r="AB322" s="39"/>
      <c r="AC322" s="39"/>
      <c r="AD322" s="39"/>
      <c r="AE322" s="39"/>
      <c r="AT322" s="18" t="s">
        <v>232</v>
      </c>
      <c r="AU322" s="18" t="s">
        <v>88</v>
      </c>
    </row>
    <row r="323" s="15" customFormat="1">
      <c r="A323" s="15"/>
      <c r="B323" s="309"/>
      <c r="C323" s="310"/>
      <c r="D323" s="266" t="s">
        <v>446</v>
      </c>
      <c r="E323" s="311" t="s">
        <v>1</v>
      </c>
      <c r="F323" s="312" t="s">
        <v>2838</v>
      </c>
      <c r="G323" s="310"/>
      <c r="H323" s="311" t="s">
        <v>1</v>
      </c>
      <c r="I323" s="313"/>
      <c r="J323" s="313"/>
      <c r="K323" s="310"/>
      <c r="L323" s="310"/>
      <c r="M323" s="314"/>
      <c r="N323" s="315"/>
      <c r="O323" s="316"/>
      <c r="P323" s="316"/>
      <c r="Q323" s="316"/>
      <c r="R323" s="316"/>
      <c r="S323" s="316"/>
      <c r="T323" s="316"/>
      <c r="U323" s="316"/>
      <c r="V323" s="316"/>
      <c r="W323" s="316"/>
      <c r="X323" s="317"/>
      <c r="Y323" s="15"/>
      <c r="Z323" s="15"/>
      <c r="AA323" s="15"/>
      <c r="AB323" s="15"/>
      <c r="AC323" s="15"/>
      <c r="AD323" s="15"/>
      <c r="AE323" s="15"/>
      <c r="AT323" s="318" t="s">
        <v>446</v>
      </c>
      <c r="AU323" s="318" t="s">
        <v>88</v>
      </c>
      <c r="AV323" s="15" t="s">
        <v>86</v>
      </c>
      <c r="AW323" s="15" t="s">
        <v>5</v>
      </c>
      <c r="AX323" s="15" t="s">
        <v>78</v>
      </c>
      <c r="AY323" s="318" t="s">
        <v>223</v>
      </c>
    </row>
    <row r="324" s="13" customFormat="1">
      <c r="A324" s="13"/>
      <c r="B324" s="274"/>
      <c r="C324" s="275"/>
      <c r="D324" s="266" t="s">
        <v>446</v>
      </c>
      <c r="E324" s="276" t="s">
        <v>1</v>
      </c>
      <c r="F324" s="277" t="s">
        <v>3061</v>
      </c>
      <c r="G324" s="275"/>
      <c r="H324" s="278">
        <v>236</v>
      </c>
      <c r="I324" s="279"/>
      <c r="J324" s="279"/>
      <c r="K324" s="275"/>
      <c r="L324" s="275"/>
      <c r="M324" s="280"/>
      <c r="N324" s="281"/>
      <c r="O324" s="282"/>
      <c r="P324" s="282"/>
      <c r="Q324" s="282"/>
      <c r="R324" s="282"/>
      <c r="S324" s="282"/>
      <c r="T324" s="282"/>
      <c r="U324" s="282"/>
      <c r="V324" s="282"/>
      <c r="W324" s="282"/>
      <c r="X324" s="283"/>
      <c r="Y324" s="13"/>
      <c r="Z324" s="13"/>
      <c r="AA324" s="13"/>
      <c r="AB324" s="13"/>
      <c r="AC324" s="13"/>
      <c r="AD324" s="13"/>
      <c r="AE324" s="13"/>
      <c r="AT324" s="284" t="s">
        <v>446</v>
      </c>
      <c r="AU324" s="284" t="s">
        <v>88</v>
      </c>
      <c r="AV324" s="13" t="s">
        <v>88</v>
      </c>
      <c r="AW324" s="13" t="s">
        <v>5</v>
      </c>
      <c r="AX324" s="13" t="s">
        <v>78</v>
      </c>
      <c r="AY324" s="284" t="s">
        <v>223</v>
      </c>
    </row>
    <row r="325" s="2" customFormat="1" ht="21.75" customHeight="1">
      <c r="A325" s="39"/>
      <c r="B325" s="40"/>
      <c r="C325" s="296" t="s">
        <v>327</v>
      </c>
      <c r="D325" s="296" t="s">
        <v>498</v>
      </c>
      <c r="E325" s="297" t="s">
        <v>2841</v>
      </c>
      <c r="F325" s="298" t="s">
        <v>2842</v>
      </c>
      <c r="G325" s="299" t="s">
        <v>481</v>
      </c>
      <c r="H325" s="300">
        <v>236</v>
      </c>
      <c r="I325" s="301"/>
      <c r="J325" s="302"/>
      <c r="K325" s="303">
        <f>ROUND(P325*H325,2)</f>
        <v>0</v>
      </c>
      <c r="L325" s="298" t="s">
        <v>404</v>
      </c>
      <c r="M325" s="304"/>
      <c r="N325" s="305" t="s">
        <v>1</v>
      </c>
      <c r="O325" s="260" t="s">
        <v>41</v>
      </c>
      <c r="P325" s="261">
        <f>I325+J325</f>
        <v>0</v>
      </c>
      <c r="Q325" s="261">
        <f>ROUND(I325*H325,2)</f>
        <v>0</v>
      </c>
      <c r="R325" s="261">
        <f>ROUND(J325*H325,2)</f>
        <v>0</v>
      </c>
      <c r="S325" s="92"/>
      <c r="T325" s="262">
        <f>S325*H325</f>
        <v>0</v>
      </c>
      <c r="U325" s="262">
        <v>0.00048000000000000001</v>
      </c>
      <c r="V325" s="262">
        <f>U325*H325</f>
        <v>0.11328000000000001</v>
      </c>
      <c r="W325" s="262">
        <v>0</v>
      </c>
      <c r="X325" s="263">
        <f>W325*H325</f>
        <v>0</v>
      </c>
      <c r="Y325" s="39"/>
      <c r="Z325" s="39"/>
      <c r="AA325" s="39"/>
      <c r="AB325" s="39"/>
      <c r="AC325" s="39"/>
      <c r="AD325" s="39"/>
      <c r="AE325" s="39"/>
      <c r="AR325" s="264" t="s">
        <v>430</v>
      </c>
      <c r="AT325" s="264" t="s">
        <v>498</v>
      </c>
      <c r="AU325" s="264" t="s">
        <v>88</v>
      </c>
      <c r="AY325" s="18" t="s">
        <v>223</v>
      </c>
      <c r="BE325" s="265">
        <f>IF(O325="základní",K325,0)</f>
        <v>0</v>
      </c>
      <c r="BF325" s="265">
        <f>IF(O325="snížená",K325,0)</f>
        <v>0</v>
      </c>
      <c r="BG325" s="265">
        <f>IF(O325="zákl. přenesená",K325,0)</f>
        <v>0</v>
      </c>
      <c r="BH325" s="265">
        <f>IF(O325="sníž. přenesená",K325,0)</f>
        <v>0</v>
      </c>
      <c r="BI325" s="265">
        <f>IF(O325="nulová",K325,0)</f>
        <v>0</v>
      </c>
      <c r="BJ325" s="18" t="s">
        <v>86</v>
      </c>
      <c r="BK325" s="265">
        <f>ROUND(P325*H325,2)</f>
        <v>0</v>
      </c>
      <c r="BL325" s="18" t="s">
        <v>239</v>
      </c>
      <c r="BM325" s="264" t="s">
        <v>2843</v>
      </c>
    </row>
    <row r="326" s="13" customFormat="1">
      <c r="A326" s="13"/>
      <c r="B326" s="274"/>
      <c r="C326" s="275"/>
      <c r="D326" s="266" t="s">
        <v>446</v>
      </c>
      <c r="E326" s="276" t="s">
        <v>1</v>
      </c>
      <c r="F326" s="277" t="s">
        <v>3061</v>
      </c>
      <c r="G326" s="275"/>
      <c r="H326" s="278">
        <v>236</v>
      </c>
      <c r="I326" s="279"/>
      <c r="J326" s="279"/>
      <c r="K326" s="275"/>
      <c r="L326" s="275"/>
      <c r="M326" s="280"/>
      <c r="N326" s="281"/>
      <c r="O326" s="282"/>
      <c r="P326" s="282"/>
      <c r="Q326" s="282"/>
      <c r="R326" s="282"/>
      <c r="S326" s="282"/>
      <c r="T326" s="282"/>
      <c r="U326" s="282"/>
      <c r="V326" s="282"/>
      <c r="W326" s="282"/>
      <c r="X326" s="283"/>
      <c r="Y326" s="13"/>
      <c r="Z326" s="13"/>
      <c r="AA326" s="13"/>
      <c r="AB326" s="13"/>
      <c r="AC326" s="13"/>
      <c r="AD326" s="13"/>
      <c r="AE326" s="13"/>
      <c r="AT326" s="284" t="s">
        <v>446</v>
      </c>
      <c r="AU326" s="284" t="s">
        <v>88</v>
      </c>
      <c r="AV326" s="13" t="s">
        <v>88</v>
      </c>
      <c r="AW326" s="13" t="s">
        <v>5</v>
      </c>
      <c r="AX326" s="13" t="s">
        <v>78</v>
      </c>
      <c r="AY326" s="284" t="s">
        <v>223</v>
      </c>
    </row>
    <row r="327" s="2" customFormat="1" ht="21.75" customHeight="1">
      <c r="A327" s="39"/>
      <c r="B327" s="40"/>
      <c r="C327" s="252" t="s">
        <v>569</v>
      </c>
      <c r="D327" s="252" t="s">
        <v>226</v>
      </c>
      <c r="E327" s="253" t="s">
        <v>2844</v>
      </c>
      <c r="F327" s="254" t="s">
        <v>2845</v>
      </c>
      <c r="G327" s="255" t="s">
        <v>481</v>
      </c>
      <c r="H327" s="256">
        <v>200.36000000000001</v>
      </c>
      <c r="I327" s="257"/>
      <c r="J327" s="257"/>
      <c r="K327" s="258">
        <f>ROUND(P327*H327,2)</f>
        <v>0</v>
      </c>
      <c r="L327" s="254" t="s">
        <v>404</v>
      </c>
      <c r="M327" s="45"/>
      <c r="N327" s="259" t="s">
        <v>1</v>
      </c>
      <c r="O327" s="260" t="s">
        <v>41</v>
      </c>
      <c r="P327" s="261">
        <f>I327+J327</f>
        <v>0</v>
      </c>
      <c r="Q327" s="261">
        <f>ROUND(I327*H327,2)</f>
        <v>0</v>
      </c>
      <c r="R327" s="261">
        <f>ROUND(J327*H327,2)</f>
        <v>0</v>
      </c>
      <c r="S327" s="92"/>
      <c r="T327" s="262">
        <f>S327*H327</f>
        <v>0</v>
      </c>
      <c r="U327" s="262">
        <v>1.0000000000000001E-05</v>
      </c>
      <c r="V327" s="262">
        <f>U327*H327</f>
        <v>0.0020036000000000003</v>
      </c>
      <c r="W327" s="262">
        <v>0</v>
      </c>
      <c r="X327" s="263">
        <f>W327*H327</f>
        <v>0</v>
      </c>
      <c r="Y327" s="39"/>
      <c r="Z327" s="39"/>
      <c r="AA327" s="39"/>
      <c r="AB327" s="39"/>
      <c r="AC327" s="39"/>
      <c r="AD327" s="39"/>
      <c r="AE327" s="39"/>
      <c r="AR327" s="264" t="s">
        <v>239</v>
      </c>
      <c r="AT327" s="264" t="s">
        <v>226</v>
      </c>
      <c r="AU327" s="264" t="s">
        <v>88</v>
      </c>
      <c r="AY327" s="18" t="s">
        <v>223</v>
      </c>
      <c r="BE327" s="265">
        <f>IF(O327="základní",K327,0)</f>
        <v>0</v>
      </c>
      <c r="BF327" s="265">
        <f>IF(O327="snížená",K327,0)</f>
        <v>0</v>
      </c>
      <c r="BG327" s="265">
        <f>IF(O327="zákl. přenesená",K327,0)</f>
        <v>0</v>
      </c>
      <c r="BH327" s="265">
        <f>IF(O327="sníž. přenesená",K327,0)</f>
        <v>0</v>
      </c>
      <c r="BI327" s="265">
        <f>IF(O327="nulová",K327,0)</f>
        <v>0</v>
      </c>
      <c r="BJ327" s="18" t="s">
        <v>86</v>
      </c>
      <c r="BK327" s="265">
        <f>ROUND(P327*H327,2)</f>
        <v>0</v>
      </c>
      <c r="BL327" s="18" t="s">
        <v>239</v>
      </c>
      <c r="BM327" s="264" t="s">
        <v>2846</v>
      </c>
    </row>
    <row r="328" s="2" customFormat="1">
      <c r="A328" s="39"/>
      <c r="B328" s="40"/>
      <c r="C328" s="41"/>
      <c r="D328" s="266" t="s">
        <v>232</v>
      </c>
      <c r="E328" s="41"/>
      <c r="F328" s="267" t="s">
        <v>2847</v>
      </c>
      <c r="G328" s="41"/>
      <c r="H328" s="41"/>
      <c r="I328" s="158"/>
      <c r="J328" s="158"/>
      <c r="K328" s="41"/>
      <c r="L328" s="41"/>
      <c r="M328" s="45"/>
      <c r="N328" s="268"/>
      <c r="O328" s="269"/>
      <c r="P328" s="92"/>
      <c r="Q328" s="92"/>
      <c r="R328" s="92"/>
      <c r="S328" s="92"/>
      <c r="T328" s="92"/>
      <c r="U328" s="92"/>
      <c r="V328" s="92"/>
      <c r="W328" s="92"/>
      <c r="X328" s="93"/>
      <c r="Y328" s="39"/>
      <c r="Z328" s="39"/>
      <c r="AA328" s="39"/>
      <c r="AB328" s="39"/>
      <c r="AC328" s="39"/>
      <c r="AD328" s="39"/>
      <c r="AE328" s="39"/>
      <c r="AT328" s="18" t="s">
        <v>232</v>
      </c>
      <c r="AU328" s="18" t="s">
        <v>88</v>
      </c>
    </row>
    <row r="329" s="15" customFormat="1">
      <c r="A329" s="15"/>
      <c r="B329" s="309"/>
      <c r="C329" s="310"/>
      <c r="D329" s="266" t="s">
        <v>446</v>
      </c>
      <c r="E329" s="311" t="s">
        <v>1</v>
      </c>
      <c r="F329" s="312" t="s">
        <v>2838</v>
      </c>
      <c r="G329" s="310"/>
      <c r="H329" s="311" t="s">
        <v>1</v>
      </c>
      <c r="I329" s="313"/>
      <c r="J329" s="313"/>
      <c r="K329" s="310"/>
      <c r="L329" s="310"/>
      <c r="M329" s="314"/>
      <c r="N329" s="315"/>
      <c r="O329" s="316"/>
      <c r="P329" s="316"/>
      <c r="Q329" s="316"/>
      <c r="R329" s="316"/>
      <c r="S329" s="316"/>
      <c r="T329" s="316"/>
      <c r="U329" s="316"/>
      <c r="V329" s="316"/>
      <c r="W329" s="316"/>
      <c r="X329" s="317"/>
      <c r="Y329" s="15"/>
      <c r="Z329" s="15"/>
      <c r="AA329" s="15"/>
      <c r="AB329" s="15"/>
      <c r="AC329" s="15"/>
      <c r="AD329" s="15"/>
      <c r="AE329" s="15"/>
      <c r="AT329" s="318" t="s">
        <v>446</v>
      </c>
      <c r="AU329" s="318" t="s">
        <v>88</v>
      </c>
      <c r="AV329" s="15" t="s">
        <v>86</v>
      </c>
      <c r="AW329" s="15" t="s">
        <v>5</v>
      </c>
      <c r="AX329" s="15" t="s">
        <v>78</v>
      </c>
      <c r="AY329" s="318" t="s">
        <v>223</v>
      </c>
    </row>
    <row r="330" s="15" customFormat="1">
      <c r="A330" s="15"/>
      <c r="B330" s="309"/>
      <c r="C330" s="310"/>
      <c r="D330" s="266" t="s">
        <v>446</v>
      </c>
      <c r="E330" s="311" t="s">
        <v>1</v>
      </c>
      <c r="F330" s="312" t="s">
        <v>3062</v>
      </c>
      <c r="G330" s="310"/>
      <c r="H330" s="311" t="s">
        <v>1</v>
      </c>
      <c r="I330" s="313"/>
      <c r="J330" s="313"/>
      <c r="K330" s="310"/>
      <c r="L330" s="310"/>
      <c r="M330" s="314"/>
      <c r="N330" s="315"/>
      <c r="O330" s="316"/>
      <c r="P330" s="316"/>
      <c r="Q330" s="316"/>
      <c r="R330" s="316"/>
      <c r="S330" s="316"/>
      <c r="T330" s="316"/>
      <c r="U330" s="316"/>
      <c r="V330" s="316"/>
      <c r="W330" s="316"/>
      <c r="X330" s="317"/>
      <c r="Y330" s="15"/>
      <c r="Z330" s="15"/>
      <c r="AA330" s="15"/>
      <c r="AB330" s="15"/>
      <c r="AC330" s="15"/>
      <c r="AD330" s="15"/>
      <c r="AE330" s="15"/>
      <c r="AT330" s="318" t="s">
        <v>446</v>
      </c>
      <c r="AU330" s="318" t="s">
        <v>88</v>
      </c>
      <c r="AV330" s="15" t="s">
        <v>86</v>
      </c>
      <c r="AW330" s="15" t="s">
        <v>5</v>
      </c>
      <c r="AX330" s="15" t="s">
        <v>78</v>
      </c>
      <c r="AY330" s="318" t="s">
        <v>223</v>
      </c>
    </row>
    <row r="331" s="13" customFormat="1">
      <c r="A331" s="13"/>
      <c r="B331" s="274"/>
      <c r="C331" s="275"/>
      <c r="D331" s="266" t="s">
        <v>446</v>
      </c>
      <c r="E331" s="276" t="s">
        <v>1</v>
      </c>
      <c r="F331" s="277" t="s">
        <v>3063</v>
      </c>
      <c r="G331" s="275"/>
      <c r="H331" s="278">
        <v>200.36000000000001</v>
      </c>
      <c r="I331" s="279"/>
      <c r="J331" s="279"/>
      <c r="K331" s="275"/>
      <c r="L331" s="275"/>
      <c r="M331" s="280"/>
      <c r="N331" s="281"/>
      <c r="O331" s="282"/>
      <c r="P331" s="282"/>
      <c r="Q331" s="282"/>
      <c r="R331" s="282"/>
      <c r="S331" s="282"/>
      <c r="T331" s="282"/>
      <c r="U331" s="282"/>
      <c r="V331" s="282"/>
      <c r="W331" s="282"/>
      <c r="X331" s="283"/>
      <c r="Y331" s="13"/>
      <c r="Z331" s="13"/>
      <c r="AA331" s="13"/>
      <c r="AB331" s="13"/>
      <c r="AC331" s="13"/>
      <c r="AD331" s="13"/>
      <c r="AE331" s="13"/>
      <c r="AT331" s="284" t="s">
        <v>446</v>
      </c>
      <c r="AU331" s="284" t="s">
        <v>88</v>
      </c>
      <c r="AV331" s="13" t="s">
        <v>88</v>
      </c>
      <c r="AW331" s="13" t="s">
        <v>5</v>
      </c>
      <c r="AX331" s="13" t="s">
        <v>86</v>
      </c>
      <c r="AY331" s="284" t="s">
        <v>223</v>
      </c>
    </row>
    <row r="332" s="2" customFormat="1" ht="21.75" customHeight="1">
      <c r="A332" s="39"/>
      <c r="B332" s="40"/>
      <c r="C332" s="296" t="s">
        <v>575</v>
      </c>
      <c r="D332" s="296" t="s">
        <v>498</v>
      </c>
      <c r="E332" s="297" t="s">
        <v>2851</v>
      </c>
      <c r="F332" s="298" t="s">
        <v>2852</v>
      </c>
      <c r="G332" s="299" t="s">
        <v>481</v>
      </c>
      <c r="H332" s="300">
        <v>200.36000000000001</v>
      </c>
      <c r="I332" s="301"/>
      <c r="J332" s="302"/>
      <c r="K332" s="303">
        <f>ROUND(P332*H332,2)</f>
        <v>0</v>
      </c>
      <c r="L332" s="298" t="s">
        <v>1</v>
      </c>
      <c r="M332" s="304"/>
      <c r="N332" s="305" t="s">
        <v>1</v>
      </c>
      <c r="O332" s="260" t="s">
        <v>41</v>
      </c>
      <c r="P332" s="261">
        <f>I332+J332</f>
        <v>0</v>
      </c>
      <c r="Q332" s="261">
        <f>ROUND(I332*H332,2)</f>
        <v>0</v>
      </c>
      <c r="R332" s="261">
        <f>ROUND(J332*H332,2)</f>
        <v>0</v>
      </c>
      <c r="S332" s="92"/>
      <c r="T332" s="262">
        <f>S332*H332</f>
        <v>0</v>
      </c>
      <c r="U332" s="262">
        <v>0.0022100000000000002</v>
      </c>
      <c r="V332" s="262">
        <f>U332*H332</f>
        <v>0.44279560000000007</v>
      </c>
      <c r="W332" s="262">
        <v>0</v>
      </c>
      <c r="X332" s="263">
        <f>W332*H332</f>
        <v>0</v>
      </c>
      <c r="Y332" s="39"/>
      <c r="Z332" s="39"/>
      <c r="AA332" s="39"/>
      <c r="AB332" s="39"/>
      <c r="AC332" s="39"/>
      <c r="AD332" s="39"/>
      <c r="AE332" s="39"/>
      <c r="AR332" s="264" t="s">
        <v>430</v>
      </c>
      <c r="AT332" s="264" t="s">
        <v>498</v>
      </c>
      <c r="AU332" s="264" t="s">
        <v>88</v>
      </c>
      <c r="AY332" s="18" t="s">
        <v>223</v>
      </c>
      <c r="BE332" s="265">
        <f>IF(O332="základní",K332,0)</f>
        <v>0</v>
      </c>
      <c r="BF332" s="265">
        <f>IF(O332="snížená",K332,0)</f>
        <v>0</v>
      </c>
      <c r="BG332" s="265">
        <f>IF(O332="zákl. přenesená",K332,0)</f>
        <v>0</v>
      </c>
      <c r="BH332" s="265">
        <f>IF(O332="sníž. přenesená",K332,0)</f>
        <v>0</v>
      </c>
      <c r="BI332" s="265">
        <f>IF(O332="nulová",K332,0)</f>
        <v>0</v>
      </c>
      <c r="BJ332" s="18" t="s">
        <v>86</v>
      </c>
      <c r="BK332" s="265">
        <f>ROUND(P332*H332,2)</f>
        <v>0</v>
      </c>
      <c r="BL332" s="18" t="s">
        <v>239</v>
      </c>
      <c r="BM332" s="264" t="s">
        <v>2853</v>
      </c>
    </row>
    <row r="333" s="13" customFormat="1">
      <c r="A333" s="13"/>
      <c r="B333" s="274"/>
      <c r="C333" s="275"/>
      <c r="D333" s="266" t="s">
        <v>446</v>
      </c>
      <c r="E333" s="276" t="s">
        <v>1</v>
      </c>
      <c r="F333" s="277" t="s">
        <v>3063</v>
      </c>
      <c r="G333" s="275"/>
      <c r="H333" s="278">
        <v>200.36000000000001</v>
      </c>
      <c r="I333" s="279"/>
      <c r="J333" s="279"/>
      <c r="K333" s="275"/>
      <c r="L333" s="275"/>
      <c r="M333" s="280"/>
      <c r="N333" s="281"/>
      <c r="O333" s="282"/>
      <c r="P333" s="282"/>
      <c r="Q333" s="282"/>
      <c r="R333" s="282"/>
      <c r="S333" s="282"/>
      <c r="T333" s="282"/>
      <c r="U333" s="282"/>
      <c r="V333" s="282"/>
      <c r="W333" s="282"/>
      <c r="X333" s="283"/>
      <c r="Y333" s="13"/>
      <c r="Z333" s="13"/>
      <c r="AA333" s="13"/>
      <c r="AB333" s="13"/>
      <c r="AC333" s="13"/>
      <c r="AD333" s="13"/>
      <c r="AE333" s="13"/>
      <c r="AT333" s="284" t="s">
        <v>446</v>
      </c>
      <c r="AU333" s="284" t="s">
        <v>88</v>
      </c>
      <c r="AV333" s="13" t="s">
        <v>88</v>
      </c>
      <c r="AW333" s="13" t="s">
        <v>5</v>
      </c>
      <c r="AX333" s="13" t="s">
        <v>86</v>
      </c>
      <c r="AY333" s="284" t="s">
        <v>223</v>
      </c>
    </row>
    <row r="334" s="2" customFormat="1" ht="21.75" customHeight="1">
      <c r="A334" s="39"/>
      <c r="B334" s="40"/>
      <c r="C334" s="252" t="s">
        <v>580</v>
      </c>
      <c r="D334" s="252" t="s">
        <v>226</v>
      </c>
      <c r="E334" s="253" t="s">
        <v>2860</v>
      </c>
      <c r="F334" s="254" t="s">
        <v>2861</v>
      </c>
      <c r="G334" s="255" t="s">
        <v>481</v>
      </c>
      <c r="H334" s="256">
        <v>182.25999999999999</v>
      </c>
      <c r="I334" s="257"/>
      <c r="J334" s="257"/>
      <c r="K334" s="258">
        <f>ROUND(P334*H334,2)</f>
        <v>0</v>
      </c>
      <c r="L334" s="254" t="s">
        <v>404</v>
      </c>
      <c r="M334" s="45"/>
      <c r="N334" s="259" t="s">
        <v>1</v>
      </c>
      <c r="O334" s="260" t="s">
        <v>41</v>
      </c>
      <c r="P334" s="261">
        <f>I334+J334</f>
        <v>0</v>
      </c>
      <c r="Q334" s="261">
        <f>ROUND(I334*H334,2)</f>
        <v>0</v>
      </c>
      <c r="R334" s="261">
        <f>ROUND(J334*H334,2)</f>
        <v>0</v>
      </c>
      <c r="S334" s="92"/>
      <c r="T334" s="262">
        <f>S334*H334</f>
        <v>0</v>
      </c>
      <c r="U334" s="262">
        <v>2.0000000000000002E-05</v>
      </c>
      <c r="V334" s="262">
        <f>U334*H334</f>
        <v>0.0036451999999999999</v>
      </c>
      <c r="W334" s="262">
        <v>0</v>
      </c>
      <c r="X334" s="263">
        <f>W334*H334</f>
        <v>0</v>
      </c>
      <c r="Y334" s="39"/>
      <c r="Z334" s="39"/>
      <c r="AA334" s="39"/>
      <c r="AB334" s="39"/>
      <c r="AC334" s="39"/>
      <c r="AD334" s="39"/>
      <c r="AE334" s="39"/>
      <c r="AR334" s="264" t="s">
        <v>239</v>
      </c>
      <c r="AT334" s="264" t="s">
        <v>226</v>
      </c>
      <c r="AU334" s="264" t="s">
        <v>88</v>
      </c>
      <c r="AY334" s="18" t="s">
        <v>223</v>
      </c>
      <c r="BE334" s="265">
        <f>IF(O334="základní",K334,0)</f>
        <v>0</v>
      </c>
      <c r="BF334" s="265">
        <f>IF(O334="snížená",K334,0)</f>
        <v>0</v>
      </c>
      <c r="BG334" s="265">
        <f>IF(O334="zákl. přenesená",K334,0)</f>
        <v>0</v>
      </c>
      <c r="BH334" s="265">
        <f>IF(O334="sníž. přenesená",K334,0)</f>
        <v>0</v>
      </c>
      <c r="BI334" s="265">
        <f>IF(O334="nulová",K334,0)</f>
        <v>0</v>
      </c>
      <c r="BJ334" s="18" t="s">
        <v>86</v>
      </c>
      <c r="BK334" s="265">
        <f>ROUND(P334*H334,2)</f>
        <v>0</v>
      </c>
      <c r="BL334" s="18" t="s">
        <v>239</v>
      </c>
      <c r="BM334" s="264" t="s">
        <v>2862</v>
      </c>
    </row>
    <row r="335" s="13" customFormat="1">
      <c r="A335" s="13"/>
      <c r="B335" s="274"/>
      <c r="C335" s="275"/>
      <c r="D335" s="266" t="s">
        <v>446</v>
      </c>
      <c r="E335" s="276" t="s">
        <v>1</v>
      </c>
      <c r="F335" s="277" t="s">
        <v>3064</v>
      </c>
      <c r="G335" s="275"/>
      <c r="H335" s="278">
        <v>180.16999999999999</v>
      </c>
      <c r="I335" s="279"/>
      <c r="J335" s="279"/>
      <c r="K335" s="275"/>
      <c r="L335" s="275"/>
      <c r="M335" s="280"/>
      <c r="N335" s="281"/>
      <c r="O335" s="282"/>
      <c r="P335" s="282"/>
      <c r="Q335" s="282"/>
      <c r="R335" s="282"/>
      <c r="S335" s="282"/>
      <c r="T335" s="282"/>
      <c r="U335" s="282"/>
      <c r="V335" s="282"/>
      <c r="W335" s="282"/>
      <c r="X335" s="283"/>
      <c r="Y335" s="13"/>
      <c r="Z335" s="13"/>
      <c r="AA335" s="13"/>
      <c r="AB335" s="13"/>
      <c r="AC335" s="13"/>
      <c r="AD335" s="13"/>
      <c r="AE335" s="13"/>
      <c r="AT335" s="284" t="s">
        <v>446</v>
      </c>
      <c r="AU335" s="284" t="s">
        <v>88</v>
      </c>
      <c r="AV335" s="13" t="s">
        <v>88</v>
      </c>
      <c r="AW335" s="13" t="s">
        <v>5</v>
      </c>
      <c r="AX335" s="13" t="s">
        <v>78</v>
      </c>
      <c r="AY335" s="284" t="s">
        <v>223</v>
      </c>
    </row>
    <row r="336" s="15" customFormat="1">
      <c r="A336" s="15"/>
      <c r="B336" s="309"/>
      <c r="C336" s="310"/>
      <c r="D336" s="266" t="s">
        <v>446</v>
      </c>
      <c r="E336" s="311" t="s">
        <v>1</v>
      </c>
      <c r="F336" s="312" t="s">
        <v>3065</v>
      </c>
      <c r="G336" s="310"/>
      <c r="H336" s="311" t="s">
        <v>1</v>
      </c>
      <c r="I336" s="313"/>
      <c r="J336" s="313"/>
      <c r="K336" s="310"/>
      <c r="L336" s="310"/>
      <c r="M336" s="314"/>
      <c r="N336" s="315"/>
      <c r="O336" s="316"/>
      <c r="P336" s="316"/>
      <c r="Q336" s="316"/>
      <c r="R336" s="316"/>
      <c r="S336" s="316"/>
      <c r="T336" s="316"/>
      <c r="U336" s="316"/>
      <c r="V336" s="316"/>
      <c r="W336" s="316"/>
      <c r="X336" s="317"/>
      <c r="Y336" s="15"/>
      <c r="Z336" s="15"/>
      <c r="AA336" s="15"/>
      <c r="AB336" s="15"/>
      <c r="AC336" s="15"/>
      <c r="AD336" s="15"/>
      <c r="AE336" s="15"/>
      <c r="AT336" s="318" t="s">
        <v>446</v>
      </c>
      <c r="AU336" s="318" t="s">
        <v>88</v>
      </c>
      <c r="AV336" s="15" t="s">
        <v>86</v>
      </c>
      <c r="AW336" s="15" t="s">
        <v>5</v>
      </c>
      <c r="AX336" s="15" t="s">
        <v>78</v>
      </c>
      <c r="AY336" s="318" t="s">
        <v>223</v>
      </c>
    </row>
    <row r="337" s="13" customFormat="1">
      <c r="A337" s="13"/>
      <c r="B337" s="274"/>
      <c r="C337" s="275"/>
      <c r="D337" s="266" t="s">
        <v>446</v>
      </c>
      <c r="E337" s="276" t="s">
        <v>1</v>
      </c>
      <c r="F337" s="277" t="s">
        <v>3066</v>
      </c>
      <c r="G337" s="275"/>
      <c r="H337" s="278">
        <v>2.0899999999999999</v>
      </c>
      <c r="I337" s="279"/>
      <c r="J337" s="279"/>
      <c r="K337" s="275"/>
      <c r="L337" s="275"/>
      <c r="M337" s="280"/>
      <c r="N337" s="281"/>
      <c r="O337" s="282"/>
      <c r="P337" s="282"/>
      <c r="Q337" s="282"/>
      <c r="R337" s="282"/>
      <c r="S337" s="282"/>
      <c r="T337" s="282"/>
      <c r="U337" s="282"/>
      <c r="V337" s="282"/>
      <c r="W337" s="282"/>
      <c r="X337" s="283"/>
      <c r="Y337" s="13"/>
      <c r="Z337" s="13"/>
      <c r="AA337" s="13"/>
      <c r="AB337" s="13"/>
      <c r="AC337" s="13"/>
      <c r="AD337" s="13"/>
      <c r="AE337" s="13"/>
      <c r="AT337" s="284" t="s">
        <v>446</v>
      </c>
      <c r="AU337" s="284" t="s">
        <v>88</v>
      </c>
      <c r="AV337" s="13" t="s">
        <v>88</v>
      </c>
      <c r="AW337" s="13" t="s">
        <v>5</v>
      </c>
      <c r="AX337" s="13" t="s">
        <v>78</v>
      </c>
      <c r="AY337" s="284" t="s">
        <v>223</v>
      </c>
    </row>
    <row r="338" s="14" customFormat="1">
      <c r="A338" s="14"/>
      <c r="B338" s="285"/>
      <c r="C338" s="286"/>
      <c r="D338" s="266" t="s">
        <v>446</v>
      </c>
      <c r="E338" s="287" t="s">
        <v>1</v>
      </c>
      <c r="F338" s="288" t="s">
        <v>463</v>
      </c>
      <c r="G338" s="286"/>
      <c r="H338" s="289">
        <v>182.25999999999999</v>
      </c>
      <c r="I338" s="290"/>
      <c r="J338" s="290"/>
      <c r="K338" s="286"/>
      <c r="L338" s="286"/>
      <c r="M338" s="291"/>
      <c r="N338" s="292"/>
      <c r="O338" s="293"/>
      <c r="P338" s="293"/>
      <c r="Q338" s="293"/>
      <c r="R338" s="293"/>
      <c r="S338" s="293"/>
      <c r="T338" s="293"/>
      <c r="U338" s="293"/>
      <c r="V338" s="293"/>
      <c r="W338" s="293"/>
      <c r="X338" s="294"/>
      <c r="Y338" s="14"/>
      <c r="Z338" s="14"/>
      <c r="AA338" s="14"/>
      <c r="AB338" s="14"/>
      <c r="AC338" s="14"/>
      <c r="AD338" s="14"/>
      <c r="AE338" s="14"/>
      <c r="AT338" s="295" t="s">
        <v>446</v>
      </c>
      <c r="AU338" s="295" t="s">
        <v>88</v>
      </c>
      <c r="AV338" s="14" t="s">
        <v>239</v>
      </c>
      <c r="AW338" s="14" t="s">
        <v>5</v>
      </c>
      <c r="AX338" s="14" t="s">
        <v>86</v>
      </c>
      <c r="AY338" s="295" t="s">
        <v>223</v>
      </c>
    </row>
    <row r="339" s="2" customFormat="1" ht="21.75" customHeight="1">
      <c r="A339" s="39"/>
      <c r="B339" s="40"/>
      <c r="C339" s="296" t="s">
        <v>584</v>
      </c>
      <c r="D339" s="296" t="s">
        <v>498</v>
      </c>
      <c r="E339" s="297" t="s">
        <v>2864</v>
      </c>
      <c r="F339" s="298" t="s">
        <v>2865</v>
      </c>
      <c r="G339" s="299" t="s">
        <v>481</v>
      </c>
      <c r="H339" s="300">
        <v>182.25999999999999</v>
      </c>
      <c r="I339" s="301"/>
      <c r="J339" s="302"/>
      <c r="K339" s="303">
        <f>ROUND(P339*H339,2)</f>
        <v>0</v>
      </c>
      <c r="L339" s="298" t="s">
        <v>1</v>
      </c>
      <c r="M339" s="304"/>
      <c r="N339" s="305" t="s">
        <v>1</v>
      </c>
      <c r="O339" s="260" t="s">
        <v>41</v>
      </c>
      <c r="P339" s="261">
        <f>I339+J339</f>
        <v>0</v>
      </c>
      <c r="Q339" s="261">
        <f>ROUND(I339*H339,2)</f>
        <v>0</v>
      </c>
      <c r="R339" s="261">
        <f>ROUND(J339*H339,2)</f>
        <v>0</v>
      </c>
      <c r="S339" s="92"/>
      <c r="T339" s="262">
        <f>S339*H339</f>
        <v>0</v>
      </c>
      <c r="U339" s="262">
        <v>0.0051999999999999998</v>
      </c>
      <c r="V339" s="262">
        <f>U339*H339</f>
        <v>0.94775199999999993</v>
      </c>
      <c r="W339" s="262">
        <v>0</v>
      </c>
      <c r="X339" s="263">
        <f>W339*H339</f>
        <v>0</v>
      </c>
      <c r="Y339" s="39"/>
      <c r="Z339" s="39"/>
      <c r="AA339" s="39"/>
      <c r="AB339" s="39"/>
      <c r="AC339" s="39"/>
      <c r="AD339" s="39"/>
      <c r="AE339" s="39"/>
      <c r="AR339" s="264" t="s">
        <v>430</v>
      </c>
      <c r="AT339" s="264" t="s">
        <v>498</v>
      </c>
      <c r="AU339" s="264" t="s">
        <v>88</v>
      </c>
      <c r="AY339" s="18" t="s">
        <v>223</v>
      </c>
      <c r="BE339" s="265">
        <f>IF(O339="základní",K339,0)</f>
        <v>0</v>
      </c>
      <c r="BF339" s="265">
        <f>IF(O339="snížená",K339,0)</f>
        <v>0</v>
      </c>
      <c r="BG339" s="265">
        <f>IF(O339="zákl. přenesená",K339,0)</f>
        <v>0</v>
      </c>
      <c r="BH339" s="265">
        <f>IF(O339="sníž. přenesená",K339,0)</f>
        <v>0</v>
      </c>
      <c r="BI339" s="265">
        <f>IF(O339="nulová",K339,0)</f>
        <v>0</v>
      </c>
      <c r="BJ339" s="18" t="s">
        <v>86</v>
      </c>
      <c r="BK339" s="265">
        <f>ROUND(P339*H339,2)</f>
        <v>0</v>
      </c>
      <c r="BL339" s="18" t="s">
        <v>239</v>
      </c>
      <c r="BM339" s="264" t="s">
        <v>2866</v>
      </c>
    </row>
    <row r="340" s="13" customFormat="1">
      <c r="A340" s="13"/>
      <c r="B340" s="274"/>
      <c r="C340" s="275"/>
      <c r="D340" s="266" t="s">
        <v>446</v>
      </c>
      <c r="E340" s="276" t="s">
        <v>1</v>
      </c>
      <c r="F340" s="277" t="s">
        <v>3064</v>
      </c>
      <c r="G340" s="275"/>
      <c r="H340" s="278">
        <v>180.16999999999999</v>
      </c>
      <c r="I340" s="279"/>
      <c r="J340" s="279"/>
      <c r="K340" s="275"/>
      <c r="L340" s="275"/>
      <c r="M340" s="280"/>
      <c r="N340" s="281"/>
      <c r="O340" s="282"/>
      <c r="P340" s="282"/>
      <c r="Q340" s="282"/>
      <c r="R340" s="282"/>
      <c r="S340" s="282"/>
      <c r="T340" s="282"/>
      <c r="U340" s="282"/>
      <c r="V340" s="282"/>
      <c r="W340" s="282"/>
      <c r="X340" s="283"/>
      <c r="Y340" s="13"/>
      <c r="Z340" s="13"/>
      <c r="AA340" s="13"/>
      <c r="AB340" s="13"/>
      <c r="AC340" s="13"/>
      <c r="AD340" s="13"/>
      <c r="AE340" s="13"/>
      <c r="AT340" s="284" t="s">
        <v>446</v>
      </c>
      <c r="AU340" s="284" t="s">
        <v>88</v>
      </c>
      <c r="AV340" s="13" t="s">
        <v>88</v>
      </c>
      <c r="AW340" s="13" t="s">
        <v>5</v>
      </c>
      <c r="AX340" s="13" t="s">
        <v>78</v>
      </c>
      <c r="AY340" s="284" t="s">
        <v>223</v>
      </c>
    </row>
    <row r="341" s="15" customFormat="1">
      <c r="A341" s="15"/>
      <c r="B341" s="309"/>
      <c r="C341" s="310"/>
      <c r="D341" s="266" t="s">
        <v>446</v>
      </c>
      <c r="E341" s="311" t="s">
        <v>1</v>
      </c>
      <c r="F341" s="312" t="s">
        <v>3067</v>
      </c>
      <c r="G341" s="310"/>
      <c r="H341" s="311" t="s">
        <v>1</v>
      </c>
      <c r="I341" s="313"/>
      <c r="J341" s="313"/>
      <c r="K341" s="310"/>
      <c r="L341" s="310"/>
      <c r="M341" s="314"/>
      <c r="N341" s="315"/>
      <c r="O341" s="316"/>
      <c r="P341" s="316"/>
      <c r="Q341" s="316"/>
      <c r="R341" s="316"/>
      <c r="S341" s="316"/>
      <c r="T341" s="316"/>
      <c r="U341" s="316"/>
      <c r="V341" s="316"/>
      <c r="W341" s="316"/>
      <c r="X341" s="317"/>
      <c r="Y341" s="15"/>
      <c r="Z341" s="15"/>
      <c r="AA341" s="15"/>
      <c r="AB341" s="15"/>
      <c r="AC341" s="15"/>
      <c r="AD341" s="15"/>
      <c r="AE341" s="15"/>
      <c r="AT341" s="318" t="s">
        <v>446</v>
      </c>
      <c r="AU341" s="318" t="s">
        <v>88</v>
      </c>
      <c r="AV341" s="15" t="s">
        <v>86</v>
      </c>
      <c r="AW341" s="15" t="s">
        <v>5</v>
      </c>
      <c r="AX341" s="15" t="s">
        <v>78</v>
      </c>
      <c r="AY341" s="318" t="s">
        <v>223</v>
      </c>
    </row>
    <row r="342" s="13" customFormat="1">
      <c r="A342" s="13"/>
      <c r="B342" s="274"/>
      <c r="C342" s="275"/>
      <c r="D342" s="266" t="s">
        <v>446</v>
      </c>
      <c r="E342" s="276" t="s">
        <v>1</v>
      </c>
      <c r="F342" s="277" t="s">
        <v>3066</v>
      </c>
      <c r="G342" s="275"/>
      <c r="H342" s="278">
        <v>2.0899999999999999</v>
      </c>
      <c r="I342" s="279"/>
      <c r="J342" s="279"/>
      <c r="K342" s="275"/>
      <c r="L342" s="275"/>
      <c r="M342" s="280"/>
      <c r="N342" s="281"/>
      <c r="O342" s="282"/>
      <c r="P342" s="282"/>
      <c r="Q342" s="282"/>
      <c r="R342" s="282"/>
      <c r="S342" s="282"/>
      <c r="T342" s="282"/>
      <c r="U342" s="282"/>
      <c r="V342" s="282"/>
      <c r="W342" s="282"/>
      <c r="X342" s="283"/>
      <c r="Y342" s="13"/>
      <c r="Z342" s="13"/>
      <c r="AA342" s="13"/>
      <c r="AB342" s="13"/>
      <c r="AC342" s="13"/>
      <c r="AD342" s="13"/>
      <c r="AE342" s="13"/>
      <c r="AT342" s="284" t="s">
        <v>446</v>
      </c>
      <c r="AU342" s="284" t="s">
        <v>88</v>
      </c>
      <c r="AV342" s="13" t="s">
        <v>88</v>
      </c>
      <c r="AW342" s="13" t="s">
        <v>5</v>
      </c>
      <c r="AX342" s="13" t="s">
        <v>78</v>
      </c>
      <c r="AY342" s="284" t="s">
        <v>223</v>
      </c>
    </row>
    <row r="343" s="14" customFormat="1">
      <c r="A343" s="14"/>
      <c r="B343" s="285"/>
      <c r="C343" s="286"/>
      <c r="D343" s="266" t="s">
        <v>446</v>
      </c>
      <c r="E343" s="287" t="s">
        <v>1</v>
      </c>
      <c r="F343" s="288" t="s">
        <v>463</v>
      </c>
      <c r="G343" s="286"/>
      <c r="H343" s="289">
        <v>182.25999999999999</v>
      </c>
      <c r="I343" s="290"/>
      <c r="J343" s="290"/>
      <c r="K343" s="286"/>
      <c r="L343" s="286"/>
      <c r="M343" s="291"/>
      <c r="N343" s="292"/>
      <c r="O343" s="293"/>
      <c r="P343" s="293"/>
      <c r="Q343" s="293"/>
      <c r="R343" s="293"/>
      <c r="S343" s="293"/>
      <c r="T343" s="293"/>
      <c r="U343" s="293"/>
      <c r="V343" s="293"/>
      <c r="W343" s="293"/>
      <c r="X343" s="294"/>
      <c r="Y343" s="14"/>
      <c r="Z343" s="14"/>
      <c r="AA343" s="14"/>
      <c r="AB343" s="14"/>
      <c r="AC343" s="14"/>
      <c r="AD343" s="14"/>
      <c r="AE343" s="14"/>
      <c r="AT343" s="295" t="s">
        <v>446</v>
      </c>
      <c r="AU343" s="295" t="s">
        <v>88</v>
      </c>
      <c r="AV343" s="14" t="s">
        <v>239</v>
      </c>
      <c r="AW343" s="14" t="s">
        <v>5</v>
      </c>
      <c r="AX343" s="14" t="s">
        <v>86</v>
      </c>
      <c r="AY343" s="295" t="s">
        <v>223</v>
      </c>
    </row>
    <row r="344" s="2" customFormat="1" ht="21.75" customHeight="1">
      <c r="A344" s="39"/>
      <c r="B344" s="40"/>
      <c r="C344" s="296" t="s">
        <v>590</v>
      </c>
      <c r="D344" s="296" t="s">
        <v>498</v>
      </c>
      <c r="E344" s="297" t="s">
        <v>3068</v>
      </c>
      <c r="F344" s="298" t="s">
        <v>3069</v>
      </c>
      <c r="G344" s="299" t="s">
        <v>481</v>
      </c>
      <c r="H344" s="300">
        <v>55.640000000000001</v>
      </c>
      <c r="I344" s="301"/>
      <c r="J344" s="302"/>
      <c r="K344" s="303">
        <f>ROUND(P344*H344,2)</f>
        <v>0</v>
      </c>
      <c r="L344" s="298" t="s">
        <v>1</v>
      </c>
      <c r="M344" s="304"/>
      <c r="N344" s="305" t="s">
        <v>1</v>
      </c>
      <c r="O344" s="260" t="s">
        <v>41</v>
      </c>
      <c r="P344" s="261">
        <f>I344+J344</f>
        <v>0</v>
      </c>
      <c r="Q344" s="261">
        <f>ROUND(I344*H344,2)</f>
        <v>0</v>
      </c>
      <c r="R344" s="261">
        <f>ROUND(J344*H344,2)</f>
        <v>0</v>
      </c>
      <c r="S344" s="92"/>
      <c r="T344" s="262">
        <f>S344*H344</f>
        <v>0</v>
      </c>
      <c r="U344" s="262">
        <v>0.0057999999999999996</v>
      </c>
      <c r="V344" s="262">
        <f>U344*H344</f>
        <v>0.322712</v>
      </c>
      <c r="W344" s="262">
        <v>0</v>
      </c>
      <c r="X344" s="263">
        <f>W344*H344</f>
        <v>0</v>
      </c>
      <c r="Y344" s="39"/>
      <c r="Z344" s="39"/>
      <c r="AA344" s="39"/>
      <c r="AB344" s="39"/>
      <c r="AC344" s="39"/>
      <c r="AD344" s="39"/>
      <c r="AE344" s="39"/>
      <c r="AR344" s="264" t="s">
        <v>430</v>
      </c>
      <c r="AT344" s="264" t="s">
        <v>498</v>
      </c>
      <c r="AU344" s="264" t="s">
        <v>88</v>
      </c>
      <c r="AY344" s="18" t="s">
        <v>223</v>
      </c>
      <c r="BE344" s="265">
        <f>IF(O344="základní",K344,0)</f>
        <v>0</v>
      </c>
      <c r="BF344" s="265">
        <f>IF(O344="snížená",K344,0)</f>
        <v>0</v>
      </c>
      <c r="BG344" s="265">
        <f>IF(O344="zákl. přenesená",K344,0)</f>
        <v>0</v>
      </c>
      <c r="BH344" s="265">
        <f>IF(O344="sníž. přenesená",K344,0)</f>
        <v>0</v>
      </c>
      <c r="BI344" s="265">
        <f>IF(O344="nulová",K344,0)</f>
        <v>0</v>
      </c>
      <c r="BJ344" s="18" t="s">
        <v>86</v>
      </c>
      <c r="BK344" s="265">
        <f>ROUND(P344*H344,2)</f>
        <v>0</v>
      </c>
      <c r="BL344" s="18" t="s">
        <v>239</v>
      </c>
      <c r="BM344" s="264" t="s">
        <v>3070</v>
      </c>
    </row>
    <row r="345" s="13" customFormat="1">
      <c r="A345" s="13"/>
      <c r="B345" s="274"/>
      <c r="C345" s="275"/>
      <c r="D345" s="266" t="s">
        <v>446</v>
      </c>
      <c r="E345" s="276" t="s">
        <v>1</v>
      </c>
      <c r="F345" s="277" t="s">
        <v>3071</v>
      </c>
      <c r="G345" s="275"/>
      <c r="H345" s="278">
        <v>55.640000000000001</v>
      </c>
      <c r="I345" s="279"/>
      <c r="J345" s="279"/>
      <c r="K345" s="275"/>
      <c r="L345" s="275"/>
      <c r="M345" s="280"/>
      <c r="N345" s="281"/>
      <c r="O345" s="282"/>
      <c r="P345" s="282"/>
      <c r="Q345" s="282"/>
      <c r="R345" s="282"/>
      <c r="S345" s="282"/>
      <c r="T345" s="282"/>
      <c r="U345" s="282"/>
      <c r="V345" s="282"/>
      <c r="W345" s="282"/>
      <c r="X345" s="283"/>
      <c r="Y345" s="13"/>
      <c r="Z345" s="13"/>
      <c r="AA345" s="13"/>
      <c r="AB345" s="13"/>
      <c r="AC345" s="13"/>
      <c r="AD345" s="13"/>
      <c r="AE345" s="13"/>
      <c r="AT345" s="284" t="s">
        <v>446</v>
      </c>
      <c r="AU345" s="284" t="s">
        <v>88</v>
      </c>
      <c r="AV345" s="13" t="s">
        <v>88</v>
      </c>
      <c r="AW345" s="13" t="s">
        <v>5</v>
      </c>
      <c r="AX345" s="13" t="s">
        <v>86</v>
      </c>
      <c r="AY345" s="284" t="s">
        <v>223</v>
      </c>
    </row>
    <row r="346" s="2" customFormat="1" ht="21.75" customHeight="1">
      <c r="A346" s="39"/>
      <c r="B346" s="40"/>
      <c r="C346" s="252" t="s">
        <v>595</v>
      </c>
      <c r="D346" s="252" t="s">
        <v>226</v>
      </c>
      <c r="E346" s="253" t="s">
        <v>3072</v>
      </c>
      <c r="F346" s="254" t="s">
        <v>3073</v>
      </c>
      <c r="G346" s="255" t="s">
        <v>481</v>
      </c>
      <c r="H346" s="256">
        <v>55.640000000000001</v>
      </c>
      <c r="I346" s="257"/>
      <c r="J346" s="257"/>
      <c r="K346" s="258">
        <f>ROUND(P346*H346,2)</f>
        <v>0</v>
      </c>
      <c r="L346" s="254" t="s">
        <v>404</v>
      </c>
      <c r="M346" s="45"/>
      <c r="N346" s="259" t="s">
        <v>1</v>
      </c>
      <c r="O346" s="260" t="s">
        <v>41</v>
      </c>
      <c r="P346" s="261">
        <f>I346+J346</f>
        <v>0</v>
      </c>
      <c r="Q346" s="261">
        <f>ROUND(I346*H346,2)</f>
        <v>0</v>
      </c>
      <c r="R346" s="261">
        <f>ROUND(J346*H346,2)</f>
        <v>0</v>
      </c>
      <c r="S346" s="92"/>
      <c r="T346" s="262">
        <f>S346*H346</f>
        <v>0</v>
      </c>
      <c r="U346" s="262">
        <v>2.0000000000000002E-05</v>
      </c>
      <c r="V346" s="262">
        <f>U346*H346</f>
        <v>0.0011128000000000002</v>
      </c>
      <c r="W346" s="262">
        <v>0</v>
      </c>
      <c r="X346" s="263">
        <f>W346*H346</f>
        <v>0</v>
      </c>
      <c r="Y346" s="39"/>
      <c r="Z346" s="39"/>
      <c r="AA346" s="39"/>
      <c r="AB346" s="39"/>
      <c r="AC346" s="39"/>
      <c r="AD346" s="39"/>
      <c r="AE346" s="39"/>
      <c r="AR346" s="264" t="s">
        <v>239</v>
      </c>
      <c r="AT346" s="264" t="s">
        <v>226</v>
      </c>
      <c r="AU346" s="264" t="s">
        <v>88</v>
      </c>
      <c r="AY346" s="18" t="s">
        <v>223</v>
      </c>
      <c r="BE346" s="265">
        <f>IF(O346="základní",K346,0)</f>
        <v>0</v>
      </c>
      <c r="BF346" s="265">
        <f>IF(O346="snížená",K346,0)</f>
        <v>0</v>
      </c>
      <c r="BG346" s="265">
        <f>IF(O346="zákl. přenesená",K346,0)</f>
        <v>0</v>
      </c>
      <c r="BH346" s="265">
        <f>IF(O346="sníž. přenesená",K346,0)</f>
        <v>0</v>
      </c>
      <c r="BI346" s="265">
        <f>IF(O346="nulová",K346,0)</f>
        <v>0</v>
      </c>
      <c r="BJ346" s="18" t="s">
        <v>86</v>
      </c>
      <c r="BK346" s="265">
        <f>ROUND(P346*H346,2)</f>
        <v>0</v>
      </c>
      <c r="BL346" s="18" t="s">
        <v>239</v>
      </c>
      <c r="BM346" s="264" t="s">
        <v>3074</v>
      </c>
    </row>
    <row r="347" s="13" customFormat="1">
      <c r="A347" s="13"/>
      <c r="B347" s="274"/>
      <c r="C347" s="275"/>
      <c r="D347" s="266" t="s">
        <v>446</v>
      </c>
      <c r="E347" s="276" t="s">
        <v>1</v>
      </c>
      <c r="F347" s="277" t="s">
        <v>3071</v>
      </c>
      <c r="G347" s="275"/>
      <c r="H347" s="278">
        <v>55.640000000000001</v>
      </c>
      <c r="I347" s="279"/>
      <c r="J347" s="279"/>
      <c r="K347" s="275"/>
      <c r="L347" s="275"/>
      <c r="M347" s="280"/>
      <c r="N347" s="281"/>
      <c r="O347" s="282"/>
      <c r="P347" s="282"/>
      <c r="Q347" s="282"/>
      <c r="R347" s="282"/>
      <c r="S347" s="282"/>
      <c r="T347" s="282"/>
      <c r="U347" s="282"/>
      <c r="V347" s="282"/>
      <c r="W347" s="282"/>
      <c r="X347" s="283"/>
      <c r="Y347" s="13"/>
      <c r="Z347" s="13"/>
      <c r="AA347" s="13"/>
      <c r="AB347" s="13"/>
      <c r="AC347" s="13"/>
      <c r="AD347" s="13"/>
      <c r="AE347" s="13"/>
      <c r="AT347" s="284" t="s">
        <v>446</v>
      </c>
      <c r="AU347" s="284" t="s">
        <v>88</v>
      </c>
      <c r="AV347" s="13" t="s">
        <v>88</v>
      </c>
      <c r="AW347" s="13" t="s">
        <v>5</v>
      </c>
      <c r="AX347" s="13" t="s">
        <v>86</v>
      </c>
      <c r="AY347" s="284" t="s">
        <v>223</v>
      </c>
    </row>
    <row r="348" s="2" customFormat="1" ht="21.75" customHeight="1">
      <c r="A348" s="39"/>
      <c r="B348" s="40"/>
      <c r="C348" s="252" t="s">
        <v>611</v>
      </c>
      <c r="D348" s="252" t="s">
        <v>226</v>
      </c>
      <c r="E348" s="253" t="s">
        <v>2872</v>
      </c>
      <c r="F348" s="254" t="s">
        <v>2873</v>
      </c>
      <c r="G348" s="255" t="s">
        <v>320</v>
      </c>
      <c r="H348" s="256">
        <v>106</v>
      </c>
      <c r="I348" s="257"/>
      <c r="J348" s="257"/>
      <c r="K348" s="258">
        <f>ROUND(P348*H348,2)</f>
        <v>0</v>
      </c>
      <c r="L348" s="254" t="s">
        <v>404</v>
      </c>
      <c r="M348" s="45"/>
      <c r="N348" s="259" t="s">
        <v>1</v>
      </c>
      <c r="O348" s="260" t="s">
        <v>41</v>
      </c>
      <c r="P348" s="261">
        <f>I348+J348</f>
        <v>0</v>
      </c>
      <c r="Q348" s="261">
        <f>ROUND(I348*H348,2)</f>
        <v>0</v>
      </c>
      <c r="R348" s="261">
        <f>ROUND(J348*H348,2)</f>
        <v>0</v>
      </c>
      <c r="S348" s="92"/>
      <c r="T348" s="262">
        <f>S348*H348</f>
        <v>0</v>
      </c>
      <c r="U348" s="262">
        <v>8.0000000000000007E-05</v>
      </c>
      <c r="V348" s="262">
        <f>U348*H348</f>
        <v>0.0084800000000000014</v>
      </c>
      <c r="W348" s="262">
        <v>0</v>
      </c>
      <c r="X348" s="263">
        <f>W348*H348</f>
        <v>0</v>
      </c>
      <c r="Y348" s="39"/>
      <c r="Z348" s="39"/>
      <c r="AA348" s="39"/>
      <c r="AB348" s="39"/>
      <c r="AC348" s="39"/>
      <c r="AD348" s="39"/>
      <c r="AE348" s="39"/>
      <c r="AR348" s="264" t="s">
        <v>239</v>
      </c>
      <c r="AT348" s="264" t="s">
        <v>226</v>
      </c>
      <c r="AU348" s="264" t="s">
        <v>88</v>
      </c>
      <c r="AY348" s="18" t="s">
        <v>223</v>
      </c>
      <c r="BE348" s="265">
        <f>IF(O348="základní",K348,0)</f>
        <v>0</v>
      </c>
      <c r="BF348" s="265">
        <f>IF(O348="snížená",K348,0)</f>
        <v>0</v>
      </c>
      <c r="BG348" s="265">
        <f>IF(O348="zákl. přenesená",K348,0)</f>
        <v>0</v>
      </c>
      <c r="BH348" s="265">
        <f>IF(O348="sníž. přenesená",K348,0)</f>
        <v>0</v>
      </c>
      <c r="BI348" s="265">
        <f>IF(O348="nulová",K348,0)</f>
        <v>0</v>
      </c>
      <c r="BJ348" s="18" t="s">
        <v>86</v>
      </c>
      <c r="BK348" s="265">
        <f>ROUND(P348*H348,2)</f>
        <v>0</v>
      </c>
      <c r="BL348" s="18" t="s">
        <v>239</v>
      </c>
      <c r="BM348" s="264" t="s">
        <v>2874</v>
      </c>
    </row>
    <row r="349" s="15" customFormat="1">
      <c r="A349" s="15"/>
      <c r="B349" s="309"/>
      <c r="C349" s="310"/>
      <c r="D349" s="266" t="s">
        <v>446</v>
      </c>
      <c r="E349" s="311" t="s">
        <v>1</v>
      </c>
      <c r="F349" s="312" t="s">
        <v>2875</v>
      </c>
      <c r="G349" s="310"/>
      <c r="H349" s="311" t="s">
        <v>1</v>
      </c>
      <c r="I349" s="313"/>
      <c r="J349" s="313"/>
      <c r="K349" s="310"/>
      <c r="L349" s="310"/>
      <c r="M349" s="314"/>
      <c r="N349" s="315"/>
      <c r="O349" s="316"/>
      <c r="P349" s="316"/>
      <c r="Q349" s="316"/>
      <c r="R349" s="316"/>
      <c r="S349" s="316"/>
      <c r="T349" s="316"/>
      <c r="U349" s="316"/>
      <c r="V349" s="316"/>
      <c r="W349" s="316"/>
      <c r="X349" s="317"/>
      <c r="Y349" s="15"/>
      <c r="Z349" s="15"/>
      <c r="AA349" s="15"/>
      <c r="AB349" s="15"/>
      <c r="AC349" s="15"/>
      <c r="AD349" s="15"/>
      <c r="AE349" s="15"/>
      <c r="AT349" s="318" t="s">
        <v>446</v>
      </c>
      <c r="AU349" s="318" t="s">
        <v>88</v>
      </c>
      <c r="AV349" s="15" t="s">
        <v>86</v>
      </c>
      <c r="AW349" s="15" t="s">
        <v>5</v>
      </c>
      <c r="AX349" s="15" t="s">
        <v>78</v>
      </c>
      <c r="AY349" s="318" t="s">
        <v>223</v>
      </c>
    </row>
    <row r="350" s="15" customFormat="1">
      <c r="A350" s="15"/>
      <c r="B350" s="309"/>
      <c r="C350" s="310"/>
      <c r="D350" s="266" t="s">
        <v>446</v>
      </c>
      <c r="E350" s="311" t="s">
        <v>1</v>
      </c>
      <c r="F350" s="312" t="s">
        <v>2876</v>
      </c>
      <c r="G350" s="310"/>
      <c r="H350" s="311" t="s">
        <v>1</v>
      </c>
      <c r="I350" s="313"/>
      <c r="J350" s="313"/>
      <c r="K350" s="310"/>
      <c r="L350" s="310"/>
      <c r="M350" s="314"/>
      <c r="N350" s="315"/>
      <c r="O350" s="316"/>
      <c r="P350" s="316"/>
      <c r="Q350" s="316"/>
      <c r="R350" s="316"/>
      <c r="S350" s="316"/>
      <c r="T350" s="316"/>
      <c r="U350" s="316"/>
      <c r="V350" s="316"/>
      <c r="W350" s="316"/>
      <c r="X350" s="317"/>
      <c r="Y350" s="15"/>
      <c r="Z350" s="15"/>
      <c r="AA350" s="15"/>
      <c r="AB350" s="15"/>
      <c r="AC350" s="15"/>
      <c r="AD350" s="15"/>
      <c r="AE350" s="15"/>
      <c r="AT350" s="318" t="s">
        <v>446</v>
      </c>
      <c r="AU350" s="318" t="s">
        <v>88</v>
      </c>
      <c r="AV350" s="15" t="s">
        <v>86</v>
      </c>
      <c r="AW350" s="15" t="s">
        <v>5</v>
      </c>
      <c r="AX350" s="15" t="s">
        <v>78</v>
      </c>
      <c r="AY350" s="318" t="s">
        <v>223</v>
      </c>
    </row>
    <row r="351" s="13" customFormat="1">
      <c r="A351" s="13"/>
      <c r="B351" s="274"/>
      <c r="C351" s="275"/>
      <c r="D351" s="266" t="s">
        <v>446</v>
      </c>
      <c r="E351" s="276" t="s">
        <v>1</v>
      </c>
      <c r="F351" s="277" t="s">
        <v>1708</v>
      </c>
      <c r="G351" s="275"/>
      <c r="H351" s="278">
        <v>88</v>
      </c>
      <c r="I351" s="279"/>
      <c r="J351" s="279"/>
      <c r="K351" s="275"/>
      <c r="L351" s="275"/>
      <c r="M351" s="280"/>
      <c r="N351" s="281"/>
      <c r="O351" s="282"/>
      <c r="P351" s="282"/>
      <c r="Q351" s="282"/>
      <c r="R351" s="282"/>
      <c r="S351" s="282"/>
      <c r="T351" s="282"/>
      <c r="U351" s="282"/>
      <c r="V351" s="282"/>
      <c r="W351" s="282"/>
      <c r="X351" s="283"/>
      <c r="Y351" s="13"/>
      <c r="Z351" s="13"/>
      <c r="AA351" s="13"/>
      <c r="AB351" s="13"/>
      <c r="AC351" s="13"/>
      <c r="AD351" s="13"/>
      <c r="AE351" s="13"/>
      <c r="AT351" s="284" t="s">
        <v>446</v>
      </c>
      <c r="AU351" s="284" t="s">
        <v>88</v>
      </c>
      <c r="AV351" s="13" t="s">
        <v>88</v>
      </c>
      <c r="AW351" s="13" t="s">
        <v>5</v>
      </c>
      <c r="AX351" s="13" t="s">
        <v>78</v>
      </c>
      <c r="AY351" s="284" t="s">
        <v>223</v>
      </c>
    </row>
    <row r="352" s="15" customFormat="1">
      <c r="A352" s="15"/>
      <c r="B352" s="309"/>
      <c r="C352" s="310"/>
      <c r="D352" s="266" t="s">
        <v>446</v>
      </c>
      <c r="E352" s="311" t="s">
        <v>1</v>
      </c>
      <c r="F352" s="312" t="s">
        <v>2878</v>
      </c>
      <c r="G352" s="310"/>
      <c r="H352" s="311" t="s">
        <v>1</v>
      </c>
      <c r="I352" s="313"/>
      <c r="J352" s="313"/>
      <c r="K352" s="310"/>
      <c r="L352" s="310"/>
      <c r="M352" s="314"/>
      <c r="N352" s="315"/>
      <c r="O352" s="316"/>
      <c r="P352" s="316"/>
      <c r="Q352" s="316"/>
      <c r="R352" s="316"/>
      <c r="S352" s="316"/>
      <c r="T352" s="316"/>
      <c r="U352" s="316"/>
      <c r="V352" s="316"/>
      <c r="W352" s="316"/>
      <c r="X352" s="317"/>
      <c r="Y352" s="15"/>
      <c r="Z352" s="15"/>
      <c r="AA352" s="15"/>
      <c r="AB352" s="15"/>
      <c r="AC352" s="15"/>
      <c r="AD352" s="15"/>
      <c r="AE352" s="15"/>
      <c r="AT352" s="318" t="s">
        <v>446</v>
      </c>
      <c r="AU352" s="318" t="s">
        <v>88</v>
      </c>
      <c r="AV352" s="15" t="s">
        <v>86</v>
      </c>
      <c r="AW352" s="15" t="s">
        <v>5</v>
      </c>
      <c r="AX352" s="15" t="s">
        <v>78</v>
      </c>
      <c r="AY352" s="318" t="s">
        <v>223</v>
      </c>
    </row>
    <row r="353" s="13" customFormat="1">
      <c r="A353" s="13"/>
      <c r="B353" s="274"/>
      <c r="C353" s="275"/>
      <c r="D353" s="266" t="s">
        <v>446</v>
      </c>
      <c r="E353" s="276" t="s">
        <v>1</v>
      </c>
      <c r="F353" s="277" t="s">
        <v>317</v>
      </c>
      <c r="G353" s="275"/>
      <c r="H353" s="278">
        <v>18</v>
      </c>
      <c r="I353" s="279"/>
      <c r="J353" s="279"/>
      <c r="K353" s="275"/>
      <c r="L353" s="275"/>
      <c r="M353" s="280"/>
      <c r="N353" s="281"/>
      <c r="O353" s="282"/>
      <c r="P353" s="282"/>
      <c r="Q353" s="282"/>
      <c r="R353" s="282"/>
      <c r="S353" s="282"/>
      <c r="T353" s="282"/>
      <c r="U353" s="282"/>
      <c r="V353" s="282"/>
      <c r="W353" s="282"/>
      <c r="X353" s="283"/>
      <c r="Y353" s="13"/>
      <c r="Z353" s="13"/>
      <c r="AA353" s="13"/>
      <c r="AB353" s="13"/>
      <c r="AC353" s="13"/>
      <c r="AD353" s="13"/>
      <c r="AE353" s="13"/>
      <c r="AT353" s="284" t="s">
        <v>446</v>
      </c>
      <c r="AU353" s="284" t="s">
        <v>88</v>
      </c>
      <c r="AV353" s="13" t="s">
        <v>88</v>
      </c>
      <c r="AW353" s="13" t="s">
        <v>5</v>
      </c>
      <c r="AX353" s="13" t="s">
        <v>78</v>
      </c>
      <c r="AY353" s="284" t="s">
        <v>223</v>
      </c>
    </row>
    <row r="354" s="14" customFormat="1">
      <c r="A354" s="14"/>
      <c r="B354" s="285"/>
      <c r="C354" s="286"/>
      <c r="D354" s="266" t="s">
        <v>446</v>
      </c>
      <c r="E354" s="287" t="s">
        <v>1</v>
      </c>
      <c r="F354" s="288" t="s">
        <v>463</v>
      </c>
      <c r="G354" s="286"/>
      <c r="H354" s="289">
        <v>106</v>
      </c>
      <c r="I354" s="290"/>
      <c r="J354" s="290"/>
      <c r="K354" s="286"/>
      <c r="L354" s="286"/>
      <c r="M354" s="291"/>
      <c r="N354" s="292"/>
      <c r="O354" s="293"/>
      <c r="P354" s="293"/>
      <c r="Q354" s="293"/>
      <c r="R354" s="293"/>
      <c r="S354" s="293"/>
      <c r="T354" s="293"/>
      <c r="U354" s="293"/>
      <c r="V354" s="293"/>
      <c r="W354" s="293"/>
      <c r="X354" s="294"/>
      <c r="Y354" s="14"/>
      <c r="Z354" s="14"/>
      <c r="AA354" s="14"/>
      <c r="AB354" s="14"/>
      <c r="AC354" s="14"/>
      <c r="AD354" s="14"/>
      <c r="AE354" s="14"/>
      <c r="AT354" s="295" t="s">
        <v>446</v>
      </c>
      <c r="AU354" s="295" t="s">
        <v>88</v>
      </c>
      <c r="AV354" s="14" t="s">
        <v>239</v>
      </c>
      <c r="AW354" s="14" t="s">
        <v>5</v>
      </c>
      <c r="AX354" s="14" t="s">
        <v>86</v>
      </c>
      <c r="AY354" s="295" t="s">
        <v>223</v>
      </c>
    </row>
    <row r="355" s="2" customFormat="1" ht="21.75" customHeight="1">
      <c r="A355" s="39"/>
      <c r="B355" s="40"/>
      <c r="C355" s="296" t="s">
        <v>616</v>
      </c>
      <c r="D355" s="296" t="s">
        <v>498</v>
      </c>
      <c r="E355" s="297" t="s">
        <v>2882</v>
      </c>
      <c r="F355" s="298" t="s">
        <v>2883</v>
      </c>
      <c r="G355" s="299" t="s">
        <v>320</v>
      </c>
      <c r="H355" s="300">
        <v>3</v>
      </c>
      <c r="I355" s="301"/>
      <c r="J355" s="302"/>
      <c r="K355" s="303">
        <f>ROUND(P355*H355,2)</f>
        <v>0</v>
      </c>
      <c r="L355" s="298" t="s">
        <v>404</v>
      </c>
      <c r="M355" s="304"/>
      <c r="N355" s="305" t="s">
        <v>1</v>
      </c>
      <c r="O355" s="260" t="s">
        <v>41</v>
      </c>
      <c r="P355" s="261">
        <f>I355+J355</f>
        <v>0</v>
      </c>
      <c r="Q355" s="261">
        <f>ROUND(I355*H355,2)</f>
        <v>0</v>
      </c>
      <c r="R355" s="261">
        <f>ROUND(J355*H355,2)</f>
        <v>0</v>
      </c>
      <c r="S355" s="92"/>
      <c r="T355" s="262">
        <f>S355*H355</f>
        <v>0</v>
      </c>
      <c r="U355" s="262">
        <v>0.00029999999999999997</v>
      </c>
      <c r="V355" s="262">
        <f>U355*H355</f>
        <v>0.00089999999999999998</v>
      </c>
      <c r="W355" s="262">
        <v>0</v>
      </c>
      <c r="X355" s="263">
        <f>W355*H355</f>
        <v>0</v>
      </c>
      <c r="Y355" s="39"/>
      <c r="Z355" s="39"/>
      <c r="AA355" s="39"/>
      <c r="AB355" s="39"/>
      <c r="AC355" s="39"/>
      <c r="AD355" s="39"/>
      <c r="AE355" s="39"/>
      <c r="AR355" s="264" t="s">
        <v>430</v>
      </c>
      <c r="AT355" s="264" t="s">
        <v>498</v>
      </c>
      <c r="AU355" s="264" t="s">
        <v>88</v>
      </c>
      <c r="AY355" s="18" t="s">
        <v>223</v>
      </c>
      <c r="BE355" s="265">
        <f>IF(O355="základní",K355,0)</f>
        <v>0</v>
      </c>
      <c r="BF355" s="265">
        <f>IF(O355="snížená",K355,0)</f>
        <v>0</v>
      </c>
      <c r="BG355" s="265">
        <f>IF(O355="zákl. přenesená",K355,0)</f>
        <v>0</v>
      </c>
      <c r="BH355" s="265">
        <f>IF(O355="sníž. přenesená",K355,0)</f>
        <v>0</v>
      </c>
      <c r="BI355" s="265">
        <f>IF(O355="nulová",K355,0)</f>
        <v>0</v>
      </c>
      <c r="BJ355" s="18" t="s">
        <v>86</v>
      </c>
      <c r="BK355" s="265">
        <f>ROUND(P355*H355,2)</f>
        <v>0</v>
      </c>
      <c r="BL355" s="18" t="s">
        <v>239</v>
      </c>
      <c r="BM355" s="264" t="s">
        <v>2884</v>
      </c>
    </row>
    <row r="356" s="13" customFormat="1">
      <c r="A356" s="13"/>
      <c r="B356" s="274"/>
      <c r="C356" s="275"/>
      <c r="D356" s="266" t="s">
        <v>446</v>
      </c>
      <c r="E356" s="276" t="s">
        <v>1</v>
      </c>
      <c r="F356" s="277" t="s">
        <v>234</v>
      </c>
      <c r="G356" s="275"/>
      <c r="H356" s="278">
        <v>3</v>
      </c>
      <c r="I356" s="279"/>
      <c r="J356" s="279"/>
      <c r="K356" s="275"/>
      <c r="L356" s="275"/>
      <c r="M356" s="280"/>
      <c r="N356" s="281"/>
      <c r="O356" s="282"/>
      <c r="P356" s="282"/>
      <c r="Q356" s="282"/>
      <c r="R356" s="282"/>
      <c r="S356" s="282"/>
      <c r="T356" s="282"/>
      <c r="U356" s="282"/>
      <c r="V356" s="282"/>
      <c r="W356" s="282"/>
      <c r="X356" s="283"/>
      <c r="Y356" s="13"/>
      <c r="Z356" s="13"/>
      <c r="AA356" s="13"/>
      <c r="AB356" s="13"/>
      <c r="AC356" s="13"/>
      <c r="AD356" s="13"/>
      <c r="AE356" s="13"/>
      <c r="AT356" s="284" t="s">
        <v>446</v>
      </c>
      <c r="AU356" s="284" t="s">
        <v>88</v>
      </c>
      <c r="AV356" s="13" t="s">
        <v>88</v>
      </c>
      <c r="AW356" s="13" t="s">
        <v>5</v>
      </c>
      <c r="AX356" s="13" t="s">
        <v>86</v>
      </c>
      <c r="AY356" s="284" t="s">
        <v>223</v>
      </c>
    </row>
    <row r="357" s="2" customFormat="1" ht="21.75" customHeight="1">
      <c r="A357" s="39"/>
      <c r="B357" s="40"/>
      <c r="C357" s="296" t="s">
        <v>621</v>
      </c>
      <c r="D357" s="296" t="s">
        <v>498</v>
      </c>
      <c r="E357" s="297" t="s">
        <v>2879</v>
      </c>
      <c r="F357" s="298" t="s">
        <v>2880</v>
      </c>
      <c r="G357" s="299" t="s">
        <v>320</v>
      </c>
      <c r="H357" s="300">
        <v>85</v>
      </c>
      <c r="I357" s="301"/>
      <c r="J357" s="302"/>
      <c r="K357" s="303">
        <f>ROUND(P357*H357,2)</f>
        <v>0</v>
      </c>
      <c r="L357" s="298" t="s">
        <v>404</v>
      </c>
      <c r="M357" s="304"/>
      <c r="N357" s="305" t="s">
        <v>1</v>
      </c>
      <c r="O357" s="260" t="s">
        <v>41</v>
      </c>
      <c r="P357" s="261">
        <f>I357+J357</f>
        <v>0</v>
      </c>
      <c r="Q357" s="261">
        <f>ROUND(I357*H357,2)</f>
        <v>0</v>
      </c>
      <c r="R357" s="261">
        <f>ROUND(J357*H357,2)</f>
        <v>0</v>
      </c>
      <c r="S357" s="92"/>
      <c r="T357" s="262">
        <f>S357*H357</f>
        <v>0</v>
      </c>
      <c r="U357" s="262">
        <v>0.00029999999999999997</v>
      </c>
      <c r="V357" s="262">
        <f>U357*H357</f>
        <v>0.025499999999999998</v>
      </c>
      <c r="W357" s="262">
        <v>0</v>
      </c>
      <c r="X357" s="263">
        <f>W357*H357</f>
        <v>0</v>
      </c>
      <c r="Y357" s="39"/>
      <c r="Z357" s="39"/>
      <c r="AA357" s="39"/>
      <c r="AB357" s="39"/>
      <c r="AC357" s="39"/>
      <c r="AD357" s="39"/>
      <c r="AE357" s="39"/>
      <c r="AR357" s="264" t="s">
        <v>430</v>
      </c>
      <c r="AT357" s="264" t="s">
        <v>498</v>
      </c>
      <c r="AU357" s="264" t="s">
        <v>88</v>
      </c>
      <c r="AY357" s="18" t="s">
        <v>223</v>
      </c>
      <c r="BE357" s="265">
        <f>IF(O357="základní",K357,0)</f>
        <v>0</v>
      </c>
      <c r="BF357" s="265">
        <f>IF(O357="snížená",K357,0)</f>
        <v>0</v>
      </c>
      <c r="BG357" s="265">
        <f>IF(O357="zákl. přenesená",K357,0)</f>
        <v>0</v>
      </c>
      <c r="BH357" s="265">
        <f>IF(O357="sníž. přenesená",K357,0)</f>
        <v>0</v>
      </c>
      <c r="BI357" s="265">
        <f>IF(O357="nulová",K357,0)</f>
        <v>0</v>
      </c>
      <c r="BJ357" s="18" t="s">
        <v>86</v>
      </c>
      <c r="BK357" s="265">
        <f>ROUND(P357*H357,2)</f>
        <v>0</v>
      </c>
      <c r="BL357" s="18" t="s">
        <v>239</v>
      </c>
      <c r="BM357" s="264" t="s">
        <v>3075</v>
      </c>
    </row>
    <row r="358" s="13" customFormat="1">
      <c r="A358" s="13"/>
      <c r="B358" s="274"/>
      <c r="C358" s="275"/>
      <c r="D358" s="266" t="s">
        <v>446</v>
      </c>
      <c r="E358" s="276" t="s">
        <v>1</v>
      </c>
      <c r="F358" s="277" t="s">
        <v>1695</v>
      </c>
      <c r="G358" s="275"/>
      <c r="H358" s="278">
        <v>85</v>
      </c>
      <c r="I358" s="279"/>
      <c r="J358" s="279"/>
      <c r="K358" s="275"/>
      <c r="L358" s="275"/>
      <c r="M358" s="280"/>
      <c r="N358" s="281"/>
      <c r="O358" s="282"/>
      <c r="P358" s="282"/>
      <c r="Q358" s="282"/>
      <c r="R358" s="282"/>
      <c r="S358" s="282"/>
      <c r="T358" s="282"/>
      <c r="U358" s="282"/>
      <c r="V358" s="282"/>
      <c r="W358" s="282"/>
      <c r="X358" s="283"/>
      <c r="Y358" s="13"/>
      <c r="Z358" s="13"/>
      <c r="AA358" s="13"/>
      <c r="AB358" s="13"/>
      <c r="AC358" s="13"/>
      <c r="AD358" s="13"/>
      <c r="AE358" s="13"/>
      <c r="AT358" s="284" t="s">
        <v>446</v>
      </c>
      <c r="AU358" s="284" t="s">
        <v>88</v>
      </c>
      <c r="AV358" s="13" t="s">
        <v>88</v>
      </c>
      <c r="AW358" s="13" t="s">
        <v>5</v>
      </c>
      <c r="AX358" s="13" t="s">
        <v>86</v>
      </c>
      <c r="AY358" s="284" t="s">
        <v>223</v>
      </c>
    </row>
    <row r="359" s="2" customFormat="1" ht="21.75" customHeight="1">
      <c r="A359" s="39"/>
      <c r="B359" s="40"/>
      <c r="C359" s="296" t="s">
        <v>630</v>
      </c>
      <c r="D359" s="296" t="s">
        <v>498</v>
      </c>
      <c r="E359" s="297" t="s">
        <v>2899</v>
      </c>
      <c r="F359" s="298" t="s">
        <v>2900</v>
      </c>
      <c r="G359" s="299" t="s">
        <v>320</v>
      </c>
      <c r="H359" s="300">
        <v>18</v>
      </c>
      <c r="I359" s="301"/>
      <c r="J359" s="302"/>
      <c r="K359" s="303">
        <f>ROUND(P359*H359,2)</f>
        <v>0</v>
      </c>
      <c r="L359" s="298" t="s">
        <v>1</v>
      </c>
      <c r="M359" s="304"/>
      <c r="N359" s="305" t="s">
        <v>1</v>
      </c>
      <c r="O359" s="260" t="s">
        <v>41</v>
      </c>
      <c r="P359" s="261">
        <f>I359+J359</f>
        <v>0</v>
      </c>
      <c r="Q359" s="261">
        <f>ROUND(I359*H359,2)</f>
        <v>0</v>
      </c>
      <c r="R359" s="261">
        <f>ROUND(J359*H359,2)</f>
        <v>0</v>
      </c>
      <c r="S359" s="92"/>
      <c r="T359" s="262">
        <f>S359*H359</f>
        <v>0</v>
      </c>
      <c r="U359" s="262">
        <v>0.0064000000000000003</v>
      </c>
      <c r="V359" s="262">
        <f>U359*H359</f>
        <v>0.11520000000000001</v>
      </c>
      <c r="W359" s="262">
        <v>0</v>
      </c>
      <c r="X359" s="263">
        <f>W359*H359</f>
        <v>0</v>
      </c>
      <c r="Y359" s="39"/>
      <c r="Z359" s="39"/>
      <c r="AA359" s="39"/>
      <c r="AB359" s="39"/>
      <c r="AC359" s="39"/>
      <c r="AD359" s="39"/>
      <c r="AE359" s="39"/>
      <c r="AR359" s="264" t="s">
        <v>430</v>
      </c>
      <c r="AT359" s="264" t="s">
        <v>498</v>
      </c>
      <c r="AU359" s="264" t="s">
        <v>88</v>
      </c>
      <c r="AY359" s="18" t="s">
        <v>223</v>
      </c>
      <c r="BE359" s="265">
        <f>IF(O359="základní",K359,0)</f>
        <v>0</v>
      </c>
      <c r="BF359" s="265">
        <f>IF(O359="snížená",K359,0)</f>
        <v>0</v>
      </c>
      <c r="BG359" s="265">
        <f>IF(O359="zákl. přenesená",K359,0)</f>
        <v>0</v>
      </c>
      <c r="BH359" s="265">
        <f>IF(O359="sníž. přenesená",K359,0)</f>
        <v>0</v>
      </c>
      <c r="BI359" s="265">
        <f>IF(O359="nulová",K359,0)</f>
        <v>0</v>
      </c>
      <c r="BJ359" s="18" t="s">
        <v>86</v>
      </c>
      <c r="BK359" s="265">
        <f>ROUND(P359*H359,2)</f>
        <v>0</v>
      </c>
      <c r="BL359" s="18" t="s">
        <v>239</v>
      </c>
      <c r="BM359" s="264" t="s">
        <v>2901</v>
      </c>
    </row>
    <row r="360" s="2" customFormat="1">
      <c r="A360" s="39"/>
      <c r="B360" s="40"/>
      <c r="C360" s="41"/>
      <c r="D360" s="266" t="s">
        <v>232</v>
      </c>
      <c r="E360" s="41"/>
      <c r="F360" s="267" t="s">
        <v>2785</v>
      </c>
      <c r="G360" s="41"/>
      <c r="H360" s="41"/>
      <c r="I360" s="158"/>
      <c r="J360" s="158"/>
      <c r="K360" s="41"/>
      <c r="L360" s="41"/>
      <c r="M360" s="45"/>
      <c r="N360" s="268"/>
      <c r="O360" s="269"/>
      <c r="P360" s="92"/>
      <c r="Q360" s="92"/>
      <c r="R360" s="92"/>
      <c r="S360" s="92"/>
      <c r="T360" s="92"/>
      <c r="U360" s="92"/>
      <c r="V360" s="92"/>
      <c r="W360" s="92"/>
      <c r="X360" s="93"/>
      <c r="Y360" s="39"/>
      <c r="Z360" s="39"/>
      <c r="AA360" s="39"/>
      <c r="AB360" s="39"/>
      <c r="AC360" s="39"/>
      <c r="AD360" s="39"/>
      <c r="AE360" s="39"/>
      <c r="AT360" s="18" t="s">
        <v>232</v>
      </c>
      <c r="AU360" s="18" t="s">
        <v>88</v>
      </c>
    </row>
    <row r="361" s="15" customFormat="1">
      <c r="A361" s="15"/>
      <c r="B361" s="309"/>
      <c r="C361" s="310"/>
      <c r="D361" s="266" t="s">
        <v>446</v>
      </c>
      <c r="E361" s="311" t="s">
        <v>1</v>
      </c>
      <c r="F361" s="312" t="s">
        <v>2903</v>
      </c>
      <c r="G361" s="310"/>
      <c r="H361" s="311" t="s">
        <v>1</v>
      </c>
      <c r="I361" s="313"/>
      <c r="J361" s="313"/>
      <c r="K361" s="310"/>
      <c r="L361" s="310"/>
      <c r="M361" s="314"/>
      <c r="N361" s="315"/>
      <c r="O361" s="316"/>
      <c r="P361" s="316"/>
      <c r="Q361" s="316"/>
      <c r="R361" s="316"/>
      <c r="S361" s="316"/>
      <c r="T361" s="316"/>
      <c r="U361" s="316"/>
      <c r="V361" s="316"/>
      <c r="W361" s="316"/>
      <c r="X361" s="317"/>
      <c r="Y361" s="15"/>
      <c r="Z361" s="15"/>
      <c r="AA361" s="15"/>
      <c r="AB361" s="15"/>
      <c r="AC361" s="15"/>
      <c r="AD361" s="15"/>
      <c r="AE361" s="15"/>
      <c r="AT361" s="318" t="s">
        <v>446</v>
      </c>
      <c r="AU361" s="318" t="s">
        <v>88</v>
      </c>
      <c r="AV361" s="15" t="s">
        <v>86</v>
      </c>
      <c r="AW361" s="15" t="s">
        <v>5</v>
      </c>
      <c r="AX361" s="15" t="s">
        <v>78</v>
      </c>
      <c r="AY361" s="318" t="s">
        <v>223</v>
      </c>
    </row>
    <row r="362" s="13" customFormat="1">
      <c r="A362" s="13"/>
      <c r="B362" s="274"/>
      <c r="C362" s="275"/>
      <c r="D362" s="266" t="s">
        <v>446</v>
      </c>
      <c r="E362" s="276" t="s">
        <v>1</v>
      </c>
      <c r="F362" s="277" t="s">
        <v>317</v>
      </c>
      <c r="G362" s="275"/>
      <c r="H362" s="278">
        <v>18</v>
      </c>
      <c r="I362" s="279"/>
      <c r="J362" s="279"/>
      <c r="K362" s="275"/>
      <c r="L362" s="275"/>
      <c r="M362" s="280"/>
      <c r="N362" s="281"/>
      <c r="O362" s="282"/>
      <c r="P362" s="282"/>
      <c r="Q362" s="282"/>
      <c r="R362" s="282"/>
      <c r="S362" s="282"/>
      <c r="T362" s="282"/>
      <c r="U362" s="282"/>
      <c r="V362" s="282"/>
      <c r="W362" s="282"/>
      <c r="X362" s="283"/>
      <c r="Y362" s="13"/>
      <c r="Z362" s="13"/>
      <c r="AA362" s="13"/>
      <c r="AB362" s="13"/>
      <c r="AC362" s="13"/>
      <c r="AD362" s="13"/>
      <c r="AE362" s="13"/>
      <c r="AT362" s="284" t="s">
        <v>446</v>
      </c>
      <c r="AU362" s="284" t="s">
        <v>88</v>
      </c>
      <c r="AV362" s="13" t="s">
        <v>88</v>
      </c>
      <c r="AW362" s="13" t="s">
        <v>5</v>
      </c>
      <c r="AX362" s="13" t="s">
        <v>86</v>
      </c>
      <c r="AY362" s="284" t="s">
        <v>223</v>
      </c>
    </row>
    <row r="363" s="2" customFormat="1" ht="21.75" customHeight="1">
      <c r="A363" s="39"/>
      <c r="B363" s="40"/>
      <c r="C363" s="252" t="s">
        <v>625</v>
      </c>
      <c r="D363" s="252" t="s">
        <v>226</v>
      </c>
      <c r="E363" s="253" t="s">
        <v>3076</v>
      </c>
      <c r="F363" s="254" t="s">
        <v>3077</v>
      </c>
      <c r="G363" s="255" t="s">
        <v>320</v>
      </c>
      <c r="H363" s="256">
        <v>1</v>
      </c>
      <c r="I363" s="257"/>
      <c r="J363" s="257"/>
      <c r="K363" s="258">
        <f>ROUND(P363*H363,2)</f>
        <v>0</v>
      </c>
      <c r="L363" s="254" t="s">
        <v>1</v>
      </c>
      <c r="M363" s="45"/>
      <c r="N363" s="259" t="s">
        <v>1</v>
      </c>
      <c r="O363" s="260" t="s">
        <v>41</v>
      </c>
      <c r="P363" s="261">
        <f>I363+J363</f>
        <v>0</v>
      </c>
      <c r="Q363" s="261">
        <f>ROUND(I363*H363,2)</f>
        <v>0</v>
      </c>
      <c r="R363" s="261">
        <f>ROUND(J363*H363,2)</f>
        <v>0</v>
      </c>
      <c r="S363" s="92"/>
      <c r="T363" s="262">
        <f>S363*H363</f>
        <v>0</v>
      </c>
      <c r="U363" s="262">
        <v>0.00012</v>
      </c>
      <c r="V363" s="262">
        <f>U363*H363</f>
        <v>0.00012</v>
      </c>
      <c r="W363" s="262">
        <v>0</v>
      </c>
      <c r="X363" s="263">
        <f>W363*H363</f>
        <v>0</v>
      </c>
      <c r="Y363" s="39"/>
      <c r="Z363" s="39"/>
      <c r="AA363" s="39"/>
      <c r="AB363" s="39"/>
      <c r="AC363" s="39"/>
      <c r="AD363" s="39"/>
      <c r="AE363" s="39"/>
      <c r="AR363" s="264" t="s">
        <v>239</v>
      </c>
      <c r="AT363" s="264" t="s">
        <v>226</v>
      </c>
      <c r="AU363" s="264" t="s">
        <v>88</v>
      </c>
      <c r="AY363" s="18" t="s">
        <v>223</v>
      </c>
      <c r="BE363" s="265">
        <f>IF(O363="základní",K363,0)</f>
        <v>0</v>
      </c>
      <c r="BF363" s="265">
        <f>IF(O363="snížená",K363,0)</f>
        <v>0</v>
      </c>
      <c r="BG363" s="265">
        <f>IF(O363="zákl. přenesená",K363,0)</f>
        <v>0</v>
      </c>
      <c r="BH363" s="265">
        <f>IF(O363="sníž. přenesená",K363,0)</f>
        <v>0</v>
      </c>
      <c r="BI363" s="265">
        <f>IF(O363="nulová",K363,0)</f>
        <v>0</v>
      </c>
      <c r="BJ363" s="18" t="s">
        <v>86</v>
      </c>
      <c r="BK363" s="265">
        <f>ROUND(P363*H363,2)</f>
        <v>0</v>
      </c>
      <c r="BL363" s="18" t="s">
        <v>239</v>
      </c>
      <c r="BM363" s="264" t="s">
        <v>3078</v>
      </c>
    </row>
    <row r="364" s="15" customFormat="1">
      <c r="A364" s="15"/>
      <c r="B364" s="309"/>
      <c r="C364" s="310"/>
      <c r="D364" s="266" t="s">
        <v>446</v>
      </c>
      <c r="E364" s="311" t="s">
        <v>1</v>
      </c>
      <c r="F364" s="312" t="s">
        <v>3079</v>
      </c>
      <c r="G364" s="310"/>
      <c r="H364" s="311" t="s">
        <v>1</v>
      </c>
      <c r="I364" s="313"/>
      <c r="J364" s="313"/>
      <c r="K364" s="310"/>
      <c r="L364" s="310"/>
      <c r="M364" s="314"/>
      <c r="N364" s="315"/>
      <c r="O364" s="316"/>
      <c r="P364" s="316"/>
      <c r="Q364" s="316"/>
      <c r="R364" s="316"/>
      <c r="S364" s="316"/>
      <c r="T364" s="316"/>
      <c r="U364" s="316"/>
      <c r="V364" s="316"/>
      <c r="W364" s="316"/>
      <c r="X364" s="317"/>
      <c r="Y364" s="15"/>
      <c r="Z364" s="15"/>
      <c r="AA364" s="15"/>
      <c r="AB364" s="15"/>
      <c r="AC364" s="15"/>
      <c r="AD364" s="15"/>
      <c r="AE364" s="15"/>
      <c r="AT364" s="318" t="s">
        <v>446</v>
      </c>
      <c r="AU364" s="318" t="s">
        <v>88</v>
      </c>
      <c r="AV364" s="15" t="s">
        <v>86</v>
      </c>
      <c r="AW364" s="15" t="s">
        <v>5</v>
      </c>
      <c r="AX364" s="15" t="s">
        <v>78</v>
      </c>
      <c r="AY364" s="318" t="s">
        <v>223</v>
      </c>
    </row>
    <row r="365" s="13" customFormat="1">
      <c r="A365" s="13"/>
      <c r="B365" s="274"/>
      <c r="C365" s="275"/>
      <c r="D365" s="266" t="s">
        <v>446</v>
      </c>
      <c r="E365" s="276" t="s">
        <v>1</v>
      </c>
      <c r="F365" s="277" t="s">
        <v>86</v>
      </c>
      <c r="G365" s="275"/>
      <c r="H365" s="278">
        <v>1</v>
      </c>
      <c r="I365" s="279"/>
      <c r="J365" s="279"/>
      <c r="K365" s="275"/>
      <c r="L365" s="275"/>
      <c r="M365" s="280"/>
      <c r="N365" s="281"/>
      <c r="O365" s="282"/>
      <c r="P365" s="282"/>
      <c r="Q365" s="282"/>
      <c r="R365" s="282"/>
      <c r="S365" s="282"/>
      <c r="T365" s="282"/>
      <c r="U365" s="282"/>
      <c r="V365" s="282"/>
      <c r="W365" s="282"/>
      <c r="X365" s="283"/>
      <c r="Y365" s="13"/>
      <c r="Z365" s="13"/>
      <c r="AA365" s="13"/>
      <c r="AB365" s="13"/>
      <c r="AC365" s="13"/>
      <c r="AD365" s="13"/>
      <c r="AE365" s="13"/>
      <c r="AT365" s="284" t="s">
        <v>446</v>
      </c>
      <c r="AU365" s="284" t="s">
        <v>88</v>
      </c>
      <c r="AV365" s="13" t="s">
        <v>88</v>
      </c>
      <c r="AW365" s="13" t="s">
        <v>5</v>
      </c>
      <c r="AX365" s="13" t="s">
        <v>86</v>
      </c>
      <c r="AY365" s="284" t="s">
        <v>223</v>
      </c>
    </row>
    <row r="366" s="2" customFormat="1" ht="16.5" customHeight="1">
      <c r="A366" s="39"/>
      <c r="B366" s="40"/>
      <c r="C366" s="252" t="s">
        <v>635</v>
      </c>
      <c r="D366" s="252" t="s">
        <v>226</v>
      </c>
      <c r="E366" s="253" t="s">
        <v>3080</v>
      </c>
      <c r="F366" s="254" t="s">
        <v>3081</v>
      </c>
      <c r="G366" s="255" t="s">
        <v>320</v>
      </c>
      <c r="H366" s="256">
        <v>4</v>
      </c>
      <c r="I366" s="257"/>
      <c r="J366" s="257"/>
      <c r="K366" s="258">
        <f>ROUND(P366*H366,2)</f>
        <v>0</v>
      </c>
      <c r="L366" s="254" t="s">
        <v>1</v>
      </c>
      <c r="M366" s="45"/>
      <c r="N366" s="259" t="s">
        <v>1</v>
      </c>
      <c r="O366" s="260" t="s">
        <v>41</v>
      </c>
      <c r="P366" s="261">
        <f>I366+J366</f>
        <v>0</v>
      </c>
      <c r="Q366" s="261">
        <f>ROUND(I366*H366,2)</f>
        <v>0</v>
      </c>
      <c r="R366" s="261">
        <f>ROUND(J366*H366,2)</f>
        <v>0</v>
      </c>
      <c r="S366" s="92"/>
      <c r="T366" s="262">
        <f>S366*H366</f>
        <v>0</v>
      </c>
      <c r="U366" s="262">
        <v>0.00012</v>
      </c>
      <c r="V366" s="262">
        <f>U366*H366</f>
        <v>0.00048000000000000001</v>
      </c>
      <c r="W366" s="262">
        <v>0</v>
      </c>
      <c r="X366" s="263">
        <f>W366*H366</f>
        <v>0</v>
      </c>
      <c r="Y366" s="39"/>
      <c r="Z366" s="39"/>
      <c r="AA366" s="39"/>
      <c r="AB366" s="39"/>
      <c r="AC366" s="39"/>
      <c r="AD366" s="39"/>
      <c r="AE366" s="39"/>
      <c r="AR366" s="264" t="s">
        <v>239</v>
      </c>
      <c r="AT366" s="264" t="s">
        <v>226</v>
      </c>
      <c r="AU366" s="264" t="s">
        <v>88</v>
      </c>
      <c r="AY366" s="18" t="s">
        <v>223</v>
      </c>
      <c r="BE366" s="265">
        <f>IF(O366="základní",K366,0)</f>
        <v>0</v>
      </c>
      <c r="BF366" s="265">
        <f>IF(O366="snížená",K366,0)</f>
        <v>0</v>
      </c>
      <c r="BG366" s="265">
        <f>IF(O366="zákl. přenesená",K366,0)</f>
        <v>0</v>
      </c>
      <c r="BH366" s="265">
        <f>IF(O366="sníž. přenesená",K366,0)</f>
        <v>0</v>
      </c>
      <c r="BI366" s="265">
        <f>IF(O366="nulová",K366,0)</f>
        <v>0</v>
      </c>
      <c r="BJ366" s="18" t="s">
        <v>86</v>
      </c>
      <c r="BK366" s="265">
        <f>ROUND(P366*H366,2)</f>
        <v>0</v>
      </c>
      <c r="BL366" s="18" t="s">
        <v>239</v>
      </c>
      <c r="BM366" s="264" t="s">
        <v>3082</v>
      </c>
    </row>
    <row r="367" s="15" customFormat="1">
      <c r="A367" s="15"/>
      <c r="B367" s="309"/>
      <c r="C367" s="310"/>
      <c r="D367" s="266" t="s">
        <v>446</v>
      </c>
      <c r="E367" s="311" t="s">
        <v>1</v>
      </c>
      <c r="F367" s="312" t="s">
        <v>3083</v>
      </c>
      <c r="G367" s="310"/>
      <c r="H367" s="311" t="s">
        <v>1</v>
      </c>
      <c r="I367" s="313"/>
      <c r="J367" s="313"/>
      <c r="K367" s="310"/>
      <c r="L367" s="310"/>
      <c r="M367" s="314"/>
      <c r="N367" s="315"/>
      <c r="O367" s="316"/>
      <c r="P367" s="316"/>
      <c r="Q367" s="316"/>
      <c r="R367" s="316"/>
      <c r="S367" s="316"/>
      <c r="T367" s="316"/>
      <c r="U367" s="316"/>
      <c r="V367" s="316"/>
      <c r="W367" s="316"/>
      <c r="X367" s="317"/>
      <c r="Y367" s="15"/>
      <c r="Z367" s="15"/>
      <c r="AA367" s="15"/>
      <c r="AB367" s="15"/>
      <c r="AC367" s="15"/>
      <c r="AD367" s="15"/>
      <c r="AE367" s="15"/>
      <c r="AT367" s="318" t="s">
        <v>446</v>
      </c>
      <c r="AU367" s="318" t="s">
        <v>88</v>
      </c>
      <c r="AV367" s="15" t="s">
        <v>86</v>
      </c>
      <c r="AW367" s="15" t="s">
        <v>5</v>
      </c>
      <c r="AX367" s="15" t="s">
        <v>78</v>
      </c>
      <c r="AY367" s="318" t="s">
        <v>223</v>
      </c>
    </row>
    <row r="368" s="13" customFormat="1">
      <c r="A368" s="13"/>
      <c r="B368" s="274"/>
      <c r="C368" s="275"/>
      <c r="D368" s="266" t="s">
        <v>446</v>
      </c>
      <c r="E368" s="276" t="s">
        <v>1</v>
      </c>
      <c r="F368" s="277" t="s">
        <v>88</v>
      </c>
      <c r="G368" s="275"/>
      <c r="H368" s="278">
        <v>2</v>
      </c>
      <c r="I368" s="279"/>
      <c r="J368" s="279"/>
      <c r="K368" s="275"/>
      <c r="L368" s="275"/>
      <c r="M368" s="280"/>
      <c r="N368" s="281"/>
      <c r="O368" s="282"/>
      <c r="P368" s="282"/>
      <c r="Q368" s="282"/>
      <c r="R368" s="282"/>
      <c r="S368" s="282"/>
      <c r="T368" s="282"/>
      <c r="U368" s="282"/>
      <c r="V368" s="282"/>
      <c r="W368" s="282"/>
      <c r="X368" s="283"/>
      <c r="Y368" s="13"/>
      <c r="Z368" s="13"/>
      <c r="AA368" s="13"/>
      <c r="AB368" s="13"/>
      <c r="AC368" s="13"/>
      <c r="AD368" s="13"/>
      <c r="AE368" s="13"/>
      <c r="AT368" s="284" t="s">
        <v>446</v>
      </c>
      <c r="AU368" s="284" t="s">
        <v>88</v>
      </c>
      <c r="AV368" s="13" t="s">
        <v>88</v>
      </c>
      <c r="AW368" s="13" t="s">
        <v>5</v>
      </c>
      <c r="AX368" s="13" t="s">
        <v>78</v>
      </c>
      <c r="AY368" s="284" t="s">
        <v>223</v>
      </c>
    </row>
    <row r="369" s="15" customFormat="1">
      <c r="A369" s="15"/>
      <c r="B369" s="309"/>
      <c r="C369" s="310"/>
      <c r="D369" s="266" t="s">
        <v>446</v>
      </c>
      <c r="E369" s="311" t="s">
        <v>1</v>
      </c>
      <c r="F369" s="312" t="s">
        <v>3084</v>
      </c>
      <c r="G369" s="310"/>
      <c r="H369" s="311" t="s">
        <v>1</v>
      </c>
      <c r="I369" s="313"/>
      <c r="J369" s="313"/>
      <c r="K369" s="310"/>
      <c r="L369" s="310"/>
      <c r="M369" s="314"/>
      <c r="N369" s="315"/>
      <c r="O369" s="316"/>
      <c r="P369" s="316"/>
      <c r="Q369" s="316"/>
      <c r="R369" s="316"/>
      <c r="S369" s="316"/>
      <c r="T369" s="316"/>
      <c r="U369" s="316"/>
      <c r="V369" s="316"/>
      <c r="W369" s="316"/>
      <c r="X369" s="317"/>
      <c r="Y369" s="15"/>
      <c r="Z369" s="15"/>
      <c r="AA369" s="15"/>
      <c r="AB369" s="15"/>
      <c r="AC369" s="15"/>
      <c r="AD369" s="15"/>
      <c r="AE369" s="15"/>
      <c r="AT369" s="318" t="s">
        <v>446</v>
      </c>
      <c r="AU369" s="318" t="s">
        <v>88</v>
      </c>
      <c r="AV369" s="15" t="s">
        <v>86</v>
      </c>
      <c r="AW369" s="15" t="s">
        <v>5</v>
      </c>
      <c r="AX369" s="15" t="s">
        <v>78</v>
      </c>
      <c r="AY369" s="318" t="s">
        <v>223</v>
      </c>
    </row>
    <row r="370" s="13" customFormat="1">
      <c r="A370" s="13"/>
      <c r="B370" s="274"/>
      <c r="C370" s="275"/>
      <c r="D370" s="266" t="s">
        <v>446</v>
      </c>
      <c r="E370" s="276" t="s">
        <v>1</v>
      </c>
      <c r="F370" s="277" t="s">
        <v>86</v>
      </c>
      <c r="G370" s="275"/>
      <c r="H370" s="278">
        <v>1</v>
      </c>
      <c r="I370" s="279"/>
      <c r="J370" s="279"/>
      <c r="K370" s="275"/>
      <c r="L370" s="275"/>
      <c r="M370" s="280"/>
      <c r="N370" s="281"/>
      <c r="O370" s="282"/>
      <c r="P370" s="282"/>
      <c r="Q370" s="282"/>
      <c r="R370" s="282"/>
      <c r="S370" s="282"/>
      <c r="T370" s="282"/>
      <c r="U370" s="282"/>
      <c r="V370" s="282"/>
      <c r="W370" s="282"/>
      <c r="X370" s="283"/>
      <c r="Y370" s="13"/>
      <c r="Z370" s="13"/>
      <c r="AA370" s="13"/>
      <c r="AB370" s="13"/>
      <c r="AC370" s="13"/>
      <c r="AD370" s="13"/>
      <c r="AE370" s="13"/>
      <c r="AT370" s="284" t="s">
        <v>446</v>
      </c>
      <c r="AU370" s="284" t="s">
        <v>88</v>
      </c>
      <c r="AV370" s="13" t="s">
        <v>88</v>
      </c>
      <c r="AW370" s="13" t="s">
        <v>5</v>
      </c>
      <c r="AX370" s="13" t="s">
        <v>78</v>
      </c>
      <c r="AY370" s="284" t="s">
        <v>223</v>
      </c>
    </row>
    <row r="371" s="15" customFormat="1">
      <c r="A371" s="15"/>
      <c r="B371" s="309"/>
      <c r="C371" s="310"/>
      <c r="D371" s="266" t="s">
        <v>446</v>
      </c>
      <c r="E371" s="311" t="s">
        <v>1</v>
      </c>
      <c r="F371" s="312" t="s">
        <v>3085</v>
      </c>
      <c r="G371" s="310"/>
      <c r="H371" s="311" t="s">
        <v>1</v>
      </c>
      <c r="I371" s="313"/>
      <c r="J371" s="313"/>
      <c r="K371" s="310"/>
      <c r="L371" s="310"/>
      <c r="M371" s="314"/>
      <c r="N371" s="315"/>
      <c r="O371" s="316"/>
      <c r="P371" s="316"/>
      <c r="Q371" s="316"/>
      <c r="R371" s="316"/>
      <c r="S371" s="316"/>
      <c r="T371" s="316"/>
      <c r="U371" s="316"/>
      <c r="V371" s="316"/>
      <c r="W371" s="316"/>
      <c r="X371" s="317"/>
      <c r="Y371" s="15"/>
      <c r="Z371" s="15"/>
      <c r="AA371" s="15"/>
      <c r="AB371" s="15"/>
      <c r="AC371" s="15"/>
      <c r="AD371" s="15"/>
      <c r="AE371" s="15"/>
      <c r="AT371" s="318" t="s">
        <v>446</v>
      </c>
      <c r="AU371" s="318" t="s">
        <v>88</v>
      </c>
      <c r="AV371" s="15" t="s">
        <v>86</v>
      </c>
      <c r="AW371" s="15" t="s">
        <v>5</v>
      </c>
      <c r="AX371" s="15" t="s">
        <v>78</v>
      </c>
      <c r="AY371" s="318" t="s">
        <v>223</v>
      </c>
    </row>
    <row r="372" s="13" customFormat="1">
      <c r="A372" s="13"/>
      <c r="B372" s="274"/>
      <c r="C372" s="275"/>
      <c r="D372" s="266" t="s">
        <v>446</v>
      </c>
      <c r="E372" s="276" t="s">
        <v>1</v>
      </c>
      <c r="F372" s="277" t="s">
        <v>86</v>
      </c>
      <c r="G372" s="275"/>
      <c r="H372" s="278">
        <v>1</v>
      </c>
      <c r="I372" s="279"/>
      <c r="J372" s="279"/>
      <c r="K372" s="275"/>
      <c r="L372" s="275"/>
      <c r="M372" s="280"/>
      <c r="N372" s="281"/>
      <c r="O372" s="282"/>
      <c r="P372" s="282"/>
      <c r="Q372" s="282"/>
      <c r="R372" s="282"/>
      <c r="S372" s="282"/>
      <c r="T372" s="282"/>
      <c r="U372" s="282"/>
      <c r="V372" s="282"/>
      <c r="W372" s="282"/>
      <c r="X372" s="283"/>
      <c r="Y372" s="13"/>
      <c r="Z372" s="13"/>
      <c r="AA372" s="13"/>
      <c r="AB372" s="13"/>
      <c r="AC372" s="13"/>
      <c r="AD372" s="13"/>
      <c r="AE372" s="13"/>
      <c r="AT372" s="284" t="s">
        <v>446</v>
      </c>
      <c r="AU372" s="284" t="s">
        <v>88</v>
      </c>
      <c r="AV372" s="13" t="s">
        <v>88</v>
      </c>
      <c r="AW372" s="13" t="s">
        <v>5</v>
      </c>
      <c r="AX372" s="13" t="s">
        <v>78</v>
      </c>
      <c r="AY372" s="284" t="s">
        <v>223</v>
      </c>
    </row>
    <row r="373" s="14" customFormat="1">
      <c r="A373" s="14"/>
      <c r="B373" s="285"/>
      <c r="C373" s="286"/>
      <c r="D373" s="266" t="s">
        <v>446</v>
      </c>
      <c r="E373" s="287" t="s">
        <v>1</v>
      </c>
      <c r="F373" s="288" t="s">
        <v>463</v>
      </c>
      <c r="G373" s="286"/>
      <c r="H373" s="289">
        <v>4</v>
      </c>
      <c r="I373" s="290"/>
      <c r="J373" s="290"/>
      <c r="K373" s="286"/>
      <c r="L373" s="286"/>
      <c r="M373" s="291"/>
      <c r="N373" s="292"/>
      <c r="O373" s="293"/>
      <c r="P373" s="293"/>
      <c r="Q373" s="293"/>
      <c r="R373" s="293"/>
      <c r="S373" s="293"/>
      <c r="T373" s="293"/>
      <c r="U373" s="293"/>
      <c r="V373" s="293"/>
      <c r="W373" s="293"/>
      <c r="X373" s="294"/>
      <c r="Y373" s="14"/>
      <c r="Z373" s="14"/>
      <c r="AA373" s="14"/>
      <c r="AB373" s="14"/>
      <c r="AC373" s="14"/>
      <c r="AD373" s="14"/>
      <c r="AE373" s="14"/>
      <c r="AT373" s="295" t="s">
        <v>446</v>
      </c>
      <c r="AU373" s="295" t="s">
        <v>88</v>
      </c>
      <c r="AV373" s="14" t="s">
        <v>239</v>
      </c>
      <c r="AW373" s="14" t="s">
        <v>5</v>
      </c>
      <c r="AX373" s="14" t="s">
        <v>86</v>
      </c>
      <c r="AY373" s="295" t="s">
        <v>223</v>
      </c>
    </row>
    <row r="374" s="2" customFormat="1" ht="16.5" customHeight="1">
      <c r="A374" s="39"/>
      <c r="B374" s="40"/>
      <c r="C374" s="296" t="s">
        <v>640</v>
      </c>
      <c r="D374" s="296" t="s">
        <v>498</v>
      </c>
      <c r="E374" s="297" t="s">
        <v>3086</v>
      </c>
      <c r="F374" s="298" t="s">
        <v>3087</v>
      </c>
      <c r="G374" s="299" t="s">
        <v>3088</v>
      </c>
      <c r="H374" s="300">
        <v>1</v>
      </c>
      <c r="I374" s="301"/>
      <c r="J374" s="302"/>
      <c r="K374" s="303">
        <f>ROUND(P374*H374,2)</f>
        <v>0</v>
      </c>
      <c r="L374" s="298" t="s">
        <v>1</v>
      </c>
      <c r="M374" s="304"/>
      <c r="N374" s="305" t="s">
        <v>1</v>
      </c>
      <c r="O374" s="260" t="s">
        <v>41</v>
      </c>
      <c r="P374" s="261">
        <f>I374+J374</f>
        <v>0</v>
      </c>
      <c r="Q374" s="261">
        <f>ROUND(I374*H374,2)</f>
        <v>0</v>
      </c>
      <c r="R374" s="261">
        <f>ROUND(J374*H374,2)</f>
        <v>0</v>
      </c>
      <c r="S374" s="92"/>
      <c r="T374" s="262">
        <f>S374*H374</f>
        <v>0</v>
      </c>
      <c r="U374" s="262">
        <v>0.00158</v>
      </c>
      <c r="V374" s="262">
        <f>U374*H374</f>
        <v>0.00158</v>
      </c>
      <c r="W374" s="262">
        <v>0</v>
      </c>
      <c r="X374" s="263">
        <f>W374*H374</f>
        <v>0</v>
      </c>
      <c r="Y374" s="39"/>
      <c r="Z374" s="39"/>
      <c r="AA374" s="39"/>
      <c r="AB374" s="39"/>
      <c r="AC374" s="39"/>
      <c r="AD374" s="39"/>
      <c r="AE374" s="39"/>
      <c r="AR374" s="264" t="s">
        <v>430</v>
      </c>
      <c r="AT374" s="264" t="s">
        <v>498</v>
      </c>
      <c r="AU374" s="264" t="s">
        <v>88</v>
      </c>
      <c r="AY374" s="18" t="s">
        <v>223</v>
      </c>
      <c r="BE374" s="265">
        <f>IF(O374="základní",K374,0)</f>
        <v>0</v>
      </c>
      <c r="BF374" s="265">
        <f>IF(O374="snížená",K374,0)</f>
        <v>0</v>
      </c>
      <c r="BG374" s="265">
        <f>IF(O374="zákl. přenesená",K374,0)</f>
        <v>0</v>
      </c>
      <c r="BH374" s="265">
        <f>IF(O374="sníž. přenesená",K374,0)</f>
        <v>0</v>
      </c>
      <c r="BI374" s="265">
        <f>IF(O374="nulová",K374,0)</f>
        <v>0</v>
      </c>
      <c r="BJ374" s="18" t="s">
        <v>86</v>
      </c>
      <c r="BK374" s="265">
        <f>ROUND(P374*H374,2)</f>
        <v>0</v>
      </c>
      <c r="BL374" s="18" t="s">
        <v>239</v>
      </c>
      <c r="BM374" s="264" t="s">
        <v>3089</v>
      </c>
    </row>
    <row r="375" s="2" customFormat="1">
      <c r="A375" s="39"/>
      <c r="B375" s="40"/>
      <c r="C375" s="41"/>
      <c r="D375" s="266" t="s">
        <v>232</v>
      </c>
      <c r="E375" s="41"/>
      <c r="F375" s="267" t="s">
        <v>3090</v>
      </c>
      <c r="G375" s="41"/>
      <c r="H375" s="41"/>
      <c r="I375" s="158"/>
      <c r="J375" s="158"/>
      <c r="K375" s="41"/>
      <c r="L375" s="41"/>
      <c r="M375" s="45"/>
      <c r="N375" s="268"/>
      <c r="O375" s="269"/>
      <c r="P375" s="92"/>
      <c r="Q375" s="92"/>
      <c r="R375" s="92"/>
      <c r="S375" s="92"/>
      <c r="T375" s="92"/>
      <c r="U375" s="92"/>
      <c r="V375" s="92"/>
      <c r="W375" s="92"/>
      <c r="X375" s="93"/>
      <c r="Y375" s="39"/>
      <c r="Z375" s="39"/>
      <c r="AA375" s="39"/>
      <c r="AB375" s="39"/>
      <c r="AC375" s="39"/>
      <c r="AD375" s="39"/>
      <c r="AE375" s="39"/>
      <c r="AT375" s="18" t="s">
        <v>232</v>
      </c>
      <c r="AU375" s="18" t="s">
        <v>88</v>
      </c>
    </row>
    <row r="376" s="13" customFormat="1">
      <c r="A376" s="13"/>
      <c r="B376" s="274"/>
      <c r="C376" s="275"/>
      <c r="D376" s="266" t="s">
        <v>446</v>
      </c>
      <c r="E376" s="276" t="s">
        <v>1</v>
      </c>
      <c r="F376" s="277" t="s">
        <v>86</v>
      </c>
      <c r="G376" s="275"/>
      <c r="H376" s="278">
        <v>1</v>
      </c>
      <c r="I376" s="279"/>
      <c r="J376" s="279"/>
      <c r="K376" s="275"/>
      <c r="L376" s="275"/>
      <c r="M376" s="280"/>
      <c r="N376" s="281"/>
      <c r="O376" s="282"/>
      <c r="P376" s="282"/>
      <c r="Q376" s="282"/>
      <c r="R376" s="282"/>
      <c r="S376" s="282"/>
      <c r="T376" s="282"/>
      <c r="U376" s="282"/>
      <c r="V376" s="282"/>
      <c r="W376" s="282"/>
      <c r="X376" s="283"/>
      <c r="Y376" s="13"/>
      <c r="Z376" s="13"/>
      <c r="AA376" s="13"/>
      <c r="AB376" s="13"/>
      <c r="AC376" s="13"/>
      <c r="AD376" s="13"/>
      <c r="AE376" s="13"/>
      <c r="AT376" s="284" t="s">
        <v>446</v>
      </c>
      <c r="AU376" s="284" t="s">
        <v>88</v>
      </c>
      <c r="AV376" s="13" t="s">
        <v>88</v>
      </c>
      <c r="AW376" s="13" t="s">
        <v>5</v>
      </c>
      <c r="AX376" s="13" t="s">
        <v>86</v>
      </c>
      <c r="AY376" s="284" t="s">
        <v>223</v>
      </c>
    </row>
    <row r="377" s="2" customFormat="1" ht="21.75" customHeight="1">
      <c r="A377" s="39"/>
      <c r="B377" s="40"/>
      <c r="C377" s="252" t="s">
        <v>645</v>
      </c>
      <c r="D377" s="252" t="s">
        <v>226</v>
      </c>
      <c r="E377" s="253" t="s">
        <v>2904</v>
      </c>
      <c r="F377" s="254" t="s">
        <v>2905</v>
      </c>
      <c r="G377" s="255" t="s">
        <v>2906</v>
      </c>
      <c r="H377" s="256">
        <v>200.36000000000001</v>
      </c>
      <c r="I377" s="257"/>
      <c r="J377" s="257"/>
      <c r="K377" s="258">
        <f>ROUND(P377*H377,2)</f>
        <v>0</v>
      </c>
      <c r="L377" s="254" t="s">
        <v>404</v>
      </c>
      <c r="M377" s="45"/>
      <c r="N377" s="259" t="s">
        <v>1</v>
      </c>
      <c r="O377" s="260" t="s">
        <v>41</v>
      </c>
      <c r="P377" s="261">
        <f>I377+J377</f>
        <v>0</v>
      </c>
      <c r="Q377" s="261">
        <f>ROUND(I377*H377,2)</f>
        <v>0</v>
      </c>
      <c r="R377" s="261">
        <f>ROUND(J377*H377,2)</f>
        <v>0</v>
      </c>
      <c r="S377" s="92"/>
      <c r="T377" s="262">
        <f>S377*H377</f>
        <v>0</v>
      </c>
      <c r="U377" s="262">
        <v>0.00010000000000000001</v>
      </c>
      <c r="V377" s="262">
        <f>U377*H377</f>
        <v>0.020036000000000002</v>
      </c>
      <c r="W377" s="262">
        <v>0</v>
      </c>
      <c r="X377" s="263">
        <f>W377*H377</f>
        <v>0</v>
      </c>
      <c r="Y377" s="39"/>
      <c r="Z377" s="39"/>
      <c r="AA377" s="39"/>
      <c r="AB377" s="39"/>
      <c r="AC377" s="39"/>
      <c r="AD377" s="39"/>
      <c r="AE377" s="39"/>
      <c r="AR377" s="264" t="s">
        <v>239</v>
      </c>
      <c r="AT377" s="264" t="s">
        <v>226</v>
      </c>
      <c r="AU377" s="264" t="s">
        <v>88</v>
      </c>
      <c r="AY377" s="18" t="s">
        <v>223</v>
      </c>
      <c r="BE377" s="265">
        <f>IF(O377="základní",K377,0)</f>
        <v>0</v>
      </c>
      <c r="BF377" s="265">
        <f>IF(O377="snížená",K377,0)</f>
        <v>0</v>
      </c>
      <c r="BG377" s="265">
        <f>IF(O377="zákl. přenesená",K377,0)</f>
        <v>0</v>
      </c>
      <c r="BH377" s="265">
        <f>IF(O377="sníž. přenesená",K377,0)</f>
        <v>0</v>
      </c>
      <c r="BI377" s="265">
        <f>IF(O377="nulová",K377,0)</f>
        <v>0</v>
      </c>
      <c r="BJ377" s="18" t="s">
        <v>86</v>
      </c>
      <c r="BK377" s="265">
        <f>ROUND(P377*H377,2)</f>
        <v>0</v>
      </c>
      <c r="BL377" s="18" t="s">
        <v>239</v>
      </c>
      <c r="BM377" s="264" t="s">
        <v>2907</v>
      </c>
    </row>
    <row r="378" s="13" customFormat="1">
      <c r="A378" s="13"/>
      <c r="B378" s="274"/>
      <c r="C378" s="275"/>
      <c r="D378" s="266" t="s">
        <v>446</v>
      </c>
      <c r="E378" s="276" t="s">
        <v>1</v>
      </c>
      <c r="F378" s="277" t="s">
        <v>3063</v>
      </c>
      <c r="G378" s="275"/>
      <c r="H378" s="278">
        <v>200.36000000000001</v>
      </c>
      <c r="I378" s="279"/>
      <c r="J378" s="279"/>
      <c r="K378" s="275"/>
      <c r="L378" s="275"/>
      <c r="M378" s="280"/>
      <c r="N378" s="281"/>
      <c r="O378" s="282"/>
      <c r="P378" s="282"/>
      <c r="Q378" s="282"/>
      <c r="R378" s="282"/>
      <c r="S378" s="282"/>
      <c r="T378" s="282"/>
      <c r="U378" s="282"/>
      <c r="V378" s="282"/>
      <c r="W378" s="282"/>
      <c r="X378" s="283"/>
      <c r="Y378" s="13"/>
      <c r="Z378" s="13"/>
      <c r="AA378" s="13"/>
      <c r="AB378" s="13"/>
      <c r="AC378" s="13"/>
      <c r="AD378" s="13"/>
      <c r="AE378" s="13"/>
      <c r="AT378" s="284" t="s">
        <v>446</v>
      </c>
      <c r="AU378" s="284" t="s">
        <v>88</v>
      </c>
      <c r="AV378" s="13" t="s">
        <v>88</v>
      </c>
      <c r="AW378" s="13" t="s">
        <v>5</v>
      </c>
      <c r="AX378" s="13" t="s">
        <v>86</v>
      </c>
      <c r="AY378" s="284" t="s">
        <v>223</v>
      </c>
    </row>
    <row r="379" s="2" customFormat="1" ht="21.75" customHeight="1">
      <c r="A379" s="39"/>
      <c r="B379" s="40"/>
      <c r="C379" s="252" t="s">
        <v>650</v>
      </c>
      <c r="D379" s="252" t="s">
        <v>226</v>
      </c>
      <c r="E379" s="253" t="s">
        <v>2908</v>
      </c>
      <c r="F379" s="254" t="s">
        <v>2909</v>
      </c>
      <c r="G379" s="255" t="s">
        <v>2906</v>
      </c>
      <c r="H379" s="256">
        <v>236</v>
      </c>
      <c r="I379" s="257"/>
      <c r="J379" s="257"/>
      <c r="K379" s="258">
        <f>ROUND(P379*H379,2)</f>
        <v>0</v>
      </c>
      <c r="L379" s="254" t="s">
        <v>404</v>
      </c>
      <c r="M379" s="45"/>
      <c r="N379" s="259" t="s">
        <v>1</v>
      </c>
      <c r="O379" s="260" t="s">
        <v>41</v>
      </c>
      <c r="P379" s="261">
        <f>I379+J379</f>
        <v>0</v>
      </c>
      <c r="Q379" s="261">
        <f>ROUND(I379*H379,2)</f>
        <v>0</v>
      </c>
      <c r="R379" s="261">
        <f>ROUND(J379*H379,2)</f>
        <v>0</v>
      </c>
      <c r="S379" s="92"/>
      <c r="T379" s="262">
        <f>S379*H379</f>
        <v>0</v>
      </c>
      <c r="U379" s="262">
        <v>0.00031</v>
      </c>
      <c r="V379" s="262">
        <f>U379*H379</f>
        <v>0.073160000000000003</v>
      </c>
      <c r="W379" s="262">
        <v>0</v>
      </c>
      <c r="X379" s="263">
        <f>W379*H379</f>
        <v>0</v>
      </c>
      <c r="Y379" s="39"/>
      <c r="Z379" s="39"/>
      <c r="AA379" s="39"/>
      <c r="AB379" s="39"/>
      <c r="AC379" s="39"/>
      <c r="AD379" s="39"/>
      <c r="AE379" s="39"/>
      <c r="AR379" s="264" t="s">
        <v>239</v>
      </c>
      <c r="AT379" s="264" t="s">
        <v>226</v>
      </c>
      <c r="AU379" s="264" t="s">
        <v>88</v>
      </c>
      <c r="AY379" s="18" t="s">
        <v>223</v>
      </c>
      <c r="BE379" s="265">
        <f>IF(O379="základní",K379,0)</f>
        <v>0</v>
      </c>
      <c r="BF379" s="265">
        <f>IF(O379="snížená",K379,0)</f>
        <v>0</v>
      </c>
      <c r="BG379" s="265">
        <f>IF(O379="zákl. přenesená",K379,0)</f>
        <v>0</v>
      </c>
      <c r="BH379" s="265">
        <f>IF(O379="sníž. přenesená",K379,0)</f>
        <v>0</v>
      </c>
      <c r="BI379" s="265">
        <f>IF(O379="nulová",K379,0)</f>
        <v>0</v>
      </c>
      <c r="BJ379" s="18" t="s">
        <v>86</v>
      </c>
      <c r="BK379" s="265">
        <f>ROUND(P379*H379,2)</f>
        <v>0</v>
      </c>
      <c r="BL379" s="18" t="s">
        <v>239</v>
      </c>
      <c r="BM379" s="264" t="s">
        <v>2910</v>
      </c>
    </row>
    <row r="380" s="13" customFormat="1">
      <c r="A380" s="13"/>
      <c r="B380" s="274"/>
      <c r="C380" s="275"/>
      <c r="D380" s="266" t="s">
        <v>446</v>
      </c>
      <c r="E380" s="276" t="s">
        <v>1</v>
      </c>
      <c r="F380" s="277" t="s">
        <v>3061</v>
      </c>
      <c r="G380" s="275"/>
      <c r="H380" s="278">
        <v>236</v>
      </c>
      <c r="I380" s="279"/>
      <c r="J380" s="279"/>
      <c r="K380" s="275"/>
      <c r="L380" s="275"/>
      <c r="M380" s="280"/>
      <c r="N380" s="281"/>
      <c r="O380" s="282"/>
      <c r="P380" s="282"/>
      <c r="Q380" s="282"/>
      <c r="R380" s="282"/>
      <c r="S380" s="282"/>
      <c r="T380" s="282"/>
      <c r="U380" s="282"/>
      <c r="V380" s="282"/>
      <c r="W380" s="282"/>
      <c r="X380" s="283"/>
      <c r="Y380" s="13"/>
      <c r="Z380" s="13"/>
      <c r="AA380" s="13"/>
      <c r="AB380" s="13"/>
      <c r="AC380" s="13"/>
      <c r="AD380" s="13"/>
      <c r="AE380" s="13"/>
      <c r="AT380" s="284" t="s">
        <v>446</v>
      </c>
      <c r="AU380" s="284" t="s">
        <v>88</v>
      </c>
      <c r="AV380" s="13" t="s">
        <v>88</v>
      </c>
      <c r="AW380" s="13" t="s">
        <v>5</v>
      </c>
      <c r="AX380" s="13" t="s">
        <v>86</v>
      </c>
      <c r="AY380" s="284" t="s">
        <v>223</v>
      </c>
    </row>
    <row r="381" s="2" customFormat="1" ht="16.5" customHeight="1">
      <c r="A381" s="39"/>
      <c r="B381" s="40"/>
      <c r="C381" s="252" t="s">
        <v>658</v>
      </c>
      <c r="D381" s="252" t="s">
        <v>226</v>
      </c>
      <c r="E381" s="253" t="s">
        <v>2911</v>
      </c>
      <c r="F381" s="254" t="s">
        <v>2912</v>
      </c>
      <c r="G381" s="255" t="s">
        <v>320</v>
      </c>
      <c r="H381" s="256">
        <v>10</v>
      </c>
      <c r="I381" s="257"/>
      <c r="J381" s="257"/>
      <c r="K381" s="258">
        <f>ROUND(P381*H381,2)</f>
        <v>0</v>
      </c>
      <c r="L381" s="254" t="s">
        <v>1</v>
      </c>
      <c r="M381" s="45"/>
      <c r="N381" s="259" t="s">
        <v>1</v>
      </c>
      <c r="O381" s="260" t="s">
        <v>41</v>
      </c>
      <c r="P381" s="261">
        <f>I381+J381</f>
        <v>0</v>
      </c>
      <c r="Q381" s="261">
        <f>ROUND(I381*H381,2)</f>
        <v>0</v>
      </c>
      <c r="R381" s="261">
        <f>ROUND(J381*H381,2)</f>
        <v>0</v>
      </c>
      <c r="S381" s="92"/>
      <c r="T381" s="262">
        <f>S381*H381</f>
        <v>0</v>
      </c>
      <c r="U381" s="262">
        <v>12.82264</v>
      </c>
      <c r="V381" s="262">
        <f>U381*H381</f>
        <v>128.22640000000001</v>
      </c>
      <c r="W381" s="262">
        <v>0</v>
      </c>
      <c r="X381" s="263">
        <f>W381*H381</f>
        <v>0</v>
      </c>
      <c r="Y381" s="39"/>
      <c r="Z381" s="39"/>
      <c r="AA381" s="39"/>
      <c r="AB381" s="39"/>
      <c r="AC381" s="39"/>
      <c r="AD381" s="39"/>
      <c r="AE381" s="39"/>
      <c r="AR381" s="264" t="s">
        <v>239</v>
      </c>
      <c r="AT381" s="264" t="s">
        <v>226</v>
      </c>
      <c r="AU381" s="264" t="s">
        <v>88</v>
      </c>
      <c r="AY381" s="18" t="s">
        <v>223</v>
      </c>
      <c r="BE381" s="265">
        <f>IF(O381="základní",K381,0)</f>
        <v>0</v>
      </c>
      <c r="BF381" s="265">
        <f>IF(O381="snížená",K381,0)</f>
        <v>0</v>
      </c>
      <c r="BG381" s="265">
        <f>IF(O381="zákl. přenesená",K381,0)</f>
        <v>0</v>
      </c>
      <c r="BH381" s="265">
        <f>IF(O381="sníž. přenesená",K381,0)</f>
        <v>0</v>
      </c>
      <c r="BI381" s="265">
        <f>IF(O381="nulová",K381,0)</f>
        <v>0</v>
      </c>
      <c r="BJ381" s="18" t="s">
        <v>86</v>
      </c>
      <c r="BK381" s="265">
        <f>ROUND(P381*H381,2)</f>
        <v>0</v>
      </c>
      <c r="BL381" s="18" t="s">
        <v>239</v>
      </c>
      <c r="BM381" s="264" t="s">
        <v>2913</v>
      </c>
    </row>
    <row r="382" s="2" customFormat="1">
      <c r="A382" s="39"/>
      <c r="B382" s="40"/>
      <c r="C382" s="41"/>
      <c r="D382" s="266" t="s">
        <v>232</v>
      </c>
      <c r="E382" s="41"/>
      <c r="F382" s="267" t="s">
        <v>2914</v>
      </c>
      <c r="G382" s="41"/>
      <c r="H382" s="41"/>
      <c r="I382" s="158"/>
      <c r="J382" s="158"/>
      <c r="K382" s="41"/>
      <c r="L382" s="41"/>
      <c r="M382" s="45"/>
      <c r="N382" s="268"/>
      <c r="O382" s="269"/>
      <c r="P382" s="92"/>
      <c r="Q382" s="92"/>
      <c r="R382" s="92"/>
      <c r="S382" s="92"/>
      <c r="T382" s="92"/>
      <c r="U382" s="92"/>
      <c r="V382" s="92"/>
      <c r="W382" s="92"/>
      <c r="X382" s="93"/>
      <c r="Y382" s="39"/>
      <c r="Z382" s="39"/>
      <c r="AA382" s="39"/>
      <c r="AB382" s="39"/>
      <c r="AC382" s="39"/>
      <c r="AD382" s="39"/>
      <c r="AE382" s="39"/>
      <c r="AT382" s="18" t="s">
        <v>232</v>
      </c>
      <c r="AU382" s="18" t="s">
        <v>88</v>
      </c>
    </row>
    <row r="383" s="13" customFormat="1">
      <c r="A383" s="13"/>
      <c r="B383" s="274"/>
      <c r="C383" s="275"/>
      <c r="D383" s="266" t="s">
        <v>446</v>
      </c>
      <c r="E383" s="276" t="s">
        <v>1</v>
      </c>
      <c r="F383" s="277" t="s">
        <v>263</v>
      </c>
      <c r="G383" s="275"/>
      <c r="H383" s="278">
        <v>10</v>
      </c>
      <c r="I383" s="279"/>
      <c r="J383" s="279"/>
      <c r="K383" s="275"/>
      <c r="L383" s="275"/>
      <c r="M383" s="280"/>
      <c r="N383" s="281"/>
      <c r="O383" s="282"/>
      <c r="P383" s="282"/>
      <c r="Q383" s="282"/>
      <c r="R383" s="282"/>
      <c r="S383" s="282"/>
      <c r="T383" s="282"/>
      <c r="U383" s="282"/>
      <c r="V383" s="282"/>
      <c r="W383" s="282"/>
      <c r="X383" s="283"/>
      <c r="Y383" s="13"/>
      <c r="Z383" s="13"/>
      <c r="AA383" s="13"/>
      <c r="AB383" s="13"/>
      <c r="AC383" s="13"/>
      <c r="AD383" s="13"/>
      <c r="AE383" s="13"/>
      <c r="AT383" s="284" t="s">
        <v>446</v>
      </c>
      <c r="AU383" s="284" t="s">
        <v>88</v>
      </c>
      <c r="AV383" s="13" t="s">
        <v>88</v>
      </c>
      <c r="AW383" s="13" t="s">
        <v>5</v>
      </c>
      <c r="AX383" s="13" t="s">
        <v>86</v>
      </c>
      <c r="AY383" s="284" t="s">
        <v>223</v>
      </c>
    </row>
    <row r="384" s="2" customFormat="1" ht="21.75" customHeight="1">
      <c r="A384" s="39"/>
      <c r="B384" s="40"/>
      <c r="C384" s="252" t="s">
        <v>668</v>
      </c>
      <c r="D384" s="252" t="s">
        <v>226</v>
      </c>
      <c r="E384" s="253" t="s">
        <v>2915</v>
      </c>
      <c r="F384" s="254" t="s">
        <v>2916</v>
      </c>
      <c r="G384" s="255" t="s">
        <v>320</v>
      </c>
      <c r="H384" s="256">
        <v>8</v>
      </c>
      <c r="I384" s="257"/>
      <c r="J384" s="257"/>
      <c r="K384" s="258">
        <f>ROUND(P384*H384,2)</f>
        <v>0</v>
      </c>
      <c r="L384" s="254" t="s">
        <v>404</v>
      </c>
      <c r="M384" s="45"/>
      <c r="N384" s="259" t="s">
        <v>1</v>
      </c>
      <c r="O384" s="260" t="s">
        <v>41</v>
      </c>
      <c r="P384" s="261">
        <f>I384+J384</f>
        <v>0</v>
      </c>
      <c r="Q384" s="261">
        <f>ROUND(I384*H384,2)</f>
        <v>0</v>
      </c>
      <c r="R384" s="261">
        <f>ROUND(J384*H384,2)</f>
        <v>0</v>
      </c>
      <c r="S384" s="92"/>
      <c r="T384" s="262">
        <f>S384*H384</f>
        <v>0</v>
      </c>
      <c r="U384" s="262">
        <v>0.34089999999999998</v>
      </c>
      <c r="V384" s="262">
        <f>U384*H384</f>
        <v>2.7271999999999998</v>
      </c>
      <c r="W384" s="262">
        <v>0</v>
      </c>
      <c r="X384" s="263">
        <f>W384*H384</f>
        <v>0</v>
      </c>
      <c r="Y384" s="39"/>
      <c r="Z384" s="39"/>
      <c r="AA384" s="39"/>
      <c r="AB384" s="39"/>
      <c r="AC384" s="39"/>
      <c r="AD384" s="39"/>
      <c r="AE384" s="39"/>
      <c r="AR384" s="264" t="s">
        <v>239</v>
      </c>
      <c r="AT384" s="264" t="s">
        <v>226</v>
      </c>
      <c r="AU384" s="264" t="s">
        <v>88</v>
      </c>
      <c r="AY384" s="18" t="s">
        <v>223</v>
      </c>
      <c r="BE384" s="265">
        <f>IF(O384="základní",K384,0)</f>
        <v>0</v>
      </c>
      <c r="BF384" s="265">
        <f>IF(O384="snížená",K384,0)</f>
        <v>0</v>
      </c>
      <c r="BG384" s="265">
        <f>IF(O384="zákl. přenesená",K384,0)</f>
        <v>0</v>
      </c>
      <c r="BH384" s="265">
        <f>IF(O384="sníž. přenesená",K384,0)</f>
        <v>0</v>
      </c>
      <c r="BI384" s="265">
        <f>IF(O384="nulová",K384,0)</f>
        <v>0</v>
      </c>
      <c r="BJ384" s="18" t="s">
        <v>86</v>
      </c>
      <c r="BK384" s="265">
        <f>ROUND(P384*H384,2)</f>
        <v>0</v>
      </c>
      <c r="BL384" s="18" t="s">
        <v>239</v>
      </c>
      <c r="BM384" s="264" t="s">
        <v>2917</v>
      </c>
    </row>
    <row r="385" s="2" customFormat="1">
      <c r="A385" s="39"/>
      <c r="B385" s="40"/>
      <c r="C385" s="41"/>
      <c r="D385" s="266" t="s">
        <v>232</v>
      </c>
      <c r="E385" s="41"/>
      <c r="F385" s="267" t="s">
        <v>2918</v>
      </c>
      <c r="G385" s="41"/>
      <c r="H385" s="41"/>
      <c r="I385" s="158"/>
      <c r="J385" s="158"/>
      <c r="K385" s="41"/>
      <c r="L385" s="41"/>
      <c r="M385" s="45"/>
      <c r="N385" s="268"/>
      <c r="O385" s="269"/>
      <c r="P385" s="92"/>
      <c r="Q385" s="92"/>
      <c r="R385" s="92"/>
      <c r="S385" s="92"/>
      <c r="T385" s="92"/>
      <c r="U385" s="92"/>
      <c r="V385" s="92"/>
      <c r="W385" s="92"/>
      <c r="X385" s="93"/>
      <c r="Y385" s="39"/>
      <c r="Z385" s="39"/>
      <c r="AA385" s="39"/>
      <c r="AB385" s="39"/>
      <c r="AC385" s="39"/>
      <c r="AD385" s="39"/>
      <c r="AE385" s="39"/>
      <c r="AT385" s="18" t="s">
        <v>232</v>
      </c>
      <c r="AU385" s="18" t="s">
        <v>88</v>
      </c>
    </row>
    <row r="386" s="15" customFormat="1">
      <c r="A386" s="15"/>
      <c r="B386" s="309"/>
      <c r="C386" s="310"/>
      <c r="D386" s="266" t="s">
        <v>446</v>
      </c>
      <c r="E386" s="311" t="s">
        <v>1</v>
      </c>
      <c r="F386" s="312" t="s">
        <v>2838</v>
      </c>
      <c r="G386" s="310"/>
      <c r="H386" s="311" t="s">
        <v>1</v>
      </c>
      <c r="I386" s="313"/>
      <c r="J386" s="313"/>
      <c r="K386" s="310"/>
      <c r="L386" s="310"/>
      <c r="M386" s="314"/>
      <c r="N386" s="315"/>
      <c r="O386" s="316"/>
      <c r="P386" s="316"/>
      <c r="Q386" s="316"/>
      <c r="R386" s="316"/>
      <c r="S386" s="316"/>
      <c r="T386" s="316"/>
      <c r="U386" s="316"/>
      <c r="V386" s="316"/>
      <c r="W386" s="316"/>
      <c r="X386" s="317"/>
      <c r="Y386" s="15"/>
      <c r="Z386" s="15"/>
      <c r="AA386" s="15"/>
      <c r="AB386" s="15"/>
      <c r="AC386" s="15"/>
      <c r="AD386" s="15"/>
      <c r="AE386" s="15"/>
      <c r="AT386" s="318" t="s">
        <v>446</v>
      </c>
      <c r="AU386" s="318" t="s">
        <v>88</v>
      </c>
      <c r="AV386" s="15" t="s">
        <v>86</v>
      </c>
      <c r="AW386" s="15" t="s">
        <v>5</v>
      </c>
      <c r="AX386" s="15" t="s">
        <v>78</v>
      </c>
      <c r="AY386" s="318" t="s">
        <v>223</v>
      </c>
    </row>
    <row r="387" s="13" customFormat="1">
      <c r="A387" s="13"/>
      <c r="B387" s="274"/>
      <c r="C387" s="275"/>
      <c r="D387" s="266" t="s">
        <v>446</v>
      </c>
      <c r="E387" s="276" t="s">
        <v>1</v>
      </c>
      <c r="F387" s="277" t="s">
        <v>430</v>
      </c>
      <c r="G387" s="275"/>
      <c r="H387" s="278">
        <v>8</v>
      </c>
      <c r="I387" s="279"/>
      <c r="J387" s="279"/>
      <c r="K387" s="275"/>
      <c r="L387" s="275"/>
      <c r="M387" s="280"/>
      <c r="N387" s="281"/>
      <c r="O387" s="282"/>
      <c r="P387" s="282"/>
      <c r="Q387" s="282"/>
      <c r="R387" s="282"/>
      <c r="S387" s="282"/>
      <c r="T387" s="282"/>
      <c r="U387" s="282"/>
      <c r="V387" s="282"/>
      <c r="W387" s="282"/>
      <c r="X387" s="283"/>
      <c r="Y387" s="13"/>
      <c r="Z387" s="13"/>
      <c r="AA387" s="13"/>
      <c r="AB387" s="13"/>
      <c r="AC387" s="13"/>
      <c r="AD387" s="13"/>
      <c r="AE387" s="13"/>
      <c r="AT387" s="284" t="s">
        <v>446</v>
      </c>
      <c r="AU387" s="284" t="s">
        <v>88</v>
      </c>
      <c r="AV387" s="13" t="s">
        <v>88</v>
      </c>
      <c r="AW387" s="13" t="s">
        <v>5</v>
      </c>
      <c r="AX387" s="13" t="s">
        <v>86</v>
      </c>
      <c r="AY387" s="284" t="s">
        <v>223</v>
      </c>
    </row>
    <row r="388" s="2" customFormat="1" ht="21.75" customHeight="1">
      <c r="A388" s="39"/>
      <c r="B388" s="40"/>
      <c r="C388" s="252" t="s">
        <v>674</v>
      </c>
      <c r="D388" s="252" t="s">
        <v>226</v>
      </c>
      <c r="E388" s="253" t="s">
        <v>3091</v>
      </c>
      <c r="F388" s="254" t="s">
        <v>3092</v>
      </c>
      <c r="G388" s="255" t="s">
        <v>320</v>
      </c>
      <c r="H388" s="256">
        <v>1</v>
      </c>
      <c r="I388" s="257"/>
      <c r="J388" s="257"/>
      <c r="K388" s="258">
        <f>ROUND(P388*H388,2)</f>
        <v>0</v>
      </c>
      <c r="L388" s="254" t="s">
        <v>1</v>
      </c>
      <c r="M388" s="45"/>
      <c r="N388" s="259" t="s">
        <v>1</v>
      </c>
      <c r="O388" s="260" t="s">
        <v>41</v>
      </c>
      <c r="P388" s="261">
        <f>I388+J388</f>
        <v>0</v>
      </c>
      <c r="Q388" s="261">
        <f>ROUND(I388*H388,2)</f>
        <v>0</v>
      </c>
      <c r="R388" s="261">
        <f>ROUND(J388*H388,2)</f>
        <v>0</v>
      </c>
      <c r="S388" s="92"/>
      <c r="T388" s="262">
        <f>S388*H388</f>
        <v>0</v>
      </c>
      <c r="U388" s="262">
        <v>23.25</v>
      </c>
      <c r="V388" s="262">
        <f>U388*H388</f>
        <v>23.25</v>
      </c>
      <c r="W388" s="262">
        <v>0</v>
      </c>
      <c r="X388" s="263">
        <f>W388*H388</f>
        <v>0</v>
      </c>
      <c r="Y388" s="39"/>
      <c r="Z388" s="39"/>
      <c r="AA388" s="39"/>
      <c r="AB388" s="39"/>
      <c r="AC388" s="39"/>
      <c r="AD388" s="39"/>
      <c r="AE388" s="39"/>
      <c r="AR388" s="264" t="s">
        <v>239</v>
      </c>
      <c r="AT388" s="264" t="s">
        <v>226</v>
      </c>
      <c r="AU388" s="264" t="s">
        <v>88</v>
      </c>
      <c r="AY388" s="18" t="s">
        <v>223</v>
      </c>
      <c r="BE388" s="265">
        <f>IF(O388="základní",K388,0)</f>
        <v>0</v>
      </c>
      <c r="BF388" s="265">
        <f>IF(O388="snížená",K388,0)</f>
        <v>0</v>
      </c>
      <c r="BG388" s="265">
        <f>IF(O388="zákl. přenesená",K388,0)</f>
        <v>0</v>
      </c>
      <c r="BH388" s="265">
        <f>IF(O388="sníž. přenesená",K388,0)</f>
        <v>0</v>
      </c>
      <c r="BI388" s="265">
        <f>IF(O388="nulová",K388,0)</f>
        <v>0</v>
      </c>
      <c r="BJ388" s="18" t="s">
        <v>86</v>
      </c>
      <c r="BK388" s="265">
        <f>ROUND(P388*H388,2)</f>
        <v>0</v>
      </c>
      <c r="BL388" s="18" t="s">
        <v>239</v>
      </c>
      <c r="BM388" s="264" t="s">
        <v>3093</v>
      </c>
    </row>
    <row r="389" s="2" customFormat="1">
      <c r="A389" s="39"/>
      <c r="B389" s="40"/>
      <c r="C389" s="41"/>
      <c r="D389" s="266" t="s">
        <v>232</v>
      </c>
      <c r="E389" s="41"/>
      <c r="F389" s="267" t="s">
        <v>3094</v>
      </c>
      <c r="G389" s="41"/>
      <c r="H389" s="41"/>
      <c r="I389" s="158"/>
      <c r="J389" s="158"/>
      <c r="K389" s="41"/>
      <c r="L389" s="41"/>
      <c r="M389" s="45"/>
      <c r="N389" s="268"/>
      <c r="O389" s="269"/>
      <c r="P389" s="92"/>
      <c r="Q389" s="92"/>
      <c r="R389" s="92"/>
      <c r="S389" s="92"/>
      <c r="T389" s="92"/>
      <c r="U389" s="92"/>
      <c r="V389" s="92"/>
      <c r="W389" s="92"/>
      <c r="X389" s="93"/>
      <c r="Y389" s="39"/>
      <c r="Z389" s="39"/>
      <c r="AA389" s="39"/>
      <c r="AB389" s="39"/>
      <c r="AC389" s="39"/>
      <c r="AD389" s="39"/>
      <c r="AE389" s="39"/>
      <c r="AT389" s="18" t="s">
        <v>232</v>
      </c>
      <c r="AU389" s="18" t="s">
        <v>88</v>
      </c>
    </row>
    <row r="390" s="13" customFormat="1">
      <c r="A390" s="13"/>
      <c r="B390" s="274"/>
      <c r="C390" s="275"/>
      <c r="D390" s="266" t="s">
        <v>446</v>
      </c>
      <c r="E390" s="276" t="s">
        <v>1</v>
      </c>
      <c r="F390" s="277" t="s">
        <v>86</v>
      </c>
      <c r="G390" s="275"/>
      <c r="H390" s="278">
        <v>1</v>
      </c>
      <c r="I390" s="279"/>
      <c r="J390" s="279"/>
      <c r="K390" s="275"/>
      <c r="L390" s="275"/>
      <c r="M390" s="280"/>
      <c r="N390" s="281"/>
      <c r="O390" s="282"/>
      <c r="P390" s="282"/>
      <c r="Q390" s="282"/>
      <c r="R390" s="282"/>
      <c r="S390" s="282"/>
      <c r="T390" s="282"/>
      <c r="U390" s="282"/>
      <c r="V390" s="282"/>
      <c r="W390" s="282"/>
      <c r="X390" s="283"/>
      <c r="Y390" s="13"/>
      <c r="Z390" s="13"/>
      <c r="AA390" s="13"/>
      <c r="AB390" s="13"/>
      <c r="AC390" s="13"/>
      <c r="AD390" s="13"/>
      <c r="AE390" s="13"/>
      <c r="AT390" s="284" t="s">
        <v>446</v>
      </c>
      <c r="AU390" s="284" t="s">
        <v>88</v>
      </c>
      <c r="AV390" s="13" t="s">
        <v>88</v>
      </c>
      <c r="AW390" s="13" t="s">
        <v>5</v>
      </c>
      <c r="AX390" s="13" t="s">
        <v>78</v>
      </c>
      <c r="AY390" s="284" t="s">
        <v>223</v>
      </c>
    </row>
    <row r="391" s="14" customFormat="1">
      <c r="A391" s="14"/>
      <c r="B391" s="285"/>
      <c r="C391" s="286"/>
      <c r="D391" s="266" t="s">
        <v>446</v>
      </c>
      <c r="E391" s="287" t="s">
        <v>1</v>
      </c>
      <c r="F391" s="288" t="s">
        <v>463</v>
      </c>
      <c r="G391" s="286"/>
      <c r="H391" s="289">
        <v>1</v>
      </c>
      <c r="I391" s="290"/>
      <c r="J391" s="290"/>
      <c r="K391" s="286"/>
      <c r="L391" s="286"/>
      <c r="M391" s="291"/>
      <c r="N391" s="292"/>
      <c r="O391" s="293"/>
      <c r="P391" s="293"/>
      <c r="Q391" s="293"/>
      <c r="R391" s="293"/>
      <c r="S391" s="293"/>
      <c r="T391" s="293"/>
      <c r="U391" s="293"/>
      <c r="V391" s="293"/>
      <c r="W391" s="293"/>
      <c r="X391" s="294"/>
      <c r="Y391" s="14"/>
      <c r="Z391" s="14"/>
      <c r="AA391" s="14"/>
      <c r="AB391" s="14"/>
      <c r="AC391" s="14"/>
      <c r="AD391" s="14"/>
      <c r="AE391" s="14"/>
      <c r="AT391" s="295" t="s">
        <v>446</v>
      </c>
      <c r="AU391" s="295" t="s">
        <v>88</v>
      </c>
      <c r="AV391" s="14" t="s">
        <v>239</v>
      </c>
      <c r="AW391" s="14" t="s">
        <v>5</v>
      </c>
      <c r="AX391" s="14" t="s">
        <v>86</v>
      </c>
      <c r="AY391" s="295" t="s">
        <v>223</v>
      </c>
    </row>
    <row r="392" s="2" customFormat="1" ht="16.5" customHeight="1">
      <c r="A392" s="39"/>
      <c r="B392" s="40"/>
      <c r="C392" s="296" t="s">
        <v>683</v>
      </c>
      <c r="D392" s="296" t="s">
        <v>498</v>
      </c>
      <c r="E392" s="297" t="s">
        <v>2919</v>
      </c>
      <c r="F392" s="298" t="s">
        <v>3095</v>
      </c>
      <c r="G392" s="299" t="s">
        <v>320</v>
      </c>
      <c r="H392" s="300">
        <v>1</v>
      </c>
      <c r="I392" s="301"/>
      <c r="J392" s="302"/>
      <c r="K392" s="303">
        <f>ROUND(P392*H392,2)</f>
        <v>0</v>
      </c>
      <c r="L392" s="298" t="s">
        <v>1</v>
      </c>
      <c r="M392" s="304"/>
      <c r="N392" s="305" t="s">
        <v>1</v>
      </c>
      <c r="O392" s="260" t="s">
        <v>41</v>
      </c>
      <c r="P392" s="261">
        <f>I392+J392</f>
        <v>0</v>
      </c>
      <c r="Q392" s="261">
        <f>ROUND(I392*H392,2)</f>
        <v>0</v>
      </c>
      <c r="R392" s="261">
        <f>ROUND(J392*H392,2)</f>
        <v>0</v>
      </c>
      <c r="S392" s="92"/>
      <c r="T392" s="262">
        <f>S392*H392</f>
        <v>0</v>
      </c>
      <c r="U392" s="262">
        <v>10</v>
      </c>
      <c r="V392" s="262">
        <f>U392*H392</f>
        <v>10</v>
      </c>
      <c r="W392" s="262">
        <v>0</v>
      </c>
      <c r="X392" s="263">
        <f>W392*H392</f>
        <v>0</v>
      </c>
      <c r="Y392" s="39"/>
      <c r="Z392" s="39"/>
      <c r="AA392" s="39"/>
      <c r="AB392" s="39"/>
      <c r="AC392" s="39"/>
      <c r="AD392" s="39"/>
      <c r="AE392" s="39"/>
      <c r="AR392" s="264" t="s">
        <v>430</v>
      </c>
      <c r="AT392" s="264" t="s">
        <v>498</v>
      </c>
      <c r="AU392" s="264" t="s">
        <v>88</v>
      </c>
      <c r="AY392" s="18" t="s">
        <v>223</v>
      </c>
      <c r="BE392" s="265">
        <f>IF(O392="základní",K392,0)</f>
        <v>0</v>
      </c>
      <c r="BF392" s="265">
        <f>IF(O392="snížená",K392,0)</f>
        <v>0</v>
      </c>
      <c r="BG392" s="265">
        <f>IF(O392="zákl. přenesená",K392,0)</f>
        <v>0</v>
      </c>
      <c r="BH392" s="265">
        <f>IF(O392="sníž. přenesená",K392,0)</f>
        <v>0</v>
      </c>
      <c r="BI392" s="265">
        <f>IF(O392="nulová",K392,0)</f>
        <v>0</v>
      </c>
      <c r="BJ392" s="18" t="s">
        <v>86</v>
      </c>
      <c r="BK392" s="265">
        <f>ROUND(P392*H392,2)</f>
        <v>0</v>
      </c>
      <c r="BL392" s="18" t="s">
        <v>239</v>
      </c>
      <c r="BM392" s="264" t="s">
        <v>2921</v>
      </c>
    </row>
    <row r="393" s="2" customFormat="1">
      <c r="A393" s="39"/>
      <c r="B393" s="40"/>
      <c r="C393" s="41"/>
      <c r="D393" s="266" t="s">
        <v>232</v>
      </c>
      <c r="E393" s="41"/>
      <c r="F393" s="267" t="s">
        <v>2922</v>
      </c>
      <c r="G393" s="41"/>
      <c r="H393" s="41"/>
      <c r="I393" s="158"/>
      <c r="J393" s="158"/>
      <c r="K393" s="41"/>
      <c r="L393" s="41"/>
      <c r="M393" s="45"/>
      <c r="N393" s="268"/>
      <c r="O393" s="269"/>
      <c r="P393" s="92"/>
      <c r="Q393" s="92"/>
      <c r="R393" s="92"/>
      <c r="S393" s="92"/>
      <c r="T393" s="92"/>
      <c r="U393" s="92"/>
      <c r="V393" s="92"/>
      <c r="W393" s="92"/>
      <c r="X393" s="93"/>
      <c r="Y393" s="39"/>
      <c r="Z393" s="39"/>
      <c r="AA393" s="39"/>
      <c r="AB393" s="39"/>
      <c r="AC393" s="39"/>
      <c r="AD393" s="39"/>
      <c r="AE393" s="39"/>
      <c r="AT393" s="18" t="s">
        <v>232</v>
      </c>
      <c r="AU393" s="18" t="s">
        <v>88</v>
      </c>
    </row>
    <row r="394" s="13" customFormat="1">
      <c r="A394" s="13"/>
      <c r="B394" s="274"/>
      <c r="C394" s="275"/>
      <c r="D394" s="266" t="s">
        <v>446</v>
      </c>
      <c r="E394" s="276" t="s">
        <v>1</v>
      </c>
      <c r="F394" s="277" t="s">
        <v>86</v>
      </c>
      <c r="G394" s="275"/>
      <c r="H394" s="278">
        <v>1</v>
      </c>
      <c r="I394" s="279"/>
      <c r="J394" s="279"/>
      <c r="K394" s="275"/>
      <c r="L394" s="275"/>
      <c r="M394" s="280"/>
      <c r="N394" s="281"/>
      <c r="O394" s="282"/>
      <c r="P394" s="282"/>
      <c r="Q394" s="282"/>
      <c r="R394" s="282"/>
      <c r="S394" s="282"/>
      <c r="T394" s="282"/>
      <c r="U394" s="282"/>
      <c r="V394" s="282"/>
      <c r="W394" s="282"/>
      <c r="X394" s="283"/>
      <c r="Y394" s="13"/>
      <c r="Z394" s="13"/>
      <c r="AA394" s="13"/>
      <c r="AB394" s="13"/>
      <c r="AC394" s="13"/>
      <c r="AD394" s="13"/>
      <c r="AE394" s="13"/>
      <c r="AT394" s="284" t="s">
        <v>446</v>
      </c>
      <c r="AU394" s="284" t="s">
        <v>88</v>
      </c>
      <c r="AV394" s="13" t="s">
        <v>88</v>
      </c>
      <c r="AW394" s="13" t="s">
        <v>5</v>
      </c>
      <c r="AX394" s="13" t="s">
        <v>86</v>
      </c>
      <c r="AY394" s="284" t="s">
        <v>223</v>
      </c>
    </row>
    <row r="395" s="2" customFormat="1" ht="16.5" customHeight="1">
      <c r="A395" s="39"/>
      <c r="B395" s="40"/>
      <c r="C395" s="296" t="s">
        <v>688</v>
      </c>
      <c r="D395" s="296" t="s">
        <v>498</v>
      </c>
      <c r="E395" s="297" t="s">
        <v>3096</v>
      </c>
      <c r="F395" s="298" t="s">
        <v>3097</v>
      </c>
      <c r="G395" s="299" t="s">
        <v>481</v>
      </c>
      <c r="H395" s="300">
        <v>1</v>
      </c>
      <c r="I395" s="301"/>
      <c r="J395" s="302"/>
      <c r="K395" s="303">
        <f>ROUND(P395*H395,2)</f>
        <v>0</v>
      </c>
      <c r="L395" s="298" t="s">
        <v>1</v>
      </c>
      <c r="M395" s="304"/>
      <c r="N395" s="305" t="s">
        <v>1</v>
      </c>
      <c r="O395" s="260" t="s">
        <v>41</v>
      </c>
      <c r="P395" s="261">
        <f>I395+J395</f>
        <v>0</v>
      </c>
      <c r="Q395" s="261">
        <f>ROUND(I395*H395,2)</f>
        <v>0</v>
      </c>
      <c r="R395" s="261">
        <f>ROUND(J395*H395,2)</f>
        <v>0</v>
      </c>
      <c r="S395" s="92"/>
      <c r="T395" s="262">
        <f>S395*H395</f>
        <v>0</v>
      </c>
      <c r="U395" s="262">
        <v>0.00091</v>
      </c>
      <c r="V395" s="262">
        <f>U395*H395</f>
        <v>0.00091</v>
      </c>
      <c r="W395" s="262">
        <v>0</v>
      </c>
      <c r="X395" s="263">
        <f>W395*H395</f>
        <v>0</v>
      </c>
      <c r="Y395" s="39"/>
      <c r="Z395" s="39"/>
      <c r="AA395" s="39"/>
      <c r="AB395" s="39"/>
      <c r="AC395" s="39"/>
      <c r="AD395" s="39"/>
      <c r="AE395" s="39"/>
      <c r="AR395" s="264" t="s">
        <v>430</v>
      </c>
      <c r="AT395" s="264" t="s">
        <v>498</v>
      </c>
      <c r="AU395" s="264" t="s">
        <v>88</v>
      </c>
      <c r="AY395" s="18" t="s">
        <v>223</v>
      </c>
      <c r="BE395" s="265">
        <f>IF(O395="základní",K395,0)</f>
        <v>0</v>
      </c>
      <c r="BF395" s="265">
        <f>IF(O395="snížená",K395,0)</f>
        <v>0</v>
      </c>
      <c r="BG395" s="265">
        <f>IF(O395="zákl. přenesená",K395,0)</f>
        <v>0</v>
      </c>
      <c r="BH395" s="265">
        <f>IF(O395="sníž. přenesená",K395,0)</f>
        <v>0</v>
      </c>
      <c r="BI395" s="265">
        <f>IF(O395="nulová",K395,0)</f>
        <v>0</v>
      </c>
      <c r="BJ395" s="18" t="s">
        <v>86</v>
      </c>
      <c r="BK395" s="265">
        <f>ROUND(P395*H395,2)</f>
        <v>0</v>
      </c>
      <c r="BL395" s="18" t="s">
        <v>239</v>
      </c>
      <c r="BM395" s="264" t="s">
        <v>3098</v>
      </c>
    </row>
    <row r="396" s="2" customFormat="1">
      <c r="A396" s="39"/>
      <c r="B396" s="40"/>
      <c r="C396" s="41"/>
      <c r="D396" s="266" t="s">
        <v>232</v>
      </c>
      <c r="E396" s="41"/>
      <c r="F396" s="267" t="s">
        <v>3099</v>
      </c>
      <c r="G396" s="41"/>
      <c r="H396" s="41"/>
      <c r="I396" s="158"/>
      <c r="J396" s="158"/>
      <c r="K396" s="41"/>
      <c r="L396" s="41"/>
      <c r="M396" s="45"/>
      <c r="N396" s="268"/>
      <c r="O396" s="269"/>
      <c r="P396" s="92"/>
      <c r="Q396" s="92"/>
      <c r="R396" s="92"/>
      <c r="S396" s="92"/>
      <c r="T396" s="92"/>
      <c r="U396" s="92"/>
      <c r="V396" s="92"/>
      <c r="W396" s="92"/>
      <c r="X396" s="93"/>
      <c r="Y396" s="39"/>
      <c r="Z396" s="39"/>
      <c r="AA396" s="39"/>
      <c r="AB396" s="39"/>
      <c r="AC396" s="39"/>
      <c r="AD396" s="39"/>
      <c r="AE396" s="39"/>
      <c r="AT396" s="18" t="s">
        <v>232</v>
      </c>
      <c r="AU396" s="18" t="s">
        <v>88</v>
      </c>
    </row>
    <row r="397" s="13" customFormat="1">
      <c r="A397" s="13"/>
      <c r="B397" s="274"/>
      <c r="C397" s="275"/>
      <c r="D397" s="266" t="s">
        <v>446</v>
      </c>
      <c r="E397" s="276" t="s">
        <v>1</v>
      </c>
      <c r="F397" s="277" t="s">
        <v>86</v>
      </c>
      <c r="G397" s="275"/>
      <c r="H397" s="278">
        <v>1</v>
      </c>
      <c r="I397" s="279"/>
      <c r="J397" s="279"/>
      <c r="K397" s="275"/>
      <c r="L397" s="275"/>
      <c r="M397" s="280"/>
      <c r="N397" s="281"/>
      <c r="O397" s="282"/>
      <c r="P397" s="282"/>
      <c r="Q397" s="282"/>
      <c r="R397" s="282"/>
      <c r="S397" s="282"/>
      <c r="T397" s="282"/>
      <c r="U397" s="282"/>
      <c r="V397" s="282"/>
      <c r="W397" s="282"/>
      <c r="X397" s="283"/>
      <c r="Y397" s="13"/>
      <c r="Z397" s="13"/>
      <c r="AA397" s="13"/>
      <c r="AB397" s="13"/>
      <c r="AC397" s="13"/>
      <c r="AD397" s="13"/>
      <c r="AE397" s="13"/>
      <c r="AT397" s="284" t="s">
        <v>446</v>
      </c>
      <c r="AU397" s="284" t="s">
        <v>88</v>
      </c>
      <c r="AV397" s="13" t="s">
        <v>88</v>
      </c>
      <c r="AW397" s="13" t="s">
        <v>5</v>
      </c>
      <c r="AX397" s="13" t="s">
        <v>86</v>
      </c>
      <c r="AY397" s="284" t="s">
        <v>223</v>
      </c>
    </row>
    <row r="398" s="2" customFormat="1" ht="16.5" customHeight="1">
      <c r="A398" s="39"/>
      <c r="B398" s="40"/>
      <c r="C398" s="252" t="s">
        <v>693</v>
      </c>
      <c r="D398" s="252" t="s">
        <v>226</v>
      </c>
      <c r="E398" s="253" t="s">
        <v>3100</v>
      </c>
      <c r="F398" s="254" t="s">
        <v>3101</v>
      </c>
      <c r="G398" s="255" t="s">
        <v>481</v>
      </c>
      <c r="H398" s="256">
        <v>436.36000000000001</v>
      </c>
      <c r="I398" s="257"/>
      <c r="J398" s="257"/>
      <c r="K398" s="258">
        <f>ROUND(P398*H398,2)</f>
        <v>0</v>
      </c>
      <c r="L398" s="254" t="s">
        <v>1</v>
      </c>
      <c r="M398" s="45"/>
      <c r="N398" s="259" t="s">
        <v>1</v>
      </c>
      <c r="O398" s="260" t="s">
        <v>41</v>
      </c>
      <c r="P398" s="261">
        <f>I398+J398</f>
        <v>0</v>
      </c>
      <c r="Q398" s="261">
        <f>ROUND(I398*H398,2)</f>
        <v>0</v>
      </c>
      <c r="R398" s="261">
        <f>ROUND(J398*H398,2)</f>
        <v>0</v>
      </c>
      <c r="S398" s="92"/>
      <c r="T398" s="262">
        <f>S398*H398</f>
        <v>0</v>
      </c>
      <c r="U398" s="262">
        <v>2.0000000000000002E-05</v>
      </c>
      <c r="V398" s="262">
        <f>U398*H398</f>
        <v>0.0087272000000000009</v>
      </c>
      <c r="W398" s="262">
        <v>0</v>
      </c>
      <c r="X398" s="263">
        <f>W398*H398</f>
        <v>0</v>
      </c>
      <c r="Y398" s="39"/>
      <c r="Z398" s="39"/>
      <c r="AA398" s="39"/>
      <c r="AB398" s="39"/>
      <c r="AC398" s="39"/>
      <c r="AD398" s="39"/>
      <c r="AE398" s="39"/>
      <c r="AR398" s="264" t="s">
        <v>239</v>
      </c>
      <c r="AT398" s="264" t="s">
        <v>226</v>
      </c>
      <c r="AU398" s="264" t="s">
        <v>88</v>
      </c>
      <c r="AY398" s="18" t="s">
        <v>223</v>
      </c>
      <c r="BE398" s="265">
        <f>IF(O398="základní",K398,0)</f>
        <v>0</v>
      </c>
      <c r="BF398" s="265">
        <f>IF(O398="snížená",K398,0)</f>
        <v>0</v>
      </c>
      <c r="BG398" s="265">
        <f>IF(O398="zákl. přenesená",K398,0)</f>
        <v>0</v>
      </c>
      <c r="BH398" s="265">
        <f>IF(O398="sníž. přenesená",K398,0)</f>
        <v>0</v>
      </c>
      <c r="BI398" s="265">
        <f>IF(O398="nulová",K398,0)</f>
        <v>0</v>
      </c>
      <c r="BJ398" s="18" t="s">
        <v>86</v>
      </c>
      <c r="BK398" s="265">
        <f>ROUND(P398*H398,2)</f>
        <v>0</v>
      </c>
      <c r="BL398" s="18" t="s">
        <v>239</v>
      </c>
      <c r="BM398" s="264" t="s">
        <v>3102</v>
      </c>
    </row>
    <row r="399" s="13" customFormat="1">
      <c r="A399" s="13"/>
      <c r="B399" s="274"/>
      <c r="C399" s="275"/>
      <c r="D399" s="266" t="s">
        <v>446</v>
      </c>
      <c r="E399" s="276" t="s">
        <v>1</v>
      </c>
      <c r="F399" s="277" t="s">
        <v>3103</v>
      </c>
      <c r="G399" s="275"/>
      <c r="H399" s="278">
        <v>436.36000000000001</v>
      </c>
      <c r="I399" s="279"/>
      <c r="J399" s="279"/>
      <c r="K399" s="275"/>
      <c r="L399" s="275"/>
      <c r="M399" s="280"/>
      <c r="N399" s="281"/>
      <c r="O399" s="282"/>
      <c r="P399" s="282"/>
      <c r="Q399" s="282"/>
      <c r="R399" s="282"/>
      <c r="S399" s="282"/>
      <c r="T399" s="282"/>
      <c r="U399" s="282"/>
      <c r="V399" s="282"/>
      <c r="W399" s="282"/>
      <c r="X399" s="283"/>
      <c r="Y399" s="13"/>
      <c r="Z399" s="13"/>
      <c r="AA399" s="13"/>
      <c r="AB399" s="13"/>
      <c r="AC399" s="13"/>
      <c r="AD399" s="13"/>
      <c r="AE399" s="13"/>
      <c r="AT399" s="284" t="s">
        <v>446</v>
      </c>
      <c r="AU399" s="284" t="s">
        <v>88</v>
      </c>
      <c r="AV399" s="13" t="s">
        <v>88</v>
      </c>
      <c r="AW399" s="13" t="s">
        <v>5</v>
      </c>
      <c r="AX399" s="13" t="s">
        <v>86</v>
      </c>
      <c r="AY399" s="284" t="s">
        <v>223</v>
      </c>
    </row>
    <row r="400" s="12" customFormat="1" ht="22.8" customHeight="1">
      <c r="A400" s="12"/>
      <c r="B400" s="235"/>
      <c r="C400" s="236"/>
      <c r="D400" s="237" t="s">
        <v>77</v>
      </c>
      <c r="E400" s="250" t="s">
        <v>258</v>
      </c>
      <c r="F400" s="250" t="s">
        <v>2923</v>
      </c>
      <c r="G400" s="236"/>
      <c r="H400" s="236"/>
      <c r="I400" s="239"/>
      <c r="J400" s="239"/>
      <c r="K400" s="251">
        <f>BK400</f>
        <v>0</v>
      </c>
      <c r="L400" s="236"/>
      <c r="M400" s="241"/>
      <c r="N400" s="242"/>
      <c r="O400" s="243"/>
      <c r="P400" s="243"/>
      <c r="Q400" s="244">
        <f>SUM(Q401:Q422)</f>
        <v>0</v>
      </c>
      <c r="R400" s="244">
        <f>SUM(R401:R422)</f>
        <v>0</v>
      </c>
      <c r="S400" s="243"/>
      <c r="T400" s="245">
        <f>SUM(T401:T422)</f>
        <v>0</v>
      </c>
      <c r="U400" s="243"/>
      <c r="V400" s="245">
        <f>SUM(V401:V422)</f>
        <v>76.516000000000005</v>
      </c>
      <c r="W400" s="243"/>
      <c r="X400" s="246">
        <f>SUM(X401:X422)</f>
        <v>0</v>
      </c>
      <c r="Y400" s="12"/>
      <c r="Z400" s="12"/>
      <c r="AA400" s="12"/>
      <c r="AB400" s="12"/>
      <c r="AC400" s="12"/>
      <c r="AD400" s="12"/>
      <c r="AE400" s="12"/>
      <c r="AR400" s="247" t="s">
        <v>86</v>
      </c>
      <c r="AT400" s="248" t="s">
        <v>77</v>
      </c>
      <c r="AU400" s="248" t="s">
        <v>86</v>
      </c>
      <c r="AY400" s="247" t="s">
        <v>223</v>
      </c>
      <c r="BK400" s="249">
        <f>SUM(BK401:BK422)</f>
        <v>0</v>
      </c>
    </row>
    <row r="401" s="2" customFormat="1" ht="16.5" customHeight="1">
      <c r="A401" s="39"/>
      <c r="B401" s="40"/>
      <c r="C401" s="252" t="s">
        <v>698</v>
      </c>
      <c r="D401" s="252" t="s">
        <v>226</v>
      </c>
      <c r="E401" s="253" t="s">
        <v>2924</v>
      </c>
      <c r="F401" s="254" t="s">
        <v>2925</v>
      </c>
      <c r="G401" s="255" t="s">
        <v>229</v>
      </c>
      <c r="H401" s="256">
        <v>1</v>
      </c>
      <c r="I401" s="257"/>
      <c r="J401" s="257"/>
      <c r="K401" s="258">
        <f>ROUND(P401*H401,2)</f>
        <v>0</v>
      </c>
      <c r="L401" s="254" t="s">
        <v>1</v>
      </c>
      <c r="M401" s="45"/>
      <c r="N401" s="259" t="s">
        <v>1</v>
      </c>
      <c r="O401" s="260" t="s">
        <v>41</v>
      </c>
      <c r="P401" s="261">
        <f>I401+J401</f>
        <v>0</v>
      </c>
      <c r="Q401" s="261">
        <f>ROUND(I401*H401,2)</f>
        <v>0</v>
      </c>
      <c r="R401" s="261">
        <f>ROUND(J401*H401,2)</f>
        <v>0</v>
      </c>
      <c r="S401" s="92"/>
      <c r="T401" s="262">
        <f>S401*H401</f>
        <v>0</v>
      </c>
      <c r="U401" s="262">
        <v>0</v>
      </c>
      <c r="V401" s="262">
        <f>U401*H401</f>
        <v>0</v>
      </c>
      <c r="W401" s="262">
        <v>0</v>
      </c>
      <c r="X401" s="263">
        <f>W401*H401</f>
        <v>0</v>
      </c>
      <c r="Y401" s="39"/>
      <c r="Z401" s="39"/>
      <c r="AA401" s="39"/>
      <c r="AB401" s="39"/>
      <c r="AC401" s="39"/>
      <c r="AD401" s="39"/>
      <c r="AE401" s="39"/>
      <c r="AR401" s="264" t="s">
        <v>239</v>
      </c>
      <c r="AT401" s="264" t="s">
        <v>226</v>
      </c>
      <c r="AU401" s="264" t="s">
        <v>88</v>
      </c>
      <c r="AY401" s="18" t="s">
        <v>223</v>
      </c>
      <c r="BE401" s="265">
        <f>IF(O401="základní",K401,0)</f>
        <v>0</v>
      </c>
      <c r="BF401" s="265">
        <f>IF(O401="snížená",K401,0)</f>
        <v>0</v>
      </c>
      <c r="BG401" s="265">
        <f>IF(O401="zákl. přenesená",K401,0)</f>
        <v>0</v>
      </c>
      <c r="BH401" s="265">
        <f>IF(O401="sníž. přenesená",K401,0)</f>
        <v>0</v>
      </c>
      <c r="BI401" s="265">
        <f>IF(O401="nulová",K401,0)</f>
        <v>0</v>
      </c>
      <c r="BJ401" s="18" t="s">
        <v>86</v>
      </c>
      <c r="BK401" s="265">
        <f>ROUND(P401*H401,2)</f>
        <v>0</v>
      </c>
      <c r="BL401" s="18" t="s">
        <v>239</v>
      </c>
      <c r="BM401" s="264" t="s">
        <v>2926</v>
      </c>
    </row>
    <row r="402" s="2" customFormat="1">
      <c r="A402" s="39"/>
      <c r="B402" s="40"/>
      <c r="C402" s="41"/>
      <c r="D402" s="266" t="s">
        <v>232</v>
      </c>
      <c r="E402" s="41"/>
      <c r="F402" s="267" t="s">
        <v>2927</v>
      </c>
      <c r="G402" s="41"/>
      <c r="H402" s="41"/>
      <c r="I402" s="158"/>
      <c r="J402" s="158"/>
      <c r="K402" s="41"/>
      <c r="L402" s="41"/>
      <c r="M402" s="45"/>
      <c r="N402" s="268"/>
      <c r="O402" s="269"/>
      <c r="P402" s="92"/>
      <c r="Q402" s="92"/>
      <c r="R402" s="92"/>
      <c r="S402" s="92"/>
      <c r="T402" s="92"/>
      <c r="U402" s="92"/>
      <c r="V402" s="92"/>
      <c r="W402" s="92"/>
      <c r="X402" s="93"/>
      <c r="Y402" s="39"/>
      <c r="Z402" s="39"/>
      <c r="AA402" s="39"/>
      <c r="AB402" s="39"/>
      <c r="AC402" s="39"/>
      <c r="AD402" s="39"/>
      <c r="AE402" s="39"/>
      <c r="AT402" s="18" t="s">
        <v>232</v>
      </c>
      <c r="AU402" s="18" t="s">
        <v>88</v>
      </c>
    </row>
    <row r="403" s="13" customFormat="1">
      <c r="A403" s="13"/>
      <c r="B403" s="274"/>
      <c r="C403" s="275"/>
      <c r="D403" s="266" t="s">
        <v>446</v>
      </c>
      <c r="E403" s="276" t="s">
        <v>1</v>
      </c>
      <c r="F403" s="277" t="s">
        <v>86</v>
      </c>
      <c r="G403" s="275"/>
      <c r="H403" s="278">
        <v>1</v>
      </c>
      <c r="I403" s="279"/>
      <c r="J403" s="279"/>
      <c r="K403" s="275"/>
      <c r="L403" s="275"/>
      <c r="M403" s="280"/>
      <c r="N403" s="281"/>
      <c r="O403" s="282"/>
      <c r="P403" s="282"/>
      <c r="Q403" s="282"/>
      <c r="R403" s="282"/>
      <c r="S403" s="282"/>
      <c r="T403" s="282"/>
      <c r="U403" s="282"/>
      <c r="V403" s="282"/>
      <c r="W403" s="282"/>
      <c r="X403" s="283"/>
      <c r="Y403" s="13"/>
      <c r="Z403" s="13"/>
      <c r="AA403" s="13"/>
      <c r="AB403" s="13"/>
      <c r="AC403" s="13"/>
      <c r="AD403" s="13"/>
      <c r="AE403" s="13"/>
      <c r="AT403" s="284" t="s">
        <v>446</v>
      </c>
      <c r="AU403" s="284" t="s">
        <v>88</v>
      </c>
      <c r="AV403" s="13" t="s">
        <v>88</v>
      </c>
      <c r="AW403" s="13" t="s">
        <v>5</v>
      </c>
      <c r="AX403" s="13" t="s">
        <v>86</v>
      </c>
      <c r="AY403" s="284" t="s">
        <v>223</v>
      </c>
    </row>
    <row r="404" s="2" customFormat="1" ht="21.75" customHeight="1">
      <c r="A404" s="39"/>
      <c r="B404" s="40"/>
      <c r="C404" s="252" t="s">
        <v>713</v>
      </c>
      <c r="D404" s="252" t="s">
        <v>226</v>
      </c>
      <c r="E404" s="253" t="s">
        <v>2928</v>
      </c>
      <c r="F404" s="254" t="s">
        <v>2929</v>
      </c>
      <c r="G404" s="255" t="s">
        <v>409</v>
      </c>
      <c r="H404" s="256">
        <v>196.53</v>
      </c>
      <c r="I404" s="257"/>
      <c r="J404" s="257"/>
      <c r="K404" s="258">
        <f>ROUND(P404*H404,2)</f>
        <v>0</v>
      </c>
      <c r="L404" s="254" t="s">
        <v>404</v>
      </c>
      <c r="M404" s="45"/>
      <c r="N404" s="259" t="s">
        <v>1</v>
      </c>
      <c r="O404" s="260" t="s">
        <v>41</v>
      </c>
      <c r="P404" s="261">
        <f>I404+J404</f>
        <v>0</v>
      </c>
      <c r="Q404" s="261">
        <f>ROUND(I404*H404,2)</f>
        <v>0</v>
      </c>
      <c r="R404" s="261">
        <f>ROUND(J404*H404,2)</f>
        <v>0</v>
      </c>
      <c r="S404" s="92"/>
      <c r="T404" s="262">
        <f>S404*H404</f>
        <v>0</v>
      </c>
      <c r="U404" s="262">
        <v>0</v>
      </c>
      <c r="V404" s="262">
        <f>U404*H404</f>
        <v>0</v>
      </c>
      <c r="W404" s="262">
        <v>0</v>
      </c>
      <c r="X404" s="263">
        <f>W404*H404</f>
        <v>0</v>
      </c>
      <c r="Y404" s="39"/>
      <c r="Z404" s="39"/>
      <c r="AA404" s="39"/>
      <c r="AB404" s="39"/>
      <c r="AC404" s="39"/>
      <c r="AD404" s="39"/>
      <c r="AE404" s="39"/>
      <c r="AR404" s="264" t="s">
        <v>239</v>
      </c>
      <c r="AT404" s="264" t="s">
        <v>226</v>
      </c>
      <c r="AU404" s="264" t="s">
        <v>88</v>
      </c>
      <c r="AY404" s="18" t="s">
        <v>223</v>
      </c>
      <c r="BE404" s="265">
        <f>IF(O404="základní",K404,0)</f>
        <v>0</v>
      </c>
      <c r="BF404" s="265">
        <f>IF(O404="snížená",K404,0)</f>
        <v>0</v>
      </c>
      <c r="BG404" s="265">
        <f>IF(O404="zákl. přenesená",K404,0)</f>
        <v>0</v>
      </c>
      <c r="BH404" s="265">
        <f>IF(O404="sníž. přenesená",K404,0)</f>
        <v>0</v>
      </c>
      <c r="BI404" s="265">
        <f>IF(O404="nulová",K404,0)</f>
        <v>0</v>
      </c>
      <c r="BJ404" s="18" t="s">
        <v>86</v>
      </c>
      <c r="BK404" s="265">
        <f>ROUND(P404*H404,2)</f>
        <v>0</v>
      </c>
      <c r="BL404" s="18" t="s">
        <v>239</v>
      </c>
      <c r="BM404" s="264" t="s">
        <v>2930</v>
      </c>
    </row>
    <row r="405" s="15" customFormat="1">
      <c r="A405" s="15"/>
      <c r="B405" s="309"/>
      <c r="C405" s="310"/>
      <c r="D405" s="266" t="s">
        <v>446</v>
      </c>
      <c r="E405" s="311" t="s">
        <v>1</v>
      </c>
      <c r="F405" s="312" t="s">
        <v>2931</v>
      </c>
      <c r="G405" s="310"/>
      <c r="H405" s="311" t="s">
        <v>1</v>
      </c>
      <c r="I405" s="313"/>
      <c r="J405" s="313"/>
      <c r="K405" s="310"/>
      <c r="L405" s="310"/>
      <c r="M405" s="314"/>
      <c r="N405" s="315"/>
      <c r="O405" s="316"/>
      <c r="P405" s="316"/>
      <c r="Q405" s="316"/>
      <c r="R405" s="316"/>
      <c r="S405" s="316"/>
      <c r="T405" s="316"/>
      <c r="U405" s="316"/>
      <c r="V405" s="316"/>
      <c r="W405" s="316"/>
      <c r="X405" s="317"/>
      <c r="Y405" s="15"/>
      <c r="Z405" s="15"/>
      <c r="AA405" s="15"/>
      <c r="AB405" s="15"/>
      <c r="AC405" s="15"/>
      <c r="AD405" s="15"/>
      <c r="AE405" s="15"/>
      <c r="AT405" s="318" t="s">
        <v>446</v>
      </c>
      <c r="AU405" s="318" t="s">
        <v>88</v>
      </c>
      <c r="AV405" s="15" t="s">
        <v>86</v>
      </c>
      <c r="AW405" s="15" t="s">
        <v>5</v>
      </c>
      <c r="AX405" s="15" t="s">
        <v>78</v>
      </c>
      <c r="AY405" s="318" t="s">
        <v>223</v>
      </c>
    </row>
    <row r="406" s="13" customFormat="1">
      <c r="A406" s="13"/>
      <c r="B406" s="274"/>
      <c r="C406" s="275"/>
      <c r="D406" s="266" t="s">
        <v>446</v>
      </c>
      <c r="E406" s="276" t="s">
        <v>1</v>
      </c>
      <c r="F406" s="277" t="s">
        <v>3104</v>
      </c>
      <c r="G406" s="275"/>
      <c r="H406" s="278">
        <v>184</v>
      </c>
      <c r="I406" s="279"/>
      <c r="J406" s="279"/>
      <c r="K406" s="275"/>
      <c r="L406" s="275"/>
      <c r="M406" s="280"/>
      <c r="N406" s="281"/>
      <c r="O406" s="282"/>
      <c r="P406" s="282"/>
      <c r="Q406" s="282"/>
      <c r="R406" s="282"/>
      <c r="S406" s="282"/>
      <c r="T406" s="282"/>
      <c r="U406" s="282"/>
      <c r="V406" s="282"/>
      <c r="W406" s="282"/>
      <c r="X406" s="283"/>
      <c r="Y406" s="13"/>
      <c r="Z406" s="13"/>
      <c r="AA406" s="13"/>
      <c r="AB406" s="13"/>
      <c r="AC406" s="13"/>
      <c r="AD406" s="13"/>
      <c r="AE406" s="13"/>
      <c r="AT406" s="284" t="s">
        <v>446</v>
      </c>
      <c r="AU406" s="284" t="s">
        <v>88</v>
      </c>
      <c r="AV406" s="13" t="s">
        <v>88</v>
      </c>
      <c r="AW406" s="13" t="s">
        <v>5</v>
      </c>
      <c r="AX406" s="13" t="s">
        <v>78</v>
      </c>
      <c r="AY406" s="284" t="s">
        <v>223</v>
      </c>
    </row>
    <row r="407" s="15" customFormat="1">
      <c r="A407" s="15"/>
      <c r="B407" s="309"/>
      <c r="C407" s="310"/>
      <c r="D407" s="266" t="s">
        <v>446</v>
      </c>
      <c r="E407" s="311" t="s">
        <v>1</v>
      </c>
      <c r="F407" s="312" t="s">
        <v>3105</v>
      </c>
      <c r="G407" s="310"/>
      <c r="H407" s="311" t="s">
        <v>1</v>
      </c>
      <c r="I407" s="313"/>
      <c r="J407" s="313"/>
      <c r="K407" s="310"/>
      <c r="L407" s="310"/>
      <c r="M407" s="314"/>
      <c r="N407" s="315"/>
      <c r="O407" s="316"/>
      <c r="P407" s="316"/>
      <c r="Q407" s="316"/>
      <c r="R407" s="316"/>
      <c r="S407" s="316"/>
      <c r="T407" s="316"/>
      <c r="U407" s="316"/>
      <c r="V407" s="316"/>
      <c r="W407" s="316"/>
      <c r="X407" s="317"/>
      <c r="Y407" s="15"/>
      <c r="Z407" s="15"/>
      <c r="AA407" s="15"/>
      <c r="AB407" s="15"/>
      <c r="AC407" s="15"/>
      <c r="AD407" s="15"/>
      <c r="AE407" s="15"/>
      <c r="AT407" s="318" t="s">
        <v>446</v>
      </c>
      <c r="AU407" s="318" t="s">
        <v>88</v>
      </c>
      <c r="AV407" s="15" t="s">
        <v>86</v>
      </c>
      <c r="AW407" s="15" t="s">
        <v>5</v>
      </c>
      <c r="AX407" s="15" t="s">
        <v>78</v>
      </c>
      <c r="AY407" s="318" t="s">
        <v>223</v>
      </c>
    </row>
    <row r="408" s="13" customFormat="1">
      <c r="A408" s="13"/>
      <c r="B408" s="274"/>
      <c r="C408" s="275"/>
      <c r="D408" s="266" t="s">
        <v>446</v>
      </c>
      <c r="E408" s="276" t="s">
        <v>1</v>
      </c>
      <c r="F408" s="277" t="s">
        <v>3106</v>
      </c>
      <c r="G408" s="275"/>
      <c r="H408" s="278">
        <v>12.529999999999999</v>
      </c>
      <c r="I408" s="279"/>
      <c r="J408" s="279"/>
      <c r="K408" s="275"/>
      <c r="L408" s="275"/>
      <c r="M408" s="280"/>
      <c r="N408" s="281"/>
      <c r="O408" s="282"/>
      <c r="P408" s="282"/>
      <c r="Q408" s="282"/>
      <c r="R408" s="282"/>
      <c r="S408" s="282"/>
      <c r="T408" s="282"/>
      <c r="U408" s="282"/>
      <c r="V408" s="282"/>
      <c r="W408" s="282"/>
      <c r="X408" s="283"/>
      <c r="Y408" s="13"/>
      <c r="Z408" s="13"/>
      <c r="AA408" s="13"/>
      <c r="AB408" s="13"/>
      <c r="AC408" s="13"/>
      <c r="AD408" s="13"/>
      <c r="AE408" s="13"/>
      <c r="AT408" s="284" t="s">
        <v>446</v>
      </c>
      <c r="AU408" s="284" t="s">
        <v>88</v>
      </c>
      <c r="AV408" s="13" t="s">
        <v>88</v>
      </c>
      <c r="AW408" s="13" t="s">
        <v>5</v>
      </c>
      <c r="AX408" s="13" t="s">
        <v>78</v>
      </c>
      <c r="AY408" s="284" t="s">
        <v>223</v>
      </c>
    </row>
    <row r="409" s="14" customFormat="1">
      <c r="A409" s="14"/>
      <c r="B409" s="285"/>
      <c r="C409" s="286"/>
      <c r="D409" s="266" t="s">
        <v>446</v>
      </c>
      <c r="E409" s="287" t="s">
        <v>1</v>
      </c>
      <c r="F409" s="288" t="s">
        <v>463</v>
      </c>
      <c r="G409" s="286"/>
      <c r="H409" s="289">
        <v>196.53</v>
      </c>
      <c r="I409" s="290"/>
      <c r="J409" s="290"/>
      <c r="K409" s="286"/>
      <c r="L409" s="286"/>
      <c r="M409" s="291"/>
      <c r="N409" s="292"/>
      <c r="O409" s="293"/>
      <c r="P409" s="293"/>
      <c r="Q409" s="293"/>
      <c r="R409" s="293"/>
      <c r="S409" s="293"/>
      <c r="T409" s="293"/>
      <c r="U409" s="293"/>
      <c r="V409" s="293"/>
      <c r="W409" s="293"/>
      <c r="X409" s="294"/>
      <c r="Y409" s="14"/>
      <c r="Z409" s="14"/>
      <c r="AA409" s="14"/>
      <c r="AB409" s="14"/>
      <c r="AC409" s="14"/>
      <c r="AD409" s="14"/>
      <c r="AE409" s="14"/>
      <c r="AT409" s="295" t="s">
        <v>446</v>
      </c>
      <c r="AU409" s="295" t="s">
        <v>88</v>
      </c>
      <c r="AV409" s="14" t="s">
        <v>239</v>
      </c>
      <c r="AW409" s="14" t="s">
        <v>5</v>
      </c>
      <c r="AX409" s="14" t="s">
        <v>86</v>
      </c>
      <c r="AY409" s="295" t="s">
        <v>223</v>
      </c>
    </row>
    <row r="410" s="2" customFormat="1" ht="16.5" customHeight="1">
      <c r="A410" s="39"/>
      <c r="B410" s="40"/>
      <c r="C410" s="296" t="s">
        <v>718</v>
      </c>
      <c r="D410" s="296" t="s">
        <v>498</v>
      </c>
      <c r="E410" s="297" t="s">
        <v>2938</v>
      </c>
      <c r="F410" s="298" t="s">
        <v>2939</v>
      </c>
      <c r="G410" s="299" t="s">
        <v>501</v>
      </c>
      <c r="H410" s="300">
        <v>74.036000000000001</v>
      </c>
      <c r="I410" s="301"/>
      <c r="J410" s="302"/>
      <c r="K410" s="303">
        <f>ROUND(P410*H410,2)</f>
        <v>0</v>
      </c>
      <c r="L410" s="298" t="s">
        <v>1</v>
      </c>
      <c r="M410" s="304"/>
      <c r="N410" s="305" t="s">
        <v>1</v>
      </c>
      <c r="O410" s="260" t="s">
        <v>41</v>
      </c>
      <c r="P410" s="261">
        <f>I410+J410</f>
        <v>0</v>
      </c>
      <c r="Q410" s="261">
        <f>ROUND(I410*H410,2)</f>
        <v>0</v>
      </c>
      <c r="R410" s="261">
        <f>ROUND(J410*H410,2)</f>
        <v>0</v>
      </c>
      <c r="S410" s="92"/>
      <c r="T410" s="262">
        <f>S410*H410</f>
        <v>0</v>
      </c>
      <c r="U410" s="262">
        <v>1</v>
      </c>
      <c r="V410" s="262">
        <f>U410*H410</f>
        <v>74.036000000000001</v>
      </c>
      <c r="W410" s="262">
        <v>0</v>
      </c>
      <c r="X410" s="263">
        <f>W410*H410</f>
        <v>0</v>
      </c>
      <c r="Y410" s="39"/>
      <c r="Z410" s="39"/>
      <c r="AA410" s="39"/>
      <c r="AB410" s="39"/>
      <c r="AC410" s="39"/>
      <c r="AD410" s="39"/>
      <c r="AE410" s="39"/>
      <c r="AR410" s="264" t="s">
        <v>430</v>
      </c>
      <c r="AT410" s="264" t="s">
        <v>498</v>
      </c>
      <c r="AU410" s="264" t="s">
        <v>88</v>
      </c>
      <c r="AY410" s="18" t="s">
        <v>223</v>
      </c>
      <c r="BE410" s="265">
        <f>IF(O410="základní",K410,0)</f>
        <v>0</v>
      </c>
      <c r="BF410" s="265">
        <f>IF(O410="snížená",K410,0)</f>
        <v>0</v>
      </c>
      <c r="BG410" s="265">
        <f>IF(O410="zákl. přenesená",K410,0)</f>
        <v>0</v>
      </c>
      <c r="BH410" s="265">
        <f>IF(O410="sníž. přenesená",K410,0)</f>
        <v>0</v>
      </c>
      <c r="BI410" s="265">
        <f>IF(O410="nulová",K410,0)</f>
        <v>0</v>
      </c>
      <c r="BJ410" s="18" t="s">
        <v>86</v>
      </c>
      <c r="BK410" s="265">
        <f>ROUND(P410*H410,2)</f>
        <v>0</v>
      </c>
      <c r="BL410" s="18" t="s">
        <v>239</v>
      </c>
      <c r="BM410" s="264" t="s">
        <v>2940</v>
      </c>
    </row>
    <row r="411" s="13" customFormat="1">
      <c r="A411" s="13"/>
      <c r="B411" s="274"/>
      <c r="C411" s="275"/>
      <c r="D411" s="266" t="s">
        <v>446</v>
      </c>
      <c r="E411" s="276" t="s">
        <v>1</v>
      </c>
      <c r="F411" s="277" t="s">
        <v>2992</v>
      </c>
      <c r="G411" s="275"/>
      <c r="H411" s="278">
        <v>183.53399999999999</v>
      </c>
      <c r="I411" s="279"/>
      <c r="J411" s="279"/>
      <c r="K411" s="275"/>
      <c r="L411" s="275"/>
      <c r="M411" s="280"/>
      <c r="N411" s="281"/>
      <c r="O411" s="282"/>
      <c r="P411" s="282"/>
      <c r="Q411" s="282"/>
      <c r="R411" s="282"/>
      <c r="S411" s="282"/>
      <c r="T411" s="282"/>
      <c r="U411" s="282"/>
      <c r="V411" s="282"/>
      <c r="W411" s="282"/>
      <c r="X411" s="283"/>
      <c r="Y411" s="13"/>
      <c r="Z411" s="13"/>
      <c r="AA411" s="13"/>
      <c r="AB411" s="13"/>
      <c r="AC411" s="13"/>
      <c r="AD411" s="13"/>
      <c r="AE411" s="13"/>
      <c r="AT411" s="284" t="s">
        <v>446</v>
      </c>
      <c r="AU411" s="284" t="s">
        <v>88</v>
      </c>
      <c r="AV411" s="13" t="s">
        <v>88</v>
      </c>
      <c r="AW411" s="13" t="s">
        <v>5</v>
      </c>
      <c r="AX411" s="13" t="s">
        <v>78</v>
      </c>
      <c r="AY411" s="284" t="s">
        <v>223</v>
      </c>
    </row>
    <row r="412" s="13" customFormat="1">
      <c r="A412" s="13"/>
      <c r="B412" s="274"/>
      <c r="C412" s="275"/>
      <c r="D412" s="266" t="s">
        <v>446</v>
      </c>
      <c r="E412" s="276" t="s">
        <v>1</v>
      </c>
      <c r="F412" s="277" t="s">
        <v>2993</v>
      </c>
      <c r="G412" s="275"/>
      <c r="H412" s="278">
        <v>186.57599999999999</v>
      </c>
      <c r="I412" s="279"/>
      <c r="J412" s="279"/>
      <c r="K412" s="275"/>
      <c r="L412" s="275"/>
      <c r="M412" s="280"/>
      <c r="N412" s="281"/>
      <c r="O412" s="282"/>
      <c r="P412" s="282"/>
      <c r="Q412" s="282"/>
      <c r="R412" s="282"/>
      <c r="S412" s="282"/>
      <c r="T412" s="282"/>
      <c r="U412" s="282"/>
      <c r="V412" s="282"/>
      <c r="W412" s="282"/>
      <c r="X412" s="283"/>
      <c r="Y412" s="13"/>
      <c r="Z412" s="13"/>
      <c r="AA412" s="13"/>
      <c r="AB412" s="13"/>
      <c r="AC412" s="13"/>
      <c r="AD412" s="13"/>
      <c r="AE412" s="13"/>
      <c r="AT412" s="284" t="s">
        <v>446</v>
      </c>
      <c r="AU412" s="284" t="s">
        <v>88</v>
      </c>
      <c r="AV412" s="13" t="s">
        <v>88</v>
      </c>
      <c r="AW412" s="13" t="s">
        <v>5</v>
      </c>
      <c r="AX412" s="13" t="s">
        <v>78</v>
      </c>
      <c r="AY412" s="284" t="s">
        <v>223</v>
      </c>
    </row>
    <row r="413" s="13" customFormat="1">
      <c r="A413" s="13"/>
      <c r="B413" s="274"/>
      <c r="C413" s="275"/>
      <c r="D413" s="266" t="s">
        <v>446</v>
      </c>
      <c r="E413" s="276" t="s">
        <v>1</v>
      </c>
      <c r="F413" s="277" t="s">
        <v>2994</v>
      </c>
      <c r="G413" s="275"/>
      <c r="H413" s="278">
        <v>54.201999999999998</v>
      </c>
      <c r="I413" s="279"/>
      <c r="J413" s="279"/>
      <c r="K413" s="275"/>
      <c r="L413" s="275"/>
      <c r="M413" s="280"/>
      <c r="N413" s="281"/>
      <c r="O413" s="282"/>
      <c r="P413" s="282"/>
      <c r="Q413" s="282"/>
      <c r="R413" s="282"/>
      <c r="S413" s="282"/>
      <c r="T413" s="282"/>
      <c r="U413" s="282"/>
      <c r="V413" s="282"/>
      <c r="W413" s="282"/>
      <c r="X413" s="283"/>
      <c r="Y413" s="13"/>
      <c r="Z413" s="13"/>
      <c r="AA413" s="13"/>
      <c r="AB413" s="13"/>
      <c r="AC413" s="13"/>
      <c r="AD413" s="13"/>
      <c r="AE413" s="13"/>
      <c r="AT413" s="284" t="s">
        <v>446</v>
      </c>
      <c r="AU413" s="284" t="s">
        <v>88</v>
      </c>
      <c r="AV413" s="13" t="s">
        <v>88</v>
      </c>
      <c r="AW413" s="13" t="s">
        <v>5</v>
      </c>
      <c r="AX413" s="13" t="s">
        <v>78</v>
      </c>
      <c r="AY413" s="284" t="s">
        <v>223</v>
      </c>
    </row>
    <row r="414" s="13" customFormat="1">
      <c r="A414" s="13"/>
      <c r="B414" s="274"/>
      <c r="C414" s="275"/>
      <c r="D414" s="266" t="s">
        <v>446</v>
      </c>
      <c r="E414" s="276" t="s">
        <v>1</v>
      </c>
      <c r="F414" s="277" t="s">
        <v>2995</v>
      </c>
      <c r="G414" s="275"/>
      <c r="H414" s="278">
        <v>53.338000000000001</v>
      </c>
      <c r="I414" s="279"/>
      <c r="J414" s="279"/>
      <c r="K414" s="275"/>
      <c r="L414" s="275"/>
      <c r="M414" s="280"/>
      <c r="N414" s="281"/>
      <c r="O414" s="282"/>
      <c r="P414" s="282"/>
      <c r="Q414" s="282"/>
      <c r="R414" s="282"/>
      <c r="S414" s="282"/>
      <c r="T414" s="282"/>
      <c r="U414" s="282"/>
      <c r="V414" s="282"/>
      <c r="W414" s="282"/>
      <c r="X414" s="283"/>
      <c r="Y414" s="13"/>
      <c r="Z414" s="13"/>
      <c r="AA414" s="13"/>
      <c r="AB414" s="13"/>
      <c r="AC414" s="13"/>
      <c r="AD414" s="13"/>
      <c r="AE414" s="13"/>
      <c r="AT414" s="284" t="s">
        <v>446</v>
      </c>
      <c r="AU414" s="284" t="s">
        <v>88</v>
      </c>
      <c r="AV414" s="13" t="s">
        <v>88</v>
      </c>
      <c r="AW414" s="13" t="s">
        <v>5</v>
      </c>
      <c r="AX414" s="13" t="s">
        <v>78</v>
      </c>
      <c r="AY414" s="284" t="s">
        <v>223</v>
      </c>
    </row>
    <row r="415" s="16" customFormat="1">
      <c r="A415" s="16"/>
      <c r="B415" s="328"/>
      <c r="C415" s="329"/>
      <c r="D415" s="266" t="s">
        <v>446</v>
      </c>
      <c r="E415" s="330" t="s">
        <v>1</v>
      </c>
      <c r="F415" s="331" t="s">
        <v>2639</v>
      </c>
      <c r="G415" s="329"/>
      <c r="H415" s="332">
        <v>477.65000000000003</v>
      </c>
      <c r="I415" s="333"/>
      <c r="J415" s="333"/>
      <c r="K415" s="329"/>
      <c r="L415" s="329"/>
      <c r="M415" s="334"/>
      <c r="N415" s="335"/>
      <c r="O415" s="336"/>
      <c r="P415" s="336"/>
      <c r="Q415" s="336"/>
      <c r="R415" s="336"/>
      <c r="S415" s="336"/>
      <c r="T415" s="336"/>
      <c r="U415" s="336"/>
      <c r="V415" s="336"/>
      <c r="W415" s="336"/>
      <c r="X415" s="337"/>
      <c r="Y415" s="16"/>
      <c r="Z415" s="16"/>
      <c r="AA415" s="16"/>
      <c r="AB415" s="16"/>
      <c r="AC415" s="16"/>
      <c r="AD415" s="16"/>
      <c r="AE415" s="16"/>
      <c r="AT415" s="338" t="s">
        <v>446</v>
      </c>
      <c r="AU415" s="338" t="s">
        <v>88</v>
      </c>
      <c r="AV415" s="16" t="s">
        <v>234</v>
      </c>
      <c r="AW415" s="16" t="s">
        <v>5</v>
      </c>
      <c r="AX415" s="16" t="s">
        <v>78</v>
      </c>
      <c r="AY415" s="338" t="s">
        <v>223</v>
      </c>
    </row>
    <row r="416" s="13" customFormat="1">
      <c r="A416" s="13"/>
      <c r="B416" s="274"/>
      <c r="C416" s="275"/>
      <c r="D416" s="266" t="s">
        <v>446</v>
      </c>
      <c r="E416" s="276" t="s">
        <v>1</v>
      </c>
      <c r="F416" s="277" t="s">
        <v>3107</v>
      </c>
      <c r="G416" s="275"/>
      <c r="H416" s="278">
        <v>74.036000000000001</v>
      </c>
      <c r="I416" s="279"/>
      <c r="J416" s="279"/>
      <c r="K416" s="275"/>
      <c r="L416" s="275"/>
      <c r="M416" s="280"/>
      <c r="N416" s="281"/>
      <c r="O416" s="282"/>
      <c r="P416" s="282"/>
      <c r="Q416" s="282"/>
      <c r="R416" s="282"/>
      <c r="S416" s="282"/>
      <c r="T416" s="282"/>
      <c r="U416" s="282"/>
      <c r="V416" s="282"/>
      <c r="W416" s="282"/>
      <c r="X416" s="283"/>
      <c r="Y416" s="13"/>
      <c r="Z416" s="13"/>
      <c r="AA416" s="13"/>
      <c r="AB416" s="13"/>
      <c r="AC416" s="13"/>
      <c r="AD416" s="13"/>
      <c r="AE416" s="13"/>
      <c r="AT416" s="284" t="s">
        <v>446</v>
      </c>
      <c r="AU416" s="284" t="s">
        <v>88</v>
      </c>
      <c r="AV416" s="13" t="s">
        <v>88</v>
      </c>
      <c r="AW416" s="13" t="s">
        <v>5</v>
      </c>
      <c r="AX416" s="13" t="s">
        <v>86</v>
      </c>
      <c r="AY416" s="284" t="s">
        <v>223</v>
      </c>
    </row>
    <row r="417" s="2" customFormat="1" ht="16.5" customHeight="1">
      <c r="A417" s="39"/>
      <c r="B417" s="40"/>
      <c r="C417" s="252" t="s">
        <v>705</v>
      </c>
      <c r="D417" s="252" t="s">
        <v>226</v>
      </c>
      <c r="E417" s="253" t="s">
        <v>2942</v>
      </c>
      <c r="F417" s="254" t="s">
        <v>2943</v>
      </c>
      <c r="G417" s="255" t="s">
        <v>403</v>
      </c>
      <c r="H417" s="256">
        <v>13.068</v>
      </c>
      <c r="I417" s="257"/>
      <c r="J417" s="257"/>
      <c r="K417" s="258">
        <f>ROUND(P417*H417,2)</f>
        <v>0</v>
      </c>
      <c r="L417" s="254" t="s">
        <v>1</v>
      </c>
      <c r="M417" s="45"/>
      <c r="N417" s="259" t="s">
        <v>1</v>
      </c>
      <c r="O417" s="260" t="s">
        <v>41</v>
      </c>
      <c r="P417" s="261">
        <f>I417+J417</f>
        <v>0</v>
      </c>
      <c r="Q417" s="261">
        <f>ROUND(I417*H417,2)</f>
        <v>0</v>
      </c>
      <c r="R417" s="261">
        <f>ROUND(J417*H417,2)</f>
        <v>0</v>
      </c>
      <c r="S417" s="92"/>
      <c r="T417" s="262">
        <f>S417*H417</f>
        <v>0</v>
      </c>
      <c r="U417" s="262">
        <v>0</v>
      </c>
      <c r="V417" s="262">
        <f>U417*H417</f>
        <v>0</v>
      </c>
      <c r="W417" s="262">
        <v>0</v>
      </c>
      <c r="X417" s="263">
        <f>W417*H417</f>
        <v>0</v>
      </c>
      <c r="Y417" s="39"/>
      <c r="Z417" s="39"/>
      <c r="AA417" s="39"/>
      <c r="AB417" s="39"/>
      <c r="AC417" s="39"/>
      <c r="AD417" s="39"/>
      <c r="AE417" s="39"/>
      <c r="AR417" s="264" t="s">
        <v>239</v>
      </c>
      <c r="AT417" s="264" t="s">
        <v>226</v>
      </c>
      <c r="AU417" s="264" t="s">
        <v>88</v>
      </c>
      <c r="AY417" s="18" t="s">
        <v>223</v>
      </c>
      <c r="BE417" s="265">
        <f>IF(O417="základní",K417,0)</f>
        <v>0</v>
      </c>
      <c r="BF417" s="265">
        <f>IF(O417="snížená",K417,0)</f>
        <v>0</v>
      </c>
      <c r="BG417" s="265">
        <f>IF(O417="zákl. přenesená",K417,0)</f>
        <v>0</v>
      </c>
      <c r="BH417" s="265">
        <f>IF(O417="sníž. přenesená",K417,0)</f>
        <v>0</v>
      </c>
      <c r="BI417" s="265">
        <f>IF(O417="nulová",K417,0)</f>
        <v>0</v>
      </c>
      <c r="BJ417" s="18" t="s">
        <v>86</v>
      </c>
      <c r="BK417" s="265">
        <f>ROUND(P417*H417,2)</f>
        <v>0</v>
      </c>
      <c r="BL417" s="18" t="s">
        <v>239</v>
      </c>
      <c r="BM417" s="264" t="s">
        <v>2944</v>
      </c>
    </row>
    <row r="418" s="2" customFormat="1">
      <c r="A418" s="39"/>
      <c r="B418" s="40"/>
      <c r="C418" s="41"/>
      <c r="D418" s="266" t="s">
        <v>232</v>
      </c>
      <c r="E418" s="41"/>
      <c r="F418" s="267" t="s">
        <v>2945</v>
      </c>
      <c r="G418" s="41"/>
      <c r="H418" s="41"/>
      <c r="I418" s="158"/>
      <c r="J418" s="158"/>
      <c r="K418" s="41"/>
      <c r="L418" s="41"/>
      <c r="M418" s="45"/>
      <c r="N418" s="268"/>
      <c r="O418" s="269"/>
      <c r="P418" s="92"/>
      <c r="Q418" s="92"/>
      <c r="R418" s="92"/>
      <c r="S418" s="92"/>
      <c r="T418" s="92"/>
      <c r="U418" s="92"/>
      <c r="V418" s="92"/>
      <c r="W418" s="92"/>
      <c r="X418" s="93"/>
      <c r="Y418" s="39"/>
      <c r="Z418" s="39"/>
      <c r="AA418" s="39"/>
      <c r="AB418" s="39"/>
      <c r="AC418" s="39"/>
      <c r="AD418" s="39"/>
      <c r="AE418" s="39"/>
      <c r="AT418" s="18" t="s">
        <v>232</v>
      </c>
      <c r="AU418" s="18" t="s">
        <v>88</v>
      </c>
    </row>
    <row r="419" s="13" customFormat="1">
      <c r="A419" s="13"/>
      <c r="B419" s="274"/>
      <c r="C419" s="275"/>
      <c r="D419" s="266" t="s">
        <v>446</v>
      </c>
      <c r="E419" s="276" t="s">
        <v>1</v>
      </c>
      <c r="F419" s="277" t="s">
        <v>2955</v>
      </c>
      <c r="G419" s="275"/>
      <c r="H419" s="278">
        <v>13.068</v>
      </c>
      <c r="I419" s="279"/>
      <c r="J419" s="279"/>
      <c r="K419" s="275"/>
      <c r="L419" s="275"/>
      <c r="M419" s="280"/>
      <c r="N419" s="281"/>
      <c r="O419" s="282"/>
      <c r="P419" s="282"/>
      <c r="Q419" s="282"/>
      <c r="R419" s="282"/>
      <c r="S419" s="282"/>
      <c r="T419" s="282"/>
      <c r="U419" s="282"/>
      <c r="V419" s="282"/>
      <c r="W419" s="282"/>
      <c r="X419" s="283"/>
      <c r="Y419" s="13"/>
      <c r="Z419" s="13"/>
      <c r="AA419" s="13"/>
      <c r="AB419" s="13"/>
      <c r="AC419" s="13"/>
      <c r="AD419" s="13"/>
      <c r="AE419" s="13"/>
      <c r="AT419" s="284" t="s">
        <v>446</v>
      </c>
      <c r="AU419" s="284" t="s">
        <v>88</v>
      </c>
      <c r="AV419" s="13" t="s">
        <v>88</v>
      </c>
      <c r="AW419" s="13" t="s">
        <v>5</v>
      </c>
      <c r="AX419" s="13" t="s">
        <v>86</v>
      </c>
      <c r="AY419" s="284" t="s">
        <v>223</v>
      </c>
    </row>
    <row r="420" s="2" customFormat="1" ht="16.5" customHeight="1">
      <c r="A420" s="39"/>
      <c r="B420" s="40"/>
      <c r="C420" s="296" t="s">
        <v>464</v>
      </c>
      <c r="D420" s="296" t="s">
        <v>498</v>
      </c>
      <c r="E420" s="297" t="s">
        <v>3108</v>
      </c>
      <c r="F420" s="298" t="s">
        <v>3109</v>
      </c>
      <c r="G420" s="299" t="s">
        <v>320</v>
      </c>
      <c r="H420" s="300">
        <v>10</v>
      </c>
      <c r="I420" s="301"/>
      <c r="J420" s="302"/>
      <c r="K420" s="303">
        <f>ROUND(P420*H420,2)</f>
        <v>0</v>
      </c>
      <c r="L420" s="298" t="s">
        <v>1</v>
      </c>
      <c r="M420" s="304"/>
      <c r="N420" s="305" t="s">
        <v>1</v>
      </c>
      <c r="O420" s="260" t="s">
        <v>41</v>
      </c>
      <c r="P420" s="261">
        <f>I420+J420</f>
        <v>0</v>
      </c>
      <c r="Q420" s="261">
        <f>ROUND(I420*H420,2)</f>
        <v>0</v>
      </c>
      <c r="R420" s="261">
        <f>ROUND(J420*H420,2)</f>
        <v>0</v>
      </c>
      <c r="S420" s="92"/>
      <c r="T420" s="262">
        <f>S420*H420</f>
        <v>0</v>
      </c>
      <c r="U420" s="262">
        <v>0.248</v>
      </c>
      <c r="V420" s="262">
        <f>U420*H420</f>
        <v>2.48</v>
      </c>
      <c r="W420" s="262">
        <v>0</v>
      </c>
      <c r="X420" s="263">
        <f>W420*H420</f>
        <v>0</v>
      </c>
      <c r="Y420" s="39"/>
      <c r="Z420" s="39"/>
      <c r="AA420" s="39"/>
      <c r="AB420" s="39"/>
      <c r="AC420" s="39"/>
      <c r="AD420" s="39"/>
      <c r="AE420" s="39"/>
      <c r="AR420" s="264" t="s">
        <v>430</v>
      </c>
      <c r="AT420" s="264" t="s">
        <v>498</v>
      </c>
      <c r="AU420" s="264" t="s">
        <v>88</v>
      </c>
      <c r="AY420" s="18" t="s">
        <v>223</v>
      </c>
      <c r="BE420" s="265">
        <f>IF(O420="základní",K420,0)</f>
        <v>0</v>
      </c>
      <c r="BF420" s="265">
        <f>IF(O420="snížená",K420,0)</f>
        <v>0</v>
      </c>
      <c r="BG420" s="265">
        <f>IF(O420="zákl. přenesená",K420,0)</f>
        <v>0</v>
      </c>
      <c r="BH420" s="265">
        <f>IF(O420="sníž. přenesená",K420,0)</f>
        <v>0</v>
      </c>
      <c r="BI420" s="265">
        <f>IF(O420="nulová",K420,0)</f>
        <v>0</v>
      </c>
      <c r="BJ420" s="18" t="s">
        <v>86</v>
      </c>
      <c r="BK420" s="265">
        <f>ROUND(P420*H420,2)</f>
        <v>0</v>
      </c>
      <c r="BL420" s="18" t="s">
        <v>239</v>
      </c>
      <c r="BM420" s="264" t="s">
        <v>3110</v>
      </c>
    </row>
    <row r="421" s="2" customFormat="1">
      <c r="A421" s="39"/>
      <c r="B421" s="40"/>
      <c r="C421" s="41"/>
      <c r="D421" s="266" t="s">
        <v>232</v>
      </c>
      <c r="E421" s="41"/>
      <c r="F421" s="267" t="s">
        <v>3111</v>
      </c>
      <c r="G421" s="41"/>
      <c r="H421" s="41"/>
      <c r="I421" s="158"/>
      <c r="J421" s="158"/>
      <c r="K421" s="41"/>
      <c r="L421" s="41"/>
      <c r="M421" s="45"/>
      <c r="N421" s="268"/>
      <c r="O421" s="269"/>
      <c r="P421" s="92"/>
      <c r="Q421" s="92"/>
      <c r="R421" s="92"/>
      <c r="S421" s="92"/>
      <c r="T421" s="92"/>
      <c r="U421" s="92"/>
      <c r="V421" s="92"/>
      <c r="W421" s="92"/>
      <c r="X421" s="93"/>
      <c r="Y421" s="39"/>
      <c r="Z421" s="39"/>
      <c r="AA421" s="39"/>
      <c r="AB421" s="39"/>
      <c r="AC421" s="39"/>
      <c r="AD421" s="39"/>
      <c r="AE421" s="39"/>
      <c r="AT421" s="18" t="s">
        <v>232</v>
      </c>
      <c r="AU421" s="18" t="s">
        <v>88</v>
      </c>
    </row>
    <row r="422" s="13" customFormat="1">
      <c r="A422" s="13"/>
      <c r="B422" s="274"/>
      <c r="C422" s="275"/>
      <c r="D422" s="266" t="s">
        <v>446</v>
      </c>
      <c r="E422" s="276" t="s">
        <v>1</v>
      </c>
      <c r="F422" s="277" t="s">
        <v>263</v>
      </c>
      <c r="G422" s="275"/>
      <c r="H422" s="278">
        <v>10</v>
      </c>
      <c r="I422" s="279"/>
      <c r="J422" s="279"/>
      <c r="K422" s="275"/>
      <c r="L422" s="275"/>
      <c r="M422" s="280"/>
      <c r="N422" s="281"/>
      <c r="O422" s="282"/>
      <c r="P422" s="282"/>
      <c r="Q422" s="282"/>
      <c r="R422" s="282"/>
      <c r="S422" s="282"/>
      <c r="T422" s="282"/>
      <c r="U422" s="282"/>
      <c r="V422" s="282"/>
      <c r="W422" s="282"/>
      <c r="X422" s="283"/>
      <c r="Y422" s="13"/>
      <c r="Z422" s="13"/>
      <c r="AA422" s="13"/>
      <c r="AB422" s="13"/>
      <c r="AC422" s="13"/>
      <c r="AD422" s="13"/>
      <c r="AE422" s="13"/>
      <c r="AT422" s="284" t="s">
        <v>446</v>
      </c>
      <c r="AU422" s="284" t="s">
        <v>88</v>
      </c>
      <c r="AV422" s="13" t="s">
        <v>88</v>
      </c>
      <c r="AW422" s="13" t="s">
        <v>5</v>
      </c>
      <c r="AX422" s="13" t="s">
        <v>86</v>
      </c>
      <c r="AY422" s="284" t="s">
        <v>223</v>
      </c>
    </row>
    <row r="423" s="12" customFormat="1" ht="22.8" customHeight="1">
      <c r="A423" s="12"/>
      <c r="B423" s="235"/>
      <c r="C423" s="236"/>
      <c r="D423" s="237" t="s">
        <v>77</v>
      </c>
      <c r="E423" s="250" t="s">
        <v>1143</v>
      </c>
      <c r="F423" s="250" t="s">
        <v>1144</v>
      </c>
      <c r="G423" s="236"/>
      <c r="H423" s="236"/>
      <c r="I423" s="239"/>
      <c r="J423" s="239"/>
      <c r="K423" s="251">
        <f>BK423</f>
        <v>0</v>
      </c>
      <c r="L423" s="236"/>
      <c r="M423" s="241"/>
      <c r="N423" s="242"/>
      <c r="O423" s="243"/>
      <c r="P423" s="243"/>
      <c r="Q423" s="244">
        <f>Q424</f>
        <v>0</v>
      </c>
      <c r="R423" s="244">
        <f>R424</f>
        <v>0</v>
      </c>
      <c r="S423" s="243"/>
      <c r="T423" s="245">
        <f>T424</f>
        <v>0</v>
      </c>
      <c r="U423" s="243"/>
      <c r="V423" s="245">
        <f>V424</f>
        <v>0</v>
      </c>
      <c r="W423" s="243"/>
      <c r="X423" s="246">
        <f>X424</f>
        <v>0</v>
      </c>
      <c r="Y423" s="12"/>
      <c r="Z423" s="12"/>
      <c r="AA423" s="12"/>
      <c r="AB423" s="12"/>
      <c r="AC423" s="12"/>
      <c r="AD423" s="12"/>
      <c r="AE423" s="12"/>
      <c r="AR423" s="247" t="s">
        <v>86</v>
      </c>
      <c r="AT423" s="248" t="s">
        <v>77</v>
      </c>
      <c r="AU423" s="248" t="s">
        <v>86</v>
      </c>
      <c r="AY423" s="247" t="s">
        <v>223</v>
      </c>
      <c r="BK423" s="249">
        <f>BK424</f>
        <v>0</v>
      </c>
    </row>
    <row r="424" s="2" customFormat="1" ht="21.75" customHeight="1">
      <c r="A424" s="39"/>
      <c r="B424" s="40"/>
      <c r="C424" s="252" t="s">
        <v>963</v>
      </c>
      <c r="D424" s="252" t="s">
        <v>226</v>
      </c>
      <c r="E424" s="253" t="s">
        <v>2946</v>
      </c>
      <c r="F424" s="254" t="s">
        <v>2947</v>
      </c>
      <c r="G424" s="255" t="s">
        <v>501</v>
      </c>
      <c r="H424" s="256">
        <v>166.292</v>
      </c>
      <c r="I424" s="257"/>
      <c r="J424" s="257"/>
      <c r="K424" s="258">
        <f>ROUND(P424*H424,2)</f>
        <v>0</v>
      </c>
      <c r="L424" s="254" t="s">
        <v>404</v>
      </c>
      <c r="M424" s="45"/>
      <c r="N424" s="323" t="s">
        <v>1</v>
      </c>
      <c r="O424" s="324" t="s">
        <v>41</v>
      </c>
      <c r="P424" s="325">
        <f>I424+J424</f>
        <v>0</v>
      </c>
      <c r="Q424" s="325">
        <f>ROUND(I424*H424,2)</f>
        <v>0</v>
      </c>
      <c r="R424" s="325">
        <f>ROUND(J424*H424,2)</f>
        <v>0</v>
      </c>
      <c r="S424" s="272"/>
      <c r="T424" s="326">
        <f>S424*H424</f>
        <v>0</v>
      </c>
      <c r="U424" s="326">
        <v>0</v>
      </c>
      <c r="V424" s="326">
        <f>U424*H424</f>
        <v>0</v>
      </c>
      <c r="W424" s="326">
        <v>0</v>
      </c>
      <c r="X424" s="327">
        <f>W424*H424</f>
        <v>0</v>
      </c>
      <c r="Y424" s="39"/>
      <c r="Z424" s="39"/>
      <c r="AA424" s="39"/>
      <c r="AB424" s="39"/>
      <c r="AC424" s="39"/>
      <c r="AD424" s="39"/>
      <c r="AE424" s="39"/>
      <c r="AR424" s="264" t="s">
        <v>239</v>
      </c>
      <c r="AT424" s="264" t="s">
        <v>226</v>
      </c>
      <c r="AU424" s="264" t="s">
        <v>88</v>
      </c>
      <c r="AY424" s="18" t="s">
        <v>223</v>
      </c>
      <c r="BE424" s="265">
        <f>IF(O424="základní",K424,0)</f>
        <v>0</v>
      </c>
      <c r="BF424" s="265">
        <f>IF(O424="snížená",K424,0)</f>
        <v>0</v>
      </c>
      <c r="BG424" s="265">
        <f>IF(O424="zákl. přenesená",K424,0)</f>
        <v>0</v>
      </c>
      <c r="BH424" s="265">
        <f>IF(O424="sníž. přenesená",K424,0)</f>
        <v>0</v>
      </c>
      <c r="BI424" s="265">
        <f>IF(O424="nulová",K424,0)</f>
        <v>0</v>
      </c>
      <c r="BJ424" s="18" t="s">
        <v>86</v>
      </c>
      <c r="BK424" s="265">
        <f>ROUND(P424*H424,2)</f>
        <v>0</v>
      </c>
      <c r="BL424" s="18" t="s">
        <v>239</v>
      </c>
      <c r="BM424" s="264" t="s">
        <v>2948</v>
      </c>
    </row>
    <row r="425" s="2" customFormat="1" ht="6.96" customHeight="1">
      <c r="A425" s="39"/>
      <c r="B425" s="67"/>
      <c r="C425" s="68"/>
      <c r="D425" s="68"/>
      <c r="E425" s="68"/>
      <c r="F425" s="68"/>
      <c r="G425" s="68"/>
      <c r="H425" s="68"/>
      <c r="I425" s="197"/>
      <c r="J425" s="197"/>
      <c r="K425" s="68"/>
      <c r="L425" s="68"/>
      <c r="M425" s="45"/>
      <c r="N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</sheetData>
  <sheetProtection sheet="1" autoFilter="0" formatColumns="0" formatRows="0" objects="1" scenarios="1" spinCount="100000" saltValue="uE21dRe7J6cRyqfWDUmJfxBoDlJCyMJYdhJHatGb4toMXOVXzggTlYxrRQmrAYfTobNERGAEH/MvcX4HdjX/ew==" hashValue="8LuhbNxGpQFIXZSkNpmOBFbhRpdweIf1k3Sgft1aPVybAc+H2Hqq+O7iY0P8DyBzlUG5V5qXYB5D5MU5+MknfA==" algorithmName="SHA-512" password="CC35"/>
  <autoFilter ref="C125:L42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3112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ROUND(K119,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ROUND((SUM(BE119:BE129)),  2)</f>
        <v>0</v>
      </c>
      <c r="G35" s="39"/>
      <c r="H35" s="39"/>
      <c r="I35" s="176">
        <v>0.20999999999999999</v>
      </c>
      <c r="J35" s="158"/>
      <c r="K35" s="170">
        <f>ROUND(((SUM(BE119:BE129))*I35),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ROUND((SUM(BF119:BF129)),  2)</f>
        <v>0</v>
      </c>
      <c r="G36" s="39"/>
      <c r="H36" s="39"/>
      <c r="I36" s="176">
        <v>0.14999999999999999</v>
      </c>
      <c r="J36" s="158"/>
      <c r="K36" s="170">
        <f>ROUND(((SUM(BF119:BF129))*I36),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ROUND((SUM(BG119:BG129)),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ROUND((SUM(BH119:BH129)),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ROUND((SUM(BI119:BI129)),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303 - Úpravy jednotné kanalizace DN500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Q119</f>
        <v>0</v>
      </c>
      <c r="J96" s="208">
        <f>R119</f>
        <v>0</v>
      </c>
      <c r="K96" s="111">
        <f>K119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Q120</f>
        <v>0</v>
      </c>
      <c r="J97" s="213">
        <f>R120</f>
        <v>0</v>
      </c>
      <c r="K97" s="214">
        <f>K120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1149</v>
      </c>
      <c r="E98" s="218"/>
      <c r="F98" s="218"/>
      <c r="G98" s="218"/>
      <c r="H98" s="218"/>
      <c r="I98" s="219">
        <f>Q121</f>
        <v>0</v>
      </c>
      <c r="J98" s="219">
        <f>R121</f>
        <v>0</v>
      </c>
      <c r="K98" s="220">
        <f>K121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876</v>
      </c>
      <c r="E99" s="218"/>
      <c r="F99" s="218"/>
      <c r="G99" s="218"/>
      <c r="H99" s="218"/>
      <c r="I99" s="219">
        <f>Q123</f>
        <v>0</v>
      </c>
      <c r="J99" s="219">
        <f>R123</f>
        <v>0</v>
      </c>
      <c r="K99" s="220">
        <f>K123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8"/>
      <c r="J100" s="158"/>
      <c r="K100" s="41"/>
      <c r="L100" s="41"/>
      <c r="M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7"/>
      <c r="J101" s="197"/>
      <c r="K101" s="68"/>
      <c r="L101" s="68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200"/>
      <c r="J105" s="200"/>
      <c r="K105" s="70"/>
      <c r="L105" s="70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204</v>
      </c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17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201" t="str">
        <f>E7</f>
        <v>Revitalizace centra města Kopřivnice - aktualizace 08.2020</v>
      </c>
      <c r="F109" s="33"/>
      <c r="G109" s="33"/>
      <c r="H109" s="33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187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303 - Úpravy jednotné kanalizace DN500</v>
      </c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</v>
      </c>
      <c r="D113" s="41"/>
      <c r="E113" s="41"/>
      <c r="F113" s="28" t="str">
        <f>F12</f>
        <v xml:space="preserve"> </v>
      </c>
      <c r="G113" s="41"/>
      <c r="H113" s="41"/>
      <c r="I113" s="160" t="s">
        <v>23</v>
      </c>
      <c r="J113" s="162" t="str">
        <f>IF(J12="","",J12)</f>
        <v>7. 8. 2020</v>
      </c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25</v>
      </c>
      <c r="D115" s="41"/>
      <c r="E115" s="41"/>
      <c r="F115" s="28" t="str">
        <f>E15</f>
        <v>Město Kopřivnice</v>
      </c>
      <c r="G115" s="41"/>
      <c r="H115" s="41"/>
      <c r="I115" s="160" t="s">
        <v>31</v>
      </c>
      <c r="J115" s="202" t="str">
        <f>E21</f>
        <v>Dopravoprojekt Ostrava a.s.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160" t="s">
        <v>33</v>
      </c>
      <c r="J116" s="202" t="str">
        <f>E24</f>
        <v xml:space="preserve"> 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22"/>
      <c r="B118" s="223"/>
      <c r="C118" s="224" t="s">
        <v>205</v>
      </c>
      <c r="D118" s="225" t="s">
        <v>61</v>
      </c>
      <c r="E118" s="225" t="s">
        <v>57</v>
      </c>
      <c r="F118" s="225" t="s">
        <v>58</v>
      </c>
      <c r="G118" s="225" t="s">
        <v>206</v>
      </c>
      <c r="H118" s="225" t="s">
        <v>207</v>
      </c>
      <c r="I118" s="226" t="s">
        <v>208</v>
      </c>
      <c r="J118" s="226" t="s">
        <v>209</v>
      </c>
      <c r="K118" s="225" t="s">
        <v>196</v>
      </c>
      <c r="L118" s="227" t="s">
        <v>210</v>
      </c>
      <c r="M118" s="228"/>
      <c r="N118" s="101" t="s">
        <v>1</v>
      </c>
      <c r="O118" s="102" t="s">
        <v>40</v>
      </c>
      <c r="P118" s="102" t="s">
        <v>211</v>
      </c>
      <c r="Q118" s="102" t="s">
        <v>212</v>
      </c>
      <c r="R118" s="102" t="s">
        <v>213</v>
      </c>
      <c r="S118" s="102" t="s">
        <v>214</v>
      </c>
      <c r="T118" s="102" t="s">
        <v>215</v>
      </c>
      <c r="U118" s="102" t="s">
        <v>216</v>
      </c>
      <c r="V118" s="102" t="s">
        <v>217</v>
      </c>
      <c r="W118" s="102" t="s">
        <v>218</v>
      </c>
      <c r="X118" s="103" t="s">
        <v>219</v>
      </c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9"/>
      <c r="B119" s="40"/>
      <c r="C119" s="108" t="s">
        <v>220</v>
      </c>
      <c r="D119" s="41"/>
      <c r="E119" s="41"/>
      <c r="F119" s="41"/>
      <c r="G119" s="41"/>
      <c r="H119" s="41"/>
      <c r="I119" s="158"/>
      <c r="J119" s="158"/>
      <c r="K119" s="229">
        <f>BK119</f>
        <v>0</v>
      </c>
      <c r="L119" s="41"/>
      <c r="M119" s="45"/>
      <c r="N119" s="104"/>
      <c r="O119" s="230"/>
      <c r="P119" s="105"/>
      <c r="Q119" s="231">
        <f>Q120</f>
        <v>0</v>
      </c>
      <c r="R119" s="231">
        <f>R120</f>
        <v>0</v>
      </c>
      <c r="S119" s="105"/>
      <c r="T119" s="232">
        <f>T120</f>
        <v>0</v>
      </c>
      <c r="U119" s="105"/>
      <c r="V119" s="232">
        <f>V120</f>
        <v>0.00079000000000000001</v>
      </c>
      <c r="W119" s="105"/>
      <c r="X119" s="233">
        <f>X120</f>
        <v>0</v>
      </c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198</v>
      </c>
      <c r="BK119" s="234">
        <f>BK120</f>
        <v>0</v>
      </c>
    </row>
    <row r="120" s="12" customFormat="1" ht="25.92" customHeight="1">
      <c r="A120" s="12"/>
      <c r="B120" s="235"/>
      <c r="C120" s="236"/>
      <c r="D120" s="237" t="s">
        <v>77</v>
      </c>
      <c r="E120" s="238" t="s">
        <v>398</v>
      </c>
      <c r="F120" s="238" t="s">
        <v>399</v>
      </c>
      <c r="G120" s="236"/>
      <c r="H120" s="236"/>
      <c r="I120" s="239"/>
      <c r="J120" s="239"/>
      <c r="K120" s="240">
        <f>BK120</f>
        <v>0</v>
      </c>
      <c r="L120" s="236"/>
      <c r="M120" s="241"/>
      <c r="N120" s="242"/>
      <c r="O120" s="243"/>
      <c r="P120" s="243"/>
      <c r="Q120" s="244">
        <f>Q121+Q123</f>
        <v>0</v>
      </c>
      <c r="R120" s="244">
        <f>R121+R123</f>
        <v>0</v>
      </c>
      <c r="S120" s="243"/>
      <c r="T120" s="245">
        <f>T121+T123</f>
        <v>0</v>
      </c>
      <c r="U120" s="243"/>
      <c r="V120" s="245">
        <f>V121+V123</f>
        <v>0.00079000000000000001</v>
      </c>
      <c r="W120" s="243"/>
      <c r="X120" s="246">
        <f>X121+X123</f>
        <v>0</v>
      </c>
      <c r="Y120" s="12"/>
      <c r="Z120" s="12"/>
      <c r="AA120" s="12"/>
      <c r="AB120" s="12"/>
      <c r="AC120" s="12"/>
      <c r="AD120" s="12"/>
      <c r="AE120" s="12"/>
      <c r="AR120" s="247" t="s">
        <v>86</v>
      </c>
      <c r="AT120" s="248" t="s">
        <v>77</v>
      </c>
      <c r="AU120" s="248" t="s">
        <v>78</v>
      </c>
      <c r="AY120" s="247" t="s">
        <v>223</v>
      </c>
      <c r="BK120" s="249">
        <f>BK121+BK123</f>
        <v>0</v>
      </c>
    </row>
    <row r="121" s="12" customFormat="1" ht="22.8" customHeight="1">
      <c r="A121" s="12"/>
      <c r="B121" s="235"/>
      <c r="C121" s="236"/>
      <c r="D121" s="237" t="s">
        <v>77</v>
      </c>
      <c r="E121" s="250" t="s">
        <v>234</v>
      </c>
      <c r="F121" s="250" t="s">
        <v>1186</v>
      </c>
      <c r="G121" s="236"/>
      <c r="H121" s="236"/>
      <c r="I121" s="239"/>
      <c r="J121" s="239"/>
      <c r="K121" s="251">
        <f>BK121</f>
        <v>0</v>
      </c>
      <c r="L121" s="236"/>
      <c r="M121" s="241"/>
      <c r="N121" s="242"/>
      <c r="O121" s="243"/>
      <c r="P121" s="243"/>
      <c r="Q121" s="244">
        <f>Q122</f>
        <v>0</v>
      </c>
      <c r="R121" s="244">
        <f>R122</f>
        <v>0</v>
      </c>
      <c r="S121" s="243"/>
      <c r="T121" s="245">
        <f>T122</f>
        <v>0</v>
      </c>
      <c r="U121" s="243"/>
      <c r="V121" s="245">
        <f>V122</f>
        <v>0</v>
      </c>
      <c r="W121" s="243"/>
      <c r="X121" s="246">
        <f>X122</f>
        <v>0</v>
      </c>
      <c r="Y121" s="12"/>
      <c r="Z121" s="12"/>
      <c r="AA121" s="12"/>
      <c r="AB121" s="12"/>
      <c r="AC121" s="12"/>
      <c r="AD121" s="12"/>
      <c r="AE121" s="12"/>
      <c r="AR121" s="247" t="s">
        <v>86</v>
      </c>
      <c r="AT121" s="248" t="s">
        <v>77</v>
      </c>
      <c r="AU121" s="248" t="s">
        <v>86</v>
      </c>
      <c r="AY121" s="247" t="s">
        <v>223</v>
      </c>
      <c r="BK121" s="249">
        <f>BK122</f>
        <v>0</v>
      </c>
    </row>
    <row r="122" s="2" customFormat="1" ht="21.75" customHeight="1">
      <c r="A122" s="39"/>
      <c r="B122" s="40"/>
      <c r="C122" s="252" t="s">
        <v>222</v>
      </c>
      <c r="D122" s="252" t="s">
        <v>226</v>
      </c>
      <c r="E122" s="253" t="s">
        <v>3113</v>
      </c>
      <c r="F122" s="254" t="s">
        <v>3114</v>
      </c>
      <c r="G122" s="255" t="s">
        <v>481</v>
      </c>
      <c r="H122" s="256">
        <v>29</v>
      </c>
      <c r="I122" s="257"/>
      <c r="J122" s="257"/>
      <c r="K122" s="258">
        <f>ROUND(P122*H122,2)</f>
        <v>0</v>
      </c>
      <c r="L122" s="254" t="s">
        <v>404</v>
      </c>
      <c r="M122" s="45"/>
      <c r="N122" s="259" t="s">
        <v>1</v>
      </c>
      <c r="O122" s="260" t="s">
        <v>41</v>
      </c>
      <c r="P122" s="261">
        <f>I122+J122</f>
        <v>0</v>
      </c>
      <c r="Q122" s="261">
        <f>ROUND(I122*H122,2)</f>
        <v>0</v>
      </c>
      <c r="R122" s="261">
        <f>ROUND(J122*H122,2)</f>
        <v>0</v>
      </c>
      <c r="S122" s="92"/>
      <c r="T122" s="262">
        <f>S122*H122</f>
        <v>0</v>
      </c>
      <c r="U122" s="262">
        <v>0</v>
      </c>
      <c r="V122" s="262">
        <f>U122*H122</f>
        <v>0</v>
      </c>
      <c r="W122" s="262">
        <v>0</v>
      </c>
      <c r="X122" s="263">
        <f>W122*H122</f>
        <v>0</v>
      </c>
      <c r="Y122" s="39"/>
      <c r="Z122" s="39"/>
      <c r="AA122" s="39"/>
      <c r="AB122" s="39"/>
      <c r="AC122" s="39"/>
      <c r="AD122" s="39"/>
      <c r="AE122" s="39"/>
      <c r="AR122" s="264" t="s">
        <v>239</v>
      </c>
      <c r="AT122" s="264" t="s">
        <v>226</v>
      </c>
      <c r="AU122" s="264" t="s">
        <v>88</v>
      </c>
      <c r="AY122" s="18" t="s">
        <v>223</v>
      </c>
      <c r="BE122" s="265">
        <f>IF(O122="základní",K122,0)</f>
        <v>0</v>
      </c>
      <c r="BF122" s="265">
        <f>IF(O122="snížená",K122,0)</f>
        <v>0</v>
      </c>
      <c r="BG122" s="265">
        <f>IF(O122="zákl. přenesená",K122,0)</f>
        <v>0</v>
      </c>
      <c r="BH122" s="265">
        <f>IF(O122="sníž. přenesená",K122,0)</f>
        <v>0</v>
      </c>
      <c r="BI122" s="265">
        <f>IF(O122="nulová",K122,0)</f>
        <v>0</v>
      </c>
      <c r="BJ122" s="18" t="s">
        <v>86</v>
      </c>
      <c r="BK122" s="265">
        <f>ROUND(P122*H122,2)</f>
        <v>0</v>
      </c>
      <c r="BL122" s="18" t="s">
        <v>239</v>
      </c>
      <c r="BM122" s="264" t="s">
        <v>3115</v>
      </c>
    </row>
    <row r="123" s="12" customFormat="1" ht="22.8" customHeight="1">
      <c r="A123" s="12"/>
      <c r="B123" s="235"/>
      <c r="C123" s="236"/>
      <c r="D123" s="237" t="s">
        <v>77</v>
      </c>
      <c r="E123" s="250" t="s">
        <v>430</v>
      </c>
      <c r="F123" s="250" t="s">
        <v>917</v>
      </c>
      <c r="G123" s="236"/>
      <c r="H123" s="236"/>
      <c r="I123" s="239"/>
      <c r="J123" s="239"/>
      <c r="K123" s="251">
        <f>BK123</f>
        <v>0</v>
      </c>
      <c r="L123" s="236"/>
      <c r="M123" s="241"/>
      <c r="N123" s="242"/>
      <c r="O123" s="243"/>
      <c r="P123" s="243"/>
      <c r="Q123" s="244">
        <f>SUM(Q124:Q129)</f>
        <v>0</v>
      </c>
      <c r="R123" s="244">
        <f>SUM(R124:R129)</f>
        <v>0</v>
      </c>
      <c r="S123" s="243"/>
      <c r="T123" s="245">
        <f>SUM(T124:T129)</f>
        <v>0</v>
      </c>
      <c r="U123" s="243"/>
      <c r="V123" s="245">
        <f>SUM(V124:V129)</f>
        <v>0.00079000000000000001</v>
      </c>
      <c r="W123" s="243"/>
      <c r="X123" s="246">
        <f>SUM(X124:X129)</f>
        <v>0</v>
      </c>
      <c r="Y123" s="12"/>
      <c r="Z123" s="12"/>
      <c r="AA123" s="12"/>
      <c r="AB123" s="12"/>
      <c r="AC123" s="12"/>
      <c r="AD123" s="12"/>
      <c r="AE123" s="12"/>
      <c r="AR123" s="247" t="s">
        <v>86</v>
      </c>
      <c r="AT123" s="248" t="s">
        <v>77</v>
      </c>
      <c r="AU123" s="248" t="s">
        <v>86</v>
      </c>
      <c r="AY123" s="247" t="s">
        <v>223</v>
      </c>
      <c r="BK123" s="249">
        <f>SUM(BK124:BK129)</f>
        <v>0</v>
      </c>
    </row>
    <row r="124" s="2" customFormat="1" ht="16.5" customHeight="1">
      <c r="A124" s="39"/>
      <c r="B124" s="40"/>
      <c r="C124" s="252" t="s">
        <v>86</v>
      </c>
      <c r="D124" s="252" t="s">
        <v>226</v>
      </c>
      <c r="E124" s="253" t="s">
        <v>3116</v>
      </c>
      <c r="F124" s="254" t="s">
        <v>3117</v>
      </c>
      <c r="G124" s="255" t="s">
        <v>481</v>
      </c>
      <c r="H124" s="256">
        <v>29</v>
      </c>
      <c r="I124" s="257"/>
      <c r="J124" s="257"/>
      <c r="K124" s="258">
        <f>ROUND(P124*H124,2)</f>
        <v>0</v>
      </c>
      <c r="L124" s="254" t="s">
        <v>1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239</v>
      </c>
      <c r="AT124" s="264" t="s">
        <v>226</v>
      </c>
      <c r="AU124" s="264" t="s">
        <v>88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239</v>
      </c>
      <c r="BM124" s="264" t="s">
        <v>3118</v>
      </c>
    </row>
    <row r="125" s="2" customFormat="1">
      <c r="A125" s="39"/>
      <c r="B125" s="40"/>
      <c r="C125" s="41"/>
      <c r="D125" s="266" t="s">
        <v>232</v>
      </c>
      <c r="E125" s="41"/>
      <c r="F125" s="267" t="s">
        <v>3119</v>
      </c>
      <c r="G125" s="41"/>
      <c r="H125" s="41"/>
      <c r="I125" s="158"/>
      <c r="J125" s="158"/>
      <c r="K125" s="41"/>
      <c r="L125" s="41"/>
      <c r="M125" s="45"/>
      <c r="N125" s="268"/>
      <c r="O125" s="269"/>
      <c r="P125" s="92"/>
      <c r="Q125" s="92"/>
      <c r="R125" s="92"/>
      <c r="S125" s="92"/>
      <c r="T125" s="92"/>
      <c r="U125" s="92"/>
      <c r="V125" s="92"/>
      <c r="W125" s="92"/>
      <c r="X125" s="93"/>
      <c r="Y125" s="39"/>
      <c r="Z125" s="39"/>
      <c r="AA125" s="39"/>
      <c r="AB125" s="39"/>
      <c r="AC125" s="39"/>
      <c r="AD125" s="39"/>
      <c r="AE125" s="39"/>
      <c r="AT125" s="18" t="s">
        <v>232</v>
      </c>
      <c r="AU125" s="18" t="s">
        <v>88</v>
      </c>
    </row>
    <row r="126" s="13" customFormat="1">
      <c r="A126" s="13"/>
      <c r="B126" s="274"/>
      <c r="C126" s="275"/>
      <c r="D126" s="266" t="s">
        <v>446</v>
      </c>
      <c r="E126" s="276" t="s">
        <v>1</v>
      </c>
      <c r="F126" s="277" t="s">
        <v>370</v>
      </c>
      <c r="G126" s="275"/>
      <c r="H126" s="278">
        <v>29</v>
      </c>
      <c r="I126" s="279"/>
      <c r="J126" s="279"/>
      <c r="K126" s="275"/>
      <c r="L126" s="275"/>
      <c r="M126" s="280"/>
      <c r="N126" s="281"/>
      <c r="O126" s="282"/>
      <c r="P126" s="282"/>
      <c r="Q126" s="282"/>
      <c r="R126" s="282"/>
      <c r="S126" s="282"/>
      <c r="T126" s="282"/>
      <c r="U126" s="282"/>
      <c r="V126" s="282"/>
      <c r="W126" s="282"/>
      <c r="X126" s="283"/>
      <c r="Y126" s="13"/>
      <c r="Z126" s="13"/>
      <c r="AA126" s="13"/>
      <c r="AB126" s="13"/>
      <c r="AC126" s="13"/>
      <c r="AD126" s="13"/>
      <c r="AE126" s="13"/>
      <c r="AT126" s="284" t="s">
        <v>446</v>
      </c>
      <c r="AU126" s="284" t="s">
        <v>88</v>
      </c>
      <c r="AV126" s="13" t="s">
        <v>88</v>
      </c>
      <c r="AW126" s="13" t="s">
        <v>5</v>
      </c>
      <c r="AX126" s="13" t="s">
        <v>86</v>
      </c>
      <c r="AY126" s="284" t="s">
        <v>223</v>
      </c>
    </row>
    <row r="127" s="2" customFormat="1" ht="21.75" customHeight="1">
      <c r="A127" s="39"/>
      <c r="B127" s="40"/>
      <c r="C127" s="252" t="s">
        <v>88</v>
      </c>
      <c r="D127" s="252" t="s">
        <v>226</v>
      </c>
      <c r="E127" s="253" t="s">
        <v>3120</v>
      </c>
      <c r="F127" s="254" t="s">
        <v>3121</v>
      </c>
      <c r="G127" s="255" t="s">
        <v>2906</v>
      </c>
      <c r="H127" s="256">
        <v>1</v>
      </c>
      <c r="I127" s="257"/>
      <c r="J127" s="257"/>
      <c r="K127" s="258">
        <f>ROUND(P127*H127,2)</f>
        <v>0</v>
      </c>
      <c r="L127" s="254" t="s">
        <v>404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0.00050000000000000001</v>
      </c>
      <c r="V127" s="262">
        <f>U127*H127</f>
        <v>0.00050000000000000001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88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3122</v>
      </c>
    </row>
    <row r="128" s="13" customFormat="1">
      <c r="A128" s="13"/>
      <c r="B128" s="274"/>
      <c r="C128" s="275"/>
      <c r="D128" s="266" t="s">
        <v>446</v>
      </c>
      <c r="E128" s="276" t="s">
        <v>1</v>
      </c>
      <c r="F128" s="277" t="s">
        <v>86</v>
      </c>
      <c r="G128" s="275"/>
      <c r="H128" s="278">
        <v>1</v>
      </c>
      <c r="I128" s="279"/>
      <c r="J128" s="279"/>
      <c r="K128" s="275"/>
      <c r="L128" s="275"/>
      <c r="M128" s="280"/>
      <c r="N128" s="281"/>
      <c r="O128" s="282"/>
      <c r="P128" s="282"/>
      <c r="Q128" s="282"/>
      <c r="R128" s="282"/>
      <c r="S128" s="282"/>
      <c r="T128" s="282"/>
      <c r="U128" s="282"/>
      <c r="V128" s="282"/>
      <c r="W128" s="282"/>
      <c r="X128" s="283"/>
      <c r="Y128" s="13"/>
      <c r="Z128" s="13"/>
      <c r="AA128" s="13"/>
      <c r="AB128" s="13"/>
      <c r="AC128" s="13"/>
      <c r="AD128" s="13"/>
      <c r="AE128" s="13"/>
      <c r="AT128" s="284" t="s">
        <v>446</v>
      </c>
      <c r="AU128" s="284" t="s">
        <v>88</v>
      </c>
      <c r="AV128" s="13" t="s">
        <v>88</v>
      </c>
      <c r="AW128" s="13" t="s">
        <v>5</v>
      </c>
      <c r="AX128" s="13" t="s">
        <v>86</v>
      </c>
      <c r="AY128" s="284" t="s">
        <v>223</v>
      </c>
    </row>
    <row r="129" s="2" customFormat="1" ht="16.5" customHeight="1">
      <c r="A129" s="39"/>
      <c r="B129" s="40"/>
      <c r="C129" s="252" t="s">
        <v>248</v>
      </c>
      <c r="D129" s="252" t="s">
        <v>226</v>
      </c>
      <c r="E129" s="253" t="s">
        <v>3123</v>
      </c>
      <c r="F129" s="254" t="s">
        <v>3124</v>
      </c>
      <c r="G129" s="255" t="s">
        <v>481</v>
      </c>
      <c r="H129" s="256">
        <v>29</v>
      </c>
      <c r="I129" s="257"/>
      <c r="J129" s="257"/>
      <c r="K129" s="258">
        <f>ROUND(P129*H129,2)</f>
        <v>0</v>
      </c>
      <c r="L129" s="254" t="s">
        <v>1</v>
      </c>
      <c r="M129" s="45"/>
      <c r="N129" s="323" t="s">
        <v>1</v>
      </c>
      <c r="O129" s="324" t="s">
        <v>41</v>
      </c>
      <c r="P129" s="325">
        <f>I129+J129</f>
        <v>0</v>
      </c>
      <c r="Q129" s="325">
        <f>ROUND(I129*H129,2)</f>
        <v>0</v>
      </c>
      <c r="R129" s="325">
        <f>ROUND(J129*H129,2)</f>
        <v>0</v>
      </c>
      <c r="S129" s="272"/>
      <c r="T129" s="326">
        <f>S129*H129</f>
        <v>0</v>
      </c>
      <c r="U129" s="326">
        <v>1.0000000000000001E-05</v>
      </c>
      <c r="V129" s="326">
        <f>U129*H129</f>
        <v>0.00029</v>
      </c>
      <c r="W129" s="326">
        <v>0</v>
      </c>
      <c r="X129" s="327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88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3125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197"/>
      <c r="J130" s="197"/>
      <c r="K130" s="68"/>
      <c r="L130" s="68"/>
      <c r="M130" s="45"/>
      <c r="N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dHAJx37w7FqnNU5MvfvBCccnoGJ3zi7pmJzQGyVanDqQcgrAd0Wpu9BsAZMreSX4nEmscWc7+yFaqNUjQesMdA==" hashValue="BYMMUgwP+Yfqfy/n2WH4bKFjcEyPJq4DYVTt7A6s+NSk/LfnvrxPByML1nifmzbNH5oXSVgf1+2dNf17+ILYJA==" algorithmName="SHA-512" password="CC35"/>
  <autoFilter ref="C118:L12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131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3126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ROUND(K126,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ROUND((SUM(BE126:BE234)),  2)</f>
        <v>0</v>
      </c>
      <c r="G35" s="39"/>
      <c r="H35" s="39"/>
      <c r="I35" s="176">
        <v>0.20999999999999999</v>
      </c>
      <c r="J35" s="158"/>
      <c r="K35" s="170">
        <f>ROUND(((SUM(BE126:BE234))*I35),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ROUND((SUM(BF126:BF234)),  2)</f>
        <v>0</v>
      </c>
      <c r="G36" s="39"/>
      <c r="H36" s="39"/>
      <c r="I36" s="176">
        <v>0.14999999999999999</v>
      </c>
      <c r="J36" s="158"/>
      <c r="K36" s="170">
        <f>ROUND(((SUM(BF126:BF234))*I36),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ROUND((SUM(BG126:BG234)),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ROUND((SUM(BH126:BH234)),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ROUND((SUM(BI126:BI234)),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304 - Přípojka kanalizace k fontáně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Q126</f>
        <v>0</v>
      </c>
      <c r="J96" s="208">
        <f>R126</f>
        <v>0</v>
      </c>
      <c r="K96" s="111">
        <f>K126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Q127</f>
        <v>0</v>
      </c>
      <c r="J97" s="213">
        <f>R127</f>
        <v>0</v>
      </c>
      <c r="K97" s="214">
        <f>K127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Q128</f>
        <v>0</v>
      </c>
      <c r="J98" s="219">
        <f>R128</f>
        <v>0</v>
      </c>
      <c r="K98" s="220">
        <f>K128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Q181</f>
        <v>0</v>
      </c>
      <c r="J99" s="219">
        <f>R181</f>
        <v>0</v>
      </c>
      <c r="K99" s="220">
        <f>K181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1149</v>
      </c>
      <c r="E100" s="218"/>
      <c r="F100" s="218"/>
      <c r="G100" s="218"/>
      <c r="H100" s="218"/>
      <c r="I100" s="219">
        <f>Q193</f>
        <v>0</v>
      </c>
      <c r="J100" s="219">
        <f>R193</f>
        <v>0</v>
      </c>
      <c r="K100" s="220">
        <f>K193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1266</v>
      </c>
      <c r="E101" s="218"/>
      <c r="F101" s="218"/>
      <c r="G101" s="218"/>
      <c r="H101" s="218"/>
      <c r="I101" s="219">
        <f>Q197</f>
        <v>0</v>
      </c>
      <c r="J101" s="219">
        <f>R197</f>
        <v>0</v>
      </c>
      <c r="K101" s="220">
        <f>K197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968</v>
      </c>
      <c r="E102" s="218"/>
      <c r="F102" s="218"/>
      <c r="G102" s="218"/>
      <c r="H102" s="218"/>
      <c r="I102" s="219">
        <f>Q203</f>
        <v>0</v>
      </c>
      <c r="J102" s="219">
        <f>R203</f>
        <v>0</v>
      </c>
      <c r="K102" s="220">
        <f>K203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876</v>
      </c>
      <c r="E103" s="218"/>
      <c r="F103" s="218"/>
      <c r="G103" s="218"/>
      <c r="H103" s="218"/>
      <c r="I103" s="219">
        <f>Q204</f>
        <v>0</v>
      </c>
      <c r="J103" s="219">
        <f>R204</f>
        <v>0</v>
      </c>
      <c r="K103" s="220">
        <f>K204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2616</v>
      </c>
      <c r="E104" s="218"/>
      <c r="F104" s="218"/>
      <c r="G104" s="218"/>
      <c r="H104" s="218"/>
      <c r="I104" s="219">
        <f>Q231</f>
        <v>0</v>
      </c>
      <c r="J104" s="219">
        <f>R231</f>
        <v>0</v>
      </c>
      <c r="K104" s="220">
        <f>K231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6"/>
      <c r="C105" s="137"/>
      <c r="D105" s="217" t="s">
        <v>969</v>
      </c>
      <c r="E105" s="218"/>
      <c r="F105" s="218"/>
      <c r="G105" s="218"/>
      <c r="H105" s="218"/>
      <c r="I105" s="219">
        <f>Q232</f>
        <v>0</v>
      </c>
      <c r="J105" s="219">
        <f>R232</f>
        <v>0</v>
      </c>
      <c r="K105" s="220">
        <f>K232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9"/>
      <c r="C106" s="210"/>
      <c r="D106" s="211" t="s">
        <v>877</v>
      </c>
      <c r="E106" s="212"/>
      <c r="F106" s="212"/>
      <c r="G106" s="212"/>
      <c r="H106" s="212"/>
      <c r="I106" s="213">
        <f>Q234</f>
        <v>0</v>
      </c>
      <c r="J106" s="213">
        <f>R234</f>
        <v>0</v>
      </c>
      <c r="K106" s="214">
        <f>K234</f>
        <v>0</v>
      </c>
      <c r="L106" s="210"/>
      <c r="M106" s="21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7"/>
      <c r="J108" s="197"/>
      <c r="K108" s="68"/>
      <c r="L108" s="68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200"/>
      <c r="J112" s="200"/>
      <c r="K112" s="70"/>
      <c r="L112" s="70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204</v>
      </c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</v>
      </c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201" t="str">
        <f>E7</f>
        <v>Revitalizace centra města Kopřivnice - aktualizace 08.2020</v>
      </c>
      <c r="F116" s="33"/>
      <c r="G116" s="33"/>
      <c r="H116" s="33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187</v>
      </c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304 - Přípojka kanalizace k fontáně</v>
      </c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</v>
      </c>
      <c r="D120" s="41"/>
      <c r="E120" s="41"/>
      <c r="F120" s="28" t="str">
        <f>F12</f>
        <v xml:space="preserve"> </v>
      </c>
      <c r="G120" s="41"/>
      <c r="H120" s="41"/>
      <c r="I120" s="160" t="s">
        <v>23</v>
      </c>
      <c r="J120" s="162" t="str">
        <f>IF(J12="","",J12)</f>
        <v>7. 8. 2020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25</v>
      </c>
      <c r="D122" s="41"/>
      <c r="E122" s="41"/>
      <c r="F122" s="28" t="str">
        <f>E15</f>
        <v>Město Kopřivnice</v>
      </c>
      <c r="G122" s="41"/>
      <c r="H122" s="41"/>
      <c r="I122" s="160" t="s">
        <v>31</v>
      </c>
      <c r="J122" s="202" t="str">
        <f>E21</f>
        <v>Dopravoprojekt Ostrava a.s.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160" t="s">
        <v>33</v>
      </c>
      <c r="J123" s="202" t="str">
        <f>E24</f>
        <v xml:space="preserve"> 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8"/>
      <c r="J124" s="158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22"/>
      <c r="B125" s="223"/>
      <c r="C125" s="224" t="s">
        <v>205</v>
      </c>
      <c r="D125" s="225" t="s">
        <v>61</v>
      </c>
      <c r="E125" s="225" t="s">
        <v>57</v>
      </c>
      <c r="F125" s="225" t="s">
        <v>58</v>
      </c>
      <c r="G125" s="225" t="s">
        <v>206</v>
      </c>
      <c r="H125" s="225" t="s">
        <v>207</v>
      </c>
      <c r="I125" s="226" t="s">
        <v>208</v>
      </c>
      <c r="J125" s="226" t="s">
        <v>209</v>
      </c>
      <c r="K125" s="225" t="s">
        <v>196</v>
      </c>
      <c r="L125" s="227" t="s">
        <v>210</v>
      </c>
      <c r="M125" s="228"/>
      <c r="N125" s="101" t="s">
        <v>1</v>
      </c>
      <c r="O125" s="102" t="s">
        <v>40</v>
      </c>
      <c r="P125" s="102" t="s">
        <v>211</v>
      </c>
      <c r="Q125" s="102" t="s">
        <v>212</v>
      </c>
      <c r="R125" s="102" t="s">
        <v>213</v>
      </c>
      <c r="S125" s="102" t="s">
        <v>214</v>
      </c>
      <c r="T125" s="102" t="s">
        <v>215</v>
      </c>
      <c r="U125" s="102" t="s">
        <v>216</v>
      </c>
      <c r="V125" s="102" t="s">
        <v>217</v>
      </c>
      <c r="W125" s="102" t="s">
        <v>218</v>
      </c>
      <c r="X125" s="103" t="s">
        <v>219</v>
      </c>
      <c r="Y125" s="222"/>
      <c r="Z125" s="222"/>
      <c r="AA125" s="222"/>
      <c r="AB125" s="222"/>
      <c r="AC125" s="222"/>
      <c r="AD125" s="222"/>
      <c r="AE125" s="222"/>
    </row>
    <row r="126" s="2" customFormat="1" ht="22.8" customHeight="1">
      <c r="A126" s="39"/>
      <c r="B126" s="40"/>
      <c r="C126" s="108" t="s">
        <v>220</v>
      </c>
      <c r="D126" s="41"/>
      <c r="E126" s="41"/>
      <c r="F126" s="41"/>
      <c r="G126" s="41"/>
      <c r="H126" s="41"/>
      <c r="I126" s="158"/>
      <c r="J126" s="158"/>
      <c r="K126" s="229">
        <f>BK126</f>
        <v>0</v>
      </c>
      <c r="L126" s="41"/>
      <c r="M126" s="45"/>
      <c r="N126" s="104"/>
      <c r="O126" s="230"/>
      <c r="P126" s="105"/>
      <c r="Q126" s="231">
        <f>Q127+Q234</f>
        <v>0</v>
      </c>
      <c r="R126" s="231">
        <f>R127+R234</f>
        <v>0</v>
      </c>
      <c r="S126" s="105"/>
      <c r="T126" s="232">
        <f>T127+T234</f>
        <v>0</v>
      </c>
      <c r="U126" s="105"/>
      <c r="V126" s="232">
        <f>V127+V234</f>
        <v>62.100057550000002</v>
      </c>
      <c r="W126" s="105"/>
      <c r="X126" s="233">
        <f>X127+X234</f>
        <v>0</v>
      </c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198</v>
      </c>
      <c r="BK126" s="234">
        <f>BK127+BK234</f>
        <v>0</v>
      </c>
    </row>
    <row r="127" s="12" customFormat="1" ht="25.92" customHeight="1">
      <c r="A127" s="12"/>
      <c r="B127" s="235"/>
      <c r="C127" s="236"/>
      <c r="D127" s="237" t="s">
        <v>77</v>
      </c>
      <c r="E127" s="238" t="s">
        <v>398</v>
      </c>
      <c r="F127" s="238" t="s">
        <v>399</v>
      </c>
      <c r="G127" s="236"/>
      <c r="H127" s="236"/>
      <c r="I127" s="239"/>
      <c r="J127" s="239"/>
      <c r="K127" s="240">
        <f>BK127</f>
        <v>0</v>
      </c>
      <c r="L127" s="236"/>
      <c r="M127" s="241"/>
      <c r="N127" s="242"/>
      <c r="O127" s="243"/>
      <c r="P127" s="243"/>
      <c r="Q127" s="244">
        <f>Q128+Q181+Q193+Q197+Q203+Q204+Q231+Q232</f>
        <v>0</v>
      </c>
      <c r="R127" s="244">
        <f>R128+R181+R193+R197+R203+R204+R231+R232</f>
        <v>0</v>
      </c>
      <c r="S127" s="243"/>
      <c r="T127" s="245">
        <f>T128+T181+T193+T197+T203+T204+T231+T232</f>
        <v>0</v>
      </c>
      <c r="U127" s="243"/>
      <c r="V127" s="245">
        <f>V128+V181+V193+V197+V203+V204+V231+V232</f>
        <v>62.100057550000002</v>
      </c>
      <c r="W127" s="243"/>
      <c r="X127" s="246">
        <f>X128+X181+X193+X197+X203+X204+X231+X232</f>
        <v>0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78</v>
      </c>
      <c r="AY127" s="247" t="s">
        <v>223</v>
      </c>
      <c r="BK127" s="249">
        <f>BK128+BK181+BK193+BK197+BK203+BK204+BK231+BK232</f>
        <v>0</v>
      </c>
    </row>
    <row r="128" s="12" customFormat="1" ht="22.8" customHeight="1">
      <c r="A128" s="12"/>
      <c r="B128" s="235"/>
      <c r="C128" s="236"/>
      <c r="D128" s="237" t="s">
        <v>77</v>
      </c>
      <c r="E128" s="250" t="s">
        <v>86</v>
      </c>
      <c r="F128" s="250" t="s">
        <v>400</v>
      </c>
      <c r="G128" s="236"/>
      <c r="H128" s="236"/>
      <c r="I128" s="239"/>
      <c r="J128" s="239"/>
      <c r="K128" s="251">
        <f>BK128</f>
        <v>0</v>
      </c>
      <c r="L128" s="236"/>
      <c r="M128" s="241"/>
      <c r="N128" s="242"/>
      <c r="O128" s="243"/>
      <c r="P128" s="243"/>
      <c r="Q128" s="244">
        <f>SUM(Q129:Q180)</f>
        <v>0</v>
      </c>
      <c r="R128" s="244">
        <f>SUM(R129:R180)</f>
        <v>0</v>
      </c>
      <c r="S128" s="243"/>
      <c r="T128" s="245">
        <f>SUM(T129:T180)</f>
        <v>0</v>
      </c>
      <c r="U128" s="243"/>
      <c r="V128" s="245">
        <f>SUM(V129:V180)</f>
        <v>47.000595449999999</v>
      </c>
      <c r="W128" s="243"/>
      <c r="X128" s="246">
        <f>SUM(X129:X180)</f>
        <v>0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86</v>
      </c>
      <c r="AY128" s="247" t="s">
        <v>223</v>
      </c>
      <c r="BK128" s="249">
        <f>SUM(BK129:BK180)</f>
        <v>0</v>
      </c>
    </row>
    <row r="129" s="2" customFormat="1" ht="21.75" customHeight="1">
      <c r="A129" s="39"/>
      <c r="B129" s="40"/>
      <c r="C129" s="252" t="s">
        <v>86</v>
      </c>
      <c r="D129" s="252" t="s">
        <v>226</v>
      </c>
      <c r="E129" s="253" t="s">
        <v>893</v>
      </c>
      <c r="F129" s="254" t="s">
        <v>894</v>
      </c>
      <c r="G129" s="255" t="s">
        <v>895</v>
      </c>
      <c r="H129" s="256">
        <v>10</v>
      </c>
      <c r="I129" s="257"/>
      <c r="J129" s="257"/>
      <c r="K129" s="258">
        <f>ROUND(P129*H129,2)</f>
        <v>0</v>
      </c>
      <c r="L129" s="254" t="s">
        <v>404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88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2619</v>
      </c>
    </row>
    <row r="130" s="13" customFormat="1">
      <c r="A130" s="13"/>
      <c r="B130" s="274"/>
      <c r="C130" s="275"/>
      <c r="D130" s="266" t="s">
        <v>446</v>
      </c>
      <c r="E130" s="276" t="s">
        <v>1</v>
      </c>
      <c r="F130" s="277" t="s">
        <v>263</v>
      </c>
      <c r="G130" s="275"/>
      <c r="H130" s="278">
        <v>10</v>
      </c>
      <c r="I130" s="279"/>
      <c r="J130" s="279"/>
      <c r="K130" s="275"/>
      <c r="L130" s="275"/>
      <c r="M130" s="280"/>
      <c r="N130" s="281"/>
      <c r="O130" s="282"/>
      <c r="P130" s="282"/>
      <c r="Q130" s="282"/>
      <c r="R130" s="282"/>
      <c r="S130" s="282"/>
      <c r="T130" s="282"/>
      <c r="U130" s="282"/>
      <c r="V130" s="282"/>
      <c r="W130" s="282"/>
      <c r="X130" s="283"/>
      <c r="Y130" s="13"/>
      <c r="Z130" s="13"/>
      <c r="AA130" s="13"/>
      <c r="AB130" s="13"/>
      <c r="AC130" s="13"/>
      <c r="AD130" s="13"/>
      <c r="AE130" s="13"/>
      <c r="AT130" s="284" t="s">
        <v>446</v>
      </c>
      <c r="AU130" s="284" t="s">
        <v>88</v>
      </c>
      <c r="AV130" s="13" t="s">
        <v>88</v>
      </c>
      <c r="AW130" s="13" t="s">
        <v>5</v>
      </c>
      <c r="AX130" s="13" t="s">
        <v>78</v>
      </c>
      <c r="AY130" s="284" t="s">
        <v>223</v>
      </c>
    </row>
    <row r="131" s="2" customFormat="1" ht="21.75" customHeight="1">
      <c r="A131" s="39"/>
      <c r="B131" s="40"/>
      <c r="C131" s="252" t="s">
        <v>88</v>
      </c>
      <c r="D131" s="252" t="s">
        <v>226</v>
      </c>
      <c r="E131" s="253" t="s">
        <v>506</v>
      </c>
      <c r="F131" s="254" t="s">
        <v>507</v>
      </c>
      <c r="G131" s="255" t="s">
        <v>409</v>
      </c>
      <c r="H131" s="256">
        <v>33.244999999999997</v>
      </c>
      <c r="I131" s="257"/>
      <c r="J131" s="257"/>
      <c r="K131" s="258">
        <f>ROUND(P131*H131,2)</f>
        <v>0</v>
      </c>
      <c r="L131" s="254" t="s">
        <v>404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88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2631</v>
      </c>
    </row>
    <row r="132" s="15" customFormat="1">
      <c r="A132" s="15"/>
      <c r="B132" s="309"/>
      <c r="C132" s="310"/>
      <c r="D132" s="266" t="s">
        <v>446</v>
      </c>
      <c r="E132" s="311" t="s">
        <v>1</v>
      </c>
      <c r="F132" s="312" t="s">
        <v>3127</v>
      </c>
      <c r="G132" s="310"/>
      <c r="H132" s="311" t="s">
        <v>1</v>
      </c>
      <c r="I132" s="313"/>
      <c r="J132" s="313"/>
      <c r="K132" s="310"/>
      <c r="L132" s="310"/>
      <c r="M132" s="314"/>
      <c r="N132" s="315"/>
      <c r="O132" s="316"/>
      <c r="P132" s="316"/>
      <c r="Q132" s="316"/>
      <c r="R132" s="316"/>
      <c r="S132" s="316"/>
      <c r="T132" s="316"/>
      <c r="U132" s="316"/>
      <c r="V132" s="316"/>
      <c r="W132" s="316"/>
      <c r="X132" s="317"/>
      <c r="Y132" s="15"/>
      <c r="Z132" s="15"/>
      <c r="AA132" s="15"/>
      <c r="AB132" s="15"/>
      <c r="AC132" s="15"/>
      <c r="AD132" s="15"/>
      <c r="AE132" s="15"/>
      <c r="AT132" s="318" t="s">
        <v>446</v>
      </c>
      <c r="AU132" s="318" t="s">
        <v>88</v>
      </c>
      <c r="AV132" s="15" t="s">
        <v>86</v>
      </c>
      <c r="AW132" s="15" t="s">
        <v>5</v>
      </c>
      <c r="AX132" s="15" t="s">
        <v>78</v>
      </c>
      <c r="AY132" s="318" t="s">
        <v>223</v>
      </c>
    </row>
    <row r="133" s="15" customFormat="1">
      <c r="A133" s="15"/>
      <c r="B133" s="309"/>
      <c r="C133" s="310"/>
      <c r="D133" s="266" t="s">
        <v>446</v>
      </c>
      <c r="E133" s="311" t="s">
        <v>1</v>
      </c>
      <c r="F133" s="312" t="s">
        <v>3128</v>
      </c>
      <c r="G133" s="310"/>
      <c r="H133" s="311" t="s">
        <v>1</v>
      </c>
      <c r="I133" s="313"/>
      <c r="J133" s="313"/>
      <c r="K133" s="310"/>
      <c r="L133" s="310"/>
      <c r="M133" s="314"/>
      <c r="N133" s="315"/>
      <c r="O133" s="316"/>
      <c r="P133" s="316"/>
      <c r="Q133" s="316"/>
      <c r="R133" s="316"/>
      <c r="S133" s="316"/>
      <c r="T133" s="316"/>
      <c r="U133" s="316"/>
      <c r="V133" s="316"/>
      <c r="W133" s="316"/>
      <c r="X133" s="317"/>
      <c r="Y133" s="15"/>
      <c r="Z133" s="15"/>
      <c r="AA133" s="15"/>
      <c r="AB133" s="15"/>
      <c r="AC133" s="15"/>
      <c r="AD133" s="15"/>
      <c r="AE133" s="15"/>
      <c r="AT133" s="318" t="s">
        <v>446</v>
      </c>
      <c r="AU133" s="318" t="s">
        <v>88</v>
      </c>
      <c r="AV133" s="15" t="s">
        <v>86</v>
      </c>
      <c r="AW133" s="15" t="s">
        <v>5</v>
      </c>
      <c r="AX133" s="15" t="s">
        <v>78</v>
      </c>
      <c r="AY133" s="318" t="s">
        <v>223</v>
      </c>
    </row>
    <row r="134" s="13" customFormat="1">
      <c r="A134" s="13"/>
      <c r="B134" s="274"/>
      <c r="C134" s="275"/>
      <c r="D134" s="266" t="s">
        <v>446</v>
      </c>
      <c r="E134" s="276" t="s">
        <v>1</v>
      </c>
      <c r="F134" s="277" t="s">
        <v>3129</v>
      </c>
      <c r="G134" s="275"/>
      <c r="H134" s="278">
        <v>20.786999999999999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88</v>
      </c>
      <c r="AV134" s="13" t="s">
        <v>88</v>
      </c>
      <c r="AW134" s="13" t="s">
        <v>5</v>
      </c>
      <c r="AX134" s="13" t="s">
        <v>78</v>
      </c>
      <c r="AY134" s="284" t="s">
        <v>223</v>
      </c>
    </row>
    <row r="135" s="15" customFormat="1">
      <c r="A135" s="15"/>
      <c r="B135" s="309"/>
      <c r="C135" s="310"/>
      <c r="D135" s="266" t="s">
        <v>446</v>
      </c>
      <c r="E135" s="311" t="s">
        <v>1</v>
      </c>
      <c r="F135" s="312" t="s">
        <v>3130</v>
      </c>
      <c r="G135" s="310"/>
      <c r="H135" s="311" t="s">
        <v>1</v>
      </c>
      <c r="I135" s="313"/>
      <c r="J135" s="313"/>
      <c r="K135" s="310"/>
      <c r="L135" s="310"/>
      <c r="M135" s="314"/>
      <c r="N135" s="315"/>
      <c r="O135" s="316"/>
      <c r="P135" s="316"/>
      <c r="Q135" s="316"/>
      <c r="R135" s="316"/>
      <c r="S135" s="316"/>
      <c r="T135" s="316"/>
      <c r="U135" s="316"/>
      <c r="V135" s="316"/>
      <c r="W135" s="316"/>
      <c r="X135" s="317"/>
      <c r="Y135" s="15"/>
      <c r="Z135" s="15"/>
      <c r="AA135" s="15"/>
      <c r="AB135" s="15"/>
      <c r="AC135" s="15"/>
      <c r="AD135" s="15"/>
      <c r="AE135" s="15"/>
      <c r="AT135" s="318" t="s">
        <v>446</v>
      </c>
      <c r="AU135" s="318" t="s">
        <v>88</v>
      </c>
      <c r="AV135" s="15" t="s">
        <v>86</v>
      </c>
      <c r="AW135" s="15" t="s">
        <v>5</v>
      </c>
      <c r="AX135" s="15" t="s">
        <v>78</v>
      </c>
      <c r="AY135" s="318" t="s">
        <v>223</v>
      </c>
    </row>
    <row r="136" s="13" customFormat="1">
      <c r="A136" s="13"/>
      <c r="B136" s="274"/>
      <c r="C136" s="275"/>
      <c r="D136" s="266" t="s">
        <v>446</v>
      </c>
      <c r="E136" s="276" t="s">
        <v>1</v>
      </c>
      <c r="F136" s="277" t="s">
        <v>3131</v>
      </c>
      <c r="G136" s="275"/>
      <c r="H136" s="278">
        <v>3.6000000000000001</v>
      </c>
      <c r="I136" s="279"/>
      <c r="J136" s="279"/>
      <c r="K136" s="275"/>
      <c r="L136" s="275"/>
      <c r="M136" s="280"/>
      <c r="N136" s="281"/>
      <c r="O136" s="282"/>
      <c r="P136" s="282"/>
      <c r="Q136" s="282"/>
      <c r="R136" s="282"/>
      <c r="S136" s="282"/>
      <c r="T136" s="282"/>
      <c r="U136" s="282"/>
      <c r="V136" s="282"/>
      <c r="W136" s="282"/>
      <c r="X136" s="283"/>
      <c r="Y136" s="13"/>
      <c r="Z136" s="13"/>
      <c r="AA136" s="13"/>
      <c r="AB136" s="13"/>
      <c r="AC136" s="13"/>
      <c r="AD136" s="13"/>
      <c r="AE136" s="13"/>
      <c r="AT136" s="284" t="s">
        <v>446</v>
      </c>
      <c r="AU136" s="284" t="s">
        <v>88</v>
      </c>
      <c r="AV136" s="13" t="s">
        <v>88</v>
      </c>
      <c r="AW136" s="13" t="s">
        <v>5</v>
      </c>
      <c r="AX136" s="13" t="s">
        <v>78</v>
      </c>
      <c r="AY136" s="284" t="s">
        <v>223</v>
      </c>
    </row>
    <row r="137" s="15" customFormat="1">
      <c r="A137" s="15"/>
      <c r="B137" s="309"/>
      <c r="C137" s="310"/>
      <c r="D137" s="266" t="s">
        <v>446</v>
      </c>
      <c r="E137" s="311" t="s">
        <v>1</v>
      </c>
      <c r="F137" s="312" t="s">
        <v>3132</v>
      </c>
      <c r="G137" s="310"/>
      <c r="H137" s="311" t="s">
        <v>1</v>
      </c>
      <c r="I137" s="313"/>
      <c r="J137" s="313"/>
      <c r="K137" s="310"/>
      <c r="L137" s="310"/>
      <c r="M137" s="314"/>
      <c r="N137" s="315"/>
      <c r="O137" s="316"/>
      <c r="P137" s="316"/>
      <c r="Q137" s="316"/>
      <c r="R137" s="316"/>
      <c r="S137" s="316"/>
      <c r="T137" s="316"/>
      <c r="U137" s="316"/>
      <c r="V137" s="316"/>
      <c r="W137" s="316"/>
      <c r="X137" s="317"/>
      <c r="Y137" s="15"/>
      <c r="Z137" s="15"/>
      <c r="AA137" s="15"/>
      <c r="AB137" s="15"/>
      <c r="AC137" s="15"/>
      <c r="AD137" s="15"/>
      <c r="AE137" s="15"/>
      <c r="AT137" s="318" t="s">
        <v>446</v>
      </c>
      <c r="AU137" s="318" t="s">
        <v>88</v>
      </c>
      <c r="AV137" s="15" t="s">
        <v>86</v>
      </c>
      <c r="AW137" s="15" t="s">
        <v>5</v>
      </c>
      <c r="AX137" s="15" t="s">
        <v>78</v>
      </c>
      <c r="AY137" s="318" t="s">
        <v>223</v>
      </c>
    </row>
    <row r="138" s="13" customFormat="1">
      <c r="A138" s="13"/>
      <c r="B138" s="274"/>
      <c r="C138" s="275"/>
      <c r="D138" s="266" t="s">
        <v>446</v>
      </c>
      <c r="E138" s="276" t="s">
        <v>1</v>
      </c>
      <c r="F138" s="277" t="s">
        <v>3133</v>
      </c>
      <c r="G138" s="275"/>
      <c r="H138" s="278">
        <v>4.8380000000000001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5</v>
      </c>
      <c r="AX138" s="13" t="s">
        <v>78</v>
      </c>
      <c r="AY138" s="284" t="s">
        <v>223</v>
      </c>
    </row>
    <row r="139" s="15" customFormat="1">
      <c r="A139" s="15"/>
      <c r="B139" s="309"/>
      <c r="C139" s="310"/>
      <c r="D139" s="266" t="s">
        <v>446</v>
      </c>
      <c r="E139" s="311" t="s">
        <v>1</v>
      </c>
      <c r="F139" s="312" t="s">
        <v>3134</v>
      </c>
      <c r="G139" s="310"/>
      <c r="H139" s="311" t="s">
        <v>1</v>
      </c>
      <c r="I139" s="313"/>
      <c r="J139" s="313"/>
      <c r="K139" s="310"/>
      <c r="L139" s="310"/>
      <c r="M139" s="314"/>
      <c r="N139" s="315"/>
      <c r="O139" s="316"/>
      <c r="P139" s="316"/>
      <c r="Q139" s="316"/>
      <c r="R139" s="316"/>
      <c r="S139" s="316"/>
      <c r="T139" s="316"/>
      <c r="U139" s="316"/>
      <c r="V139" s="316"/>
      <c r="W139" s="316"/>
      <c r="X139" s="317"/>
      <c r="Y139" s="15"/>
      <c r="Z139" s="15"/>
      <c r="AA139" s="15"/>
      <c r="AB139" s="15"/>
      <c r="AC139" s="15"/>
      <c r="AD139" s="15"/>
      <c r="AE139" s="15"/>
      <c r="AT139" s="318" t="s">
        <v>446</v>
      </c>
      <c r="AU139" s="318" t="s">
        <v>88</v>
      </c>
      <c r="AV139" s="15" t="s">
        <v>86</v>
      </c>
      <c r="AW139" s="15" t="s">
        <v>5</v>
      </c>
      <c r="AX139" s="15" t="s">
        <v>78</v>
      </c>
      <c r="AY139" s="318" t="s">
        <v>223</v>
      </c>
    </row>
    <row r="140" s="13" customFormat="1">
      <c r="A140" s="13"/>
      <c r="B140" s="274"/>
      <c r="C140" s="275"/>
      <c r="D140" s="266" t="s">
        <v>446</v>
      </c>
      <c r="E140" s="276" t="s">
        <v>1</v>
      </c>
      <c r="F140" s="277" t="s">
        <v>3135</v>
      </c>
      <c r="G140" s="275"/>
      <c r="H140" s="278">
        <v>4.0199999999999996</v>
      </c>
      <c r="I140" s="279"/>
      <c r="J140" s="279"/>
      <c r="K140" s="275"/>
      <c r="L140" s="275"/>
      <c r="M140" s="280"/>
      <c r="N140" s="281"/>
      <c r="O140" s="282"/>
      <c r="P140" s="282"/>
      <c r="Q140" s="282"/>
      <c r="R140" s="282"/>
      <c r="S140" s="282"/>
      <c r="T140" s="282"/>
      <c r="U140" s="282"/>
      <c r="V140" s="282"/>
      <c r="W140" s="282"/>
      <c r="X140" s="283"/>
      <c r="Y140" s="13"/>
      <c r="Z140" s="13"/>
      <c r="AA140" s="13"/>
      <c r="AB140" s="13"/>
      <c r="AC140" s="13"/>
      <c r="AD140" s="13"/>
      <c r="AE140" s="13"/>
      <c r="AT140" s="284" t="s">
        <v>446</v>
      </c>
      <c r="AU140" s="284" t="s">
        <v>88</v>
      </c>
      <c r="AV140" s="13" t="s">
        <v>88</v>
      </c>
      <c r="AW140" s="13" t="s">
        <v>5</v>
      </c>
      <c r="AX140" s="13" t="s">
        <v>78</v>
      </c>
      <c r="AY140" s="284" t="s">
        <v>223</v>
      </c>
    </row>
    <row r="141" s="14" customFormat="1">
      <c r="A141" s="14"/>
      <c r="B141" s="285"/>
      <c r="C141" s="286"/>
      <c r="D141" s="266" t="s">
        <v>446</v>
      </c>
      <c r="E141" s="287" t="s">
        <v>1</v>
      </c>
      <c r="F141" s="288" t="s">
        <v>463</v>
      </c>
      <c r="G141" s="286"/>
      <c r="H141" s="289">
        <v>33.244999999999997</v>
      </c>
      <c r="I141" s="290"/>
      <c r="J141" s="290"/>
      <c r="K141" s="286"/>
      <c r="L141" s="286"/>
      <c r="M141" s="291"/>
      <c r="N141" s="292"/>
      <c r="O141" s="293"/>
      <c r="P141" s="293"/>
      <c r="Q141" s="293"/>
      <c r="R141" s="293"/>
      <c r="S141" s="293"/>
      <c r="T141" s="293"/>
      <c r="U141" s="293"/>
      <c r="V141" s="293"/>
      <c r="W141" s="293"/>
      <c r="X141" s="294"/>
      <c r="Y141" s="14"/>
      <c r="Z141" s="14"/>
      <c r="AA141" s="14"/>
      <c r="AB141" s="14"/>
      <c r="AC141" s="14"/>
      <c r="AD141" s="14"/>
      <c r="AE141" s="14"/>
      <c r="AT141" s="295" t="s">
        <v>446</v>
      </c>
      <c r="AU141" s="295" t="s">
        <v>88</v>
      </c>
      <c r="AV141" s="14" t="s">
        <v>239</v>
      </c>
      <c r="AW141" s="14" t="s">
        <v>4</v>
      </c>
      <c r="AX141" s="14" t="s">
        <v>86</v>
      </c>
      <c r="AY141" s="295" t="s">
        <v>223</v>
      </c>
    </row>
    <row r="142" s="2" customFormat="1" ht="21.75" customHeight="1">
      <c r="A142" s="39"/>
      <c r="B142" s="40"/>
      <c r="C142" s="252" t="s">
        <v>234</v>
      </c>
      <c r="D142" s="252" t="s">
        <v>226</v>
      </c>
      <c r="E142" s="253" t="s">
        <v>2652</v>
      </c>
      <c r="F142" s="254" t="s">
        <v>2653</v>
      </c>
      <c r="G142" s="255" t="s">
        <v>403</v>
      </c>
      <c r="H142" s="256">
        <v>61.877000000000002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0.00084999999999999995</v>
      </c>
      <c r="V142" s="262">
        <f>U142*H142</f>
        <v>0.052595450000000002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2654</v>
      </c>
    </row>
    <row r="143" s="15" customFormat="1">
      <c r="A143" s="15"/>
      <c r="B143" s="309"/>
      <c r="C143" s="310"/>
      <c r="D143" s="266" t="s">
        <v>446</v>
      </c>
      <c r="E143" s="311" t="s">
        <v>1</v>
      </c>
      <c r="F143" s="312" t="s">
        <v>3136</v>
      </c>
      <c r="G143" s="310"/>
      <c r="H143" s="311" t="s">
        <v>1</v>
      </c>
      <c r="I143" s="313"/>
      <c r="J143" s="313"/>
      <c r="K143" s="310"/>
      <c r="L143" s="310"/>
      <c r="M143" s="314"/>
      <c r="N143" s="315"/>
      <c r="O143" s="316"/>
      <c r="P143" s="316"/>
      <c r="Q143" s="316"/>
      <c r="R143" s="316"/>
      <c r="S143" s="316"/>
      <c r="T143" s="316"/>
      <c r="U143" s="316"/>
      <c r="V143" s="316"/>
      <c r="W143" s="316"/>
      <c r="X143" s="317"/>
      <c r="Y143" s="15"/>
      <c r="Z143" s="15"/>
      <c r="AA143" s="15"/>
      <c r="AB143" s="15"/>
      <c r="AC143" s="15"/>
      <c r="AD143" s="15"/>
      <c r="AE143" s="15"/>
      <c r="AT143" s="318" t="s">
        <v>446</v>
      </c>
      <c r="AU143" s="318" t="s">
        <v>88</v>
      </c>
      <c r="AV143" s="15" t="s">
        <v>86</v>
      </c>
      <c r="AW143" s="15" t="s">
        <v>5</v>
      </c>
      <c r="AX143" s="15" t="s">
        <v>78</v>
      </c>
      <c r="AY143" s="318" t="s">
        <v>223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3137</v>
      </c>
      <c r="G144" s="275"/>
      <c r="H144" s="278">
        <v>61.877000000000002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78</v>
      </c>
      <c r="AY144" s="284" t="s">
        <v>223</v>
      </c>
    </row>
    <row r="145" s="2" customFormat="1" ht="21.75" customHeight="1">
      <c r="A145" s="39"/>
      <c r="B145" s="40"/>
      <c r="C145" s="252" t="s">
        <v>239</v>
      </c>
      <c r="D145" s="252" t="s">
        <v>226</v>
      </c>
      <c r="E145" s="253" t="s">
        <v>2655</v>
      </c>
      <c r="F145" s="254" t="s">
        <v>2656</v>
      </c>
      <c r="G145" s="255" t="s">
        <v>403</v>
      </c>
      <c r="H145" s="256">
        <v>61.877000000000002</v>
      </c>
      <c r="I145" s="257"/>
      <c r="J145" s="257"/>
      <c r="K145" s="258">
        <f>ROUND(P145*H145,2)</f>
        <v>0</v>
      </c>
      <c r="L145" s="254" t="s">
        <v>404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88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2657</v>
      </c>
    </row>
    <row r="146" s="15" customFormat="1">
      <c r="A146" s="15"/>
      <c r="B146" s="309"/>
      <c r="C146" s="310"/>
      <c r="D146" s="266" t="s">
        <v>446</v>
      </c>
      <c r="E146" s="311" t="s">
        <v>1</v>
      </c>
      <c r="F146" s="312" t="s">
        <v>2658</v>
      </c>
      <c r="G146" s="310"/>
      <c r="H146" s="311" t="s">
        <v>1</v>
      </c>
      <c r="I146" s="313"/>
      <c r="J146" s="313"/>
      <c r="K146" s="310"/>
      <c r="L146" s="310"/>
      <c r="M146" s="314"/>
      <c r="N146" s="315"/>
      <c r="O146" s="316"/>
      <c r="P146" s="316"/>
      <c r="Q146" s="316"/>
      <c r="R146" s="316"/>
      <c r="S146" s="316"/>
      <c r="T146" s="316"/>
      <c r="U146" s="316"/>
      <c r="V146" s="316"/>
      <c r="W146" s="316"/>
      <c r="X146" s="317"/>
      <c r="Y146" s="15"/>
      <c r="Z146" s="15"/>
      <c r="AA146" s="15"/>
      <c r="AB146" s="15"/>
      <c r="AC146" s="15"/>
      <c r="AD146" s="15"/>
      <c r="AE146" s="15"/>
      <c r="AT146" s="318" t="s">
        <v>446</v>
      </c>
      <c r="AU146" s="318" t="s">
        <v>88</v>
      </c>
      <c r="AV146" s="15" t="s">
        <v>86</v>
      </c>
      <c r="AW146" s="15" t="s">
        <v>5</v>
      </c>
      <c r="AX146" s="15" t="s">
        <v>78</v>
      </c>
      <c r="AY146" s="318" t="s">
        <v>223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3138</v>
      </c>
      <c r="G147" s="275"/>
      <c r="H147" s="278">
        <v>61.877000000000002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78</v>
      </c>
      <c r="AY147" s="284" t="s">
        <v>223</v>
      </c>
    </row>
    <row r="148" s="2" customFormat="1" ht="21.75" customHeight="1">
      <c r="A148" s="39"/>
      <c r="B148" s="40"/>
      <c r="C148" s="252" t="s">
        <v>222</v>
      </c>
      <c r="D148" s="252" t="s">
        <v>226</v>
      </c>
      <c r="E148" s="253" t="s">
        <v>1322</v>
      </c>
      <c r="F148" s="254" t="s">
        <v>1323</v>
      </c>
      <c r="G148" s="255" t="s">
        <v>409</v>
      </c>
      <c r="H148" s="256">
        <v>16.623000000000001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2671</v>
      </c>
    </row>
    <row r="149" s="13" customFormat="1">
      <c r="A149" s="13"/>
      <c r="B149" s="274"/>
      <c r="C149" s="275"/>
      <c r="D149" s="266" t="s">
        <v>446</v>
      </c>
      <c r="E149" s="276" t="s">
        <v>1</v>
      </c>
      <c r="F149" s="277" t="s">
        <v>3139</v>
      </c>
      <c r="G149" s="275"/>
      <c r="H149" s="278">
        <v>33.244999999999997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88</v>
      </c>
      <c r="AV149" s="13" t="s">
        <v>88</v>
      </c>
      <c r="AW149" s="13" t="s">
        <v>5</v>
      </c>
      <c r="AX149" s="13" t="s">
        <v>78</v>
      </c>
      <c r="AY149" s="284" t="s">
        <v>223</v>
      </c>
    </row>
    <row r="150" s="13" customFormat="1">
      <c r="A150" s="13"/>
      <c r="B150" s="274"/>
      <c r="C150" s="275"/>
      <c r="D150" s="266" t="s">
        <v>446</v>
      </c>
      <c r="E150" s="275"/>
      <c r="F150" s="277" t="s">
        <v>3140</v>
      </c>
      <c r="G150" s="275"/>
      <c r="H150" s="278">
        <v>16.623000000000001</v>
      </c>
      <c r="I150" s="279"/>
      <c r="J150" s="279"/>
      <c r="K150" s="275"/>
      <c r="L150" s="275"/>
      <c r="M150" s="280"/>
      <c r="N150" s="281"/>
      <c r="O150" s="282"/>
      <c r="P150" s="282"/>
      <c r="Q150" s="282"/>
      <c r="R150" s="282"/>
      <c r="S150" s="282"/>
      <c r="T150" s="282"/>
      <c r="U150" s="282"/>
      <c r="V150" s="282"/>
      <c r="W150" s="282"/>
      <c r="X150" s="283"/>
      <c r="Y150" s="13"/>
      <c r="Z150" s="13"/>
      <c r="AA150" s="13"/>
      <c r="AB150" s="13"/>
      <c r="AC150" s="13"/>
      <c r="AD150" s="13"/>
      <c r="AE150" s="13"/>
      <c r="AT150" s="284" t="s">
        <v>446</v>
      </c>
      <c r="AU150" s="284" t="s">
        <v>88</v>
      </c>
      <c r="AV150" s="13" t="s">
        <v>88</v>
      </c>
      <c r="AW150" s="13" t="s">
        <v>4</v>
      </c>
      <c r="AX150" s="13" t="s">
        <v>86</v>
      </c>
      <c r="AY150" s="284" t="s">
        <v>223</v>
      </c>
    </row>
    <row r="151" s="2" customFormat="1" ht="21.75" customHeight="1">
      <c r="A151" s="39"/>
      <c r="B151" s="40"/>
      <c r="C151" s="252" t="s">
        <v>248</v>
      </c>
      <c r="D151" s="252" t="s">
        <v>226</v>
      </c>
      <c r="E151" s="253" t="s">
        <v>1346</v>
      </c>
      <c r="F151" s="254" t="s">
        <v>1347</v>
      </c>
      <c r="G151" s="255" t="s">
        <v>409</v>
      </c>
      <c r="H151" s="256">
        <v>33.244999999999997</v>
      </c>
      <c r="I151" s="257"/>
      <c r="J151" s="257"/>
      <c r="K151" s="258">
        <f>ROUND(P151*H151,2)</f>
        <v>0</v>
      </c>
      <c r="L151" s="254" t="s">
        <v>404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88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2679</v>
      </c>
    </row>
    <row r="152" s="13" customFormat="1">
      <c r="A152" s="13"/>
      <c r="B152" s="274"/>
      <c r="C152" s="275"/>
      <c r="D152" s="266" t="s">
        <v>446</v>
      </c>
      <c r="E152" s="276" t="s">
        <v>1</v>
      </c>
      <c r="F152" s="277" t="s">
        <v>3139</v>
      </c>
      <c r="G152" s="275"/>
      <c r="H152" s="278">
        <v>33.244999999999997</v>
      </c>
      <c r="I152" s="279"/>
      <c r="J152" s="279"/>
      <c r="K152" s="275"/>
      <c r="L152" s="275"/>
      <c r="M152" s="280"/>
      <c r="N152" s="281"/>
      <c r="O152" s="282"/>
      <c r="P152" s="282"/>
      <c r="Q152" s="282"/>
      <c r="R152" s="282"/>
      <c r="S152" s="282"/>
      <c r="T152" s="282"/>
      <c r="U152" s="282"/>
      <c r="V152" s="282"/>
      <c r="W152" s="282"/>
      <c r="X152" s="283"/>
      <c r="Y152" s="13"/>
      <c r="Z152" s="13"/>
      <c r="AA152" s="13"/>
      <c r="AB152" s="13"/>
      <c r="AC152" s="13"/>
      <c r="AD152" s="13"/>
      <c r="AE152" s="13"/>
      <c r="AT152" s="284" t="s">
        <v>446</v>
      </c>
      <c r="AU152" s="284" t="s">
        <v>88</v>
      </c>
      <c r="AV152" s="13" t="s">
        <v>88</v>
      </c>
      <c r="AW152" s="13" t="s">
        <v>5</v>
      </c>
      <c r="AX152" s="13" t="s">
        <v>78</v>
      </c>
      <c r="AY152" s="284" t="s">
        <v>223</v>
      </c>
    </row>
    <row r="153" s="2" customFormat="1" ht="21.75" customHeight="1">
      <c r="A153" s="39"/>
      <c r="B153" s="40"/>
      <c r="C153" s="252" t="s">
        <v>298</v>
      </c>
      <c r="D153" s="252" t="s">
        <v>226</v>
      </c>
      <c r="E153" s="253" t="s">
        <v>541</v>
      </c>
      <c r="F153" s="254" t="s">
        <v>542</v>
      </c>
      <c r="G153" s="255" t="s">
        <v>409</v>
      </c>
      <c r="H153" s="256">
        <v>33.244999999999997</v>
      </c>
      <c r="I153" s="257"/>
      <c r="J153" s="257"/>
      <c r="K153" s="258">
        <f>ROUND(P153*H153,2)</f>
        <v>0</v>
      </c>
      <c r="L153" s="254" t="s">
        <v>404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88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3141</v>
      </c>
    </row>
    <row r="154" s="15" customFormat="1">
      <c r="A154" s="15"/>
      <c r="B154" s="309"/>
      <c r="C154" s="310"/>
      <c r="D154" s="266" t="s">
        <v>446</v>
      </c>
      <c r="E154" s="311" t="s">
        <v>1</v>
      </c>
      <c r="F154" s="312" t="s">
        <v>2685</v>
      </c>
      <c r="G154" s="310"/>
      <c r="H154" s="311" t="s">
        <v>1</v>
      </c>
      <c r="I154" s="313"/>
      <c r="J154" s="313"/>
      <c r="K154" s="310"/>
      <c r="L154" s="310"/>
      <c r="M154" s="314"/>
      <c r="N154" s="315"/>
      <c r="O154" s="316"/>
      <c r="P154" s="316"/>
      <c r="Q154" s="316"/>
      <c r="R154" s="316"/>
      <c r="S154" s="316"/>
      <c r="T154" s="316"/>
      <c r="U154" s="316"/>
      <c r="V154" s="316"/>
      <c r="W154" s="316"/>
      <c r="X154" s="317"/>
      <c r="Y154" s="15"/>
      <c r="Z154" s="15"/>
      <c r="AA154" s="15"/>
      <c r="AB154" s="15"/>
      <c r="AC154" s="15"/>
      <c r="AD154" s="15"/>
      <c r="AE154" s="15"/>
      <c r="AT154" s="318" t="s">
        <v>446</v>
      </c>
      <c r="AU154" s="318" t="s">
        <v>88</v>
      </c>
      <c r="AV154" s="15" t="s">
        <v>86</v>
      </c>
      <c r="AW154" s="15" t="s">
        <v>5</v>
      </c>
      <c r="AX154" s="15" t="s">
        <v>78</v>
      </c>
      <c r="AY154" s="318" t="s">
        <v>223</v>
      </c>
    </row>
    <row r="155" s="13" customFormat="1">
      <c r="A155" s="13"/>
      <c r="B155" s="274"/>
      <c r="C155" s="275"/>
      <c r="D155" s="266" t="s">
        <v>446</v>
      </c>
      <c r="E155" s="276" t="s">
        <v>1</v>
      </c>
      <c r="F155" s="277" t="s">
        <v>3139</v>
      </c>
      <c r="G155" s="275"/>
      <c r="H155" s="278">
        <v>33.244999999999997</v>
      </c>
      <c r="I155" s="279"/>
      <c r="J155" s="279"/>
      <c r="K155" s="275"/>
      <c r="L155" s="275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  <c r="X155" s="283"/>
      <c r="Y155" s="13"/>
      <c r="Z155" s="13"/>
      <c r="AA155" s="13"/>
      <c r="AB155" s="13"/>
      <c r="AC155" s="13"/>
      <c r="AD155" s="13"/>
      <c r="AE155" s="13"/>
      <c r="AT155" s="284" t="s">
        <v>446</v>
      </c>
      <c r="AU155" s="284" t="s">
        <v>88</v>
      </c>
      <c r="AV155" s="13" t="s">
        <v>88</v>
      </c>
      <c r="AW155" s="13" t="s">
        <v>5</v>
      </c>
      <c r="AX155" s="13" t="s">
        <v>86</v>
      </c>
      <c r="AY155" s="284" t="s">
        <v>223</v>
      </c>
    </row>
    <row r="156" s="2" customFormat="1" ht="21.75" customHeight="1">
      <c r="A156" s="39"/>
      <c r="B156" s="40"/>
      <c r="C156" s="252" t="s">
        <v>380</v>
      </c>
      <c r="D156" s="252" t="s">
        <v>226</v>
      </c>
      <c r="E156" s="253" t="s">
        <v>909</v>
      </c>
      <c r="F156" s="254" t="s">
        <v>910</v>
      </c>
      <c r="G156" s="255" t="s">
        <v>409</v>
      </c>
      <c r="H156" s="256">
        <v>33.244999999999997</v>
      </c>
      <c r="I156" s="257"/>
      <c r="J156" s="257"/>
      <c r="K156" s="258">
        <f>ROUND(P156*H156,2)</f>
        <v>0</v>
      </c>
      <c r="L156" s="254" t="s">
        <v>404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88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3142</v>
      </c>
    </row>
    <row r="157" s="15" customFormat="1">
      <c r="A157" s="15"/>
      <c r="B157" s="309"/>
      <c r="C157" s="310"/>
      <c r="D157" s="266" t="s">
        <v>446</v>
      </c>
      <c r="E157" s="311" t="s">
        <v>1</v>
      </c>
      <c r="F157" s="312" t="s">
        <v>3143</v>
      </c>
      <c r="G157" s="310"/>
      <c r="H157" s="311" t="s">
        <v>1</v>
      </c>
      <c r="I157" s="313"/>
      <c r="J157" s="313"/>
      <c r="K157" s="310"/>
      <c r="L157" s="310"/>
      <c r="M157" s="314"/>
      <c r="N157" s="315"/>
      <c r="O157" s="316"/>
      <c r="P157" s="316"/>
      <c r="Q157" s="316"/>
      <c r="R157" s="316"/>
      <c r="S157" s="316"/>
      <c r="T157" s="316"/>
      <c r="U157" s="316"/>
      <c r="V157" s="316"/>
      <c r="W157" s="316"/>
      <c r="X157" s="317"/>
      <c r="Y157" s="15"/>
      <c r="Z157" s="15"/>
      <c r="AA157" s="15"/>
      <c r="AB157" s="15"/>
      <c r="AC157" s="15"/>
      <c r="AD157" s="15"/>
      <c r="AE157" s="15"/>
      <c r="AT157" s="318" t="s">
        <v>446</v>
      </c>
      <c r="AU157" s="318" t="s">
        <v>88</v>
      </c>
      <c r="AV157" s="15" t="s">
        <v>86</v>
      </c>
      <c r="AW157" s="15" t="s">
        <v>5</v>
      </c>
      <c r="AX157" s="15" t="s">
        <v>78</v>
      </c>
      <c r="AY157" s="318" t="s">
        <v>223</v>
      </c>
    </row>
    <row r="158" s="13" customFormat="1">
      <c r="A158" s="13"/>
      <c r="B158" s="274"/>
      <c r="C158" s="275"/>
      <c r="D158" s="266" t="s">
        <v>446</v>
      </c>
      <c r="E158" s="276" t="s">
        <v>1</v>
      </c>
      <c r="F158" s="277" t="s">
        <v>3139</v>
      </c>
      <c r="G158" s="275"/>
      <c r="H158" s="278">
        <v>33.244999999999997</v>
      </c>
      <c r="I158" s="279"/>
      <c r="J158" s="279"/>
      <c r="K158" s="275"/>
      <c r="L158" s="275"/>
      <c r="M158" s="280"/>
      <c r="N158" s="281"/>
      <c r="O158" s="282"/>
      <c r="P158" s="282"/>
      <c r="Q158" s="282"/>
      <c r="R158" s="282"/>
      <c r="S158" s="282"/>
      <c r="T158" s="282"/>
      <c r="U158" s="282"/>
      <c r="V158" s="282"/>
      <c r="W158" s="282"/>
      <c r="X158" s="283"/>
      <c r="Y158" s="13"/>
      <c r="Z158" s="13"/>
      <c r="AA158" s="13"/>
      <c r="AB158" s="13"/>
      <c r="AC158" s="13"/>
      <c r="AD158" s="13"/>
      <c r="AE158" s="13"/>
      <c r="AT158" s="284" t="s">
        <v>446</v>
      </c>
      <c r="AU158" s="284" t="s">
        <v>88</v>
      </c>
      <c r="AV158" s="13" t="s">
        <v>88</v>
      </c>
      <c r="AW158" s="13" t="s">
        <v>5</v>
      </c>
      <c r="AX158" s="13" t="s">
        <v>86</v>
      </c>
      <c r="AY158" s="284" t="s">
        <v>223</v>
      </c>
    </row>
    <row r="159" s="2" customFormat="1" ht="21.75" customHeight="1">
      <c r="A159" s="39"/>
      <c r="B159" s="40"/>
      <c r="C159" s="252" t="s">
        <v>263</v>
      </c>
      <c r="D159" s="252" t="s">
        <v>226</v>
      </c>
      <c r="E159" s="253" t="s">
        <v>1014</v>
      </c>
      <c r="F159" s="254" t="s">
        <v>1015</v>
      </c>
      <c r="G159" s="255" t="s">
        <v>409</v>
      </c>
      <c r="H159" s="256">
        <v>20.594999999999999</v>
      </c>
      <c r="I159" s="257"/>
      <c r="J159" s="257"/>
      <c r="K159" s="258">
        <f>ROUND(P159*H159,2)</f>
        <v>0</v>
      </c>
      <c r="L159" s="254" t="s">
        <v>404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88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2691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3144</v>
      </c>
      <c r="G160" s="275"/>
      <c r="H160" s="278">
        <v>20.594999999999999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2" customFormat="1" ht="21.75" customHeight="1">
      <c r="A161" s="39"/>
      <c r="B161" s="40"/>
      <c r="C161" s="252" t="s">
        <v>267</v>
      </c>
      <c r="D161" s="252" t="s">
        <v>226</v>
      </c>
      <c r="E161" s="253" t="s">
        <v>1019</v>
      </c>
      <c r="F161" s="254" t="s">
        <v>1365</v>
      </c>
      <c r="G161" s="255" t="s">
        <v>501</v>
      </c>
      <c r="H161" s="256">
        <v>39.131</v>
      </c>
      <c r="I161" s="257"/>
      <c r="J161" s="257"/>
      <c r="K161" s="258">
        <f>ROUND(P161*H161,2)</f>
        <v>0</v>
      </c>
      <c r="L161" s="254" t="s">
        <v>404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88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2693</v>
      </c>
    </row>
    <row r="162" s="2" customFormat="1">
      <c r="A162" s="39"/>
      <c r="B162" s="40"/>
      <c r="C162" s="41"/>
      <c r="D162" s="266" t="s">
        <v>232</v>
      </c>
      <c r="E162" s="41"/>
      <c r="F162" s="267" t="s">
        <v>702</v>
      </c>
      <c r="G162" s="41"/>
      <c r="H162" s="41"/>
      <c r="I162" s="158"/>
      <c r="J162" s="158"/>
      <c r="K162" s="41"/>
      <c r="L162" s="41"/>
      <c r="M162" s="45"/>
      <c r="N162" s="268"/>
      <c r="O162" s="269"/>
      <c r="P162" s="92"/>
      <c r="Q162" s="92"/>
      <c r="R162" s="92"/>
      <c r="S162" s="92"/>
      <c r="T162" s="92"/>
      <c r="U162" s="92"/>
      <c r="V162" s="92"/>
      <c r="W162" s="92"/>
      <c r="X162" s="93"/>
      <c r="Y162" s="39"/>
      <c r="Z162" s="39"/>
      <c r="AA162" s="39"/>
      <c r="AB162" s="39"/>
      <c r="AC162" s="39"/>
      <c r="AD162" s="39"/>
      <c r="AE162" s="39"/>
      <c r="AT162" s="18" t="s">
        <v>232</v>
      </c>
      <c r="AU162" s="18" t="s">
        <v>88</v>
      </c>
    </row>
    <row r="163" s="13" customFormat="1">
      <c r="A163" s="13"/>
      <c r="B163" s="274"/>
      <c r="C163" s="275"/>
      <c r="D163" s="266" t="s">
        <v>446</v>
      </c>
      <c r="E163" s="276" t="s">
        <v>1</v>
      </c>
      <c r="F163" s="277" t="s">
        <v>3145</v>
      </c>
      <c r="G163" s="275"/>
      <c r="H163" s="278">
        <v>39.131</v>
      </c>
      <c r="I163" s="279"/>
      <c r="J163" s="279"/>
      <c r="K163" s="275"/>
      <c r="L163" s="275"/>
      <c r="M163" s="280"/>
      <c r="N163" s="281"/>
      <c r="O163" s="282"/>
      <c r="P163" s="282"/>
      <c r="Q163" s="282"/>
      <c r="R163" s="282"/>
      <c r="S163" s="282"/>
      <c r="T163" s="282"/>
      <c r="U163" s="282"/>
      <c r="V163" s="282"/>
      <c r="W163" s="282"/>
      <c r="X163" s="283"/>
      <c r="Y163" s="13"/>
      <c r="Z163" s="13"/>
      <c r="AA163" s="13"/>
      <c r="AB163" s="13"/>
      <c r="AC163" s="13"/>
      <c r="AD163" s="13"/>
      <c r="AE163" s="13"/>
      <c r="AT163" s="284" t="s">
        <v>446</v>
      </c>
      <c r="AU163" s="284" t="s">
        <v>88</v>
      </c>
      <c r="AV163" s="13" t="s">
        <v>88</v>
      </c>
      <c r="AW163" s="13" t="s">
        <v>5</v>
      </c>
      <c r="AX163" s="13" t="s">
        <v>78</v>
      </c>
      <c r="AY163" s="284" t="s">
        <v>223</v>
      </c>
    </row>
    <row r="164" s="2" customFormat="1" ht="21.75" customHeight="1">
      <c r="A164" s="39"/>
      <c r="B164" s="40"/>
      <c r="C164" s="252" t="s">
        <v>274</v>
      </c>
      <c r="D164" s="252" t="s">
        <v>226</v>
      </c>
      <c r="E164" s="253" t="s">
        <v>913</v>
      </c>
      <c r="F164" s="254" t="s">
        <v>914</v>
      </c>
      <c r="G164" s="255" t="s">
        <v>409</v>
      </c>
      <c r="H164" s="256">
        <v>40.409999999999997</v>
      </c>
      <c r="I164" s="257"/>
      <c r="J164" s="257"/>
      <c r="K164" s="258">
        <f>ROUND(P164*H164,2)</f>
        <v>0</v>
      </c>
      <c r="L164" s="254" t="s">
        <v>404</v>
      </c>
      <c r="M164" s="45"/>
      <c r="N164" s="259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0</v>
      </c>
      <c r="V164" s="262">
        <f>U164*H164</f>
        <v>0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239</v>
      </c>
      <c r="AT164" s="264" t="s">
        <v>226</v>
      </c>
      <c r="AU164" s="264" t="s">
        <v>88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239</v>
      </c>
      <c r="BM164" s="264" t="s">
        <v>2695</v>
      </c>
    </row>
    <row r="165" s="15" customFormat="1">
      <c r="A165" s="15"/>
      <c r="B165" s="309"/>
      <c r="C165" s="310"/>
      <c r="D165" s="266" t="s">
        <v>446</v>
      </c>
      <c r="E165" s="311" t="s">
        <v>1</v>
      </c>
      <c r="F165" s="312" t="s">
        <v>3146</v>
      </c>
      <c r="G165" s="310"/>
      <c r="H165" s="311" t="s">
        <v>1</v>
      </c>
      <c r="I165" s="313"/>
      <c r="J165" s="313"/>
      <c r="K165" s="310"/>
      <c r="L165" s="310"/>
      <c r="M165" s="314"/>
      <c r="N165" s="315"/>
      <c r="O165" s="316"/>
      <c r="P165" s="316"/>
      <c r="Q165" s="316"/>
      <c r="R165" s="316"/>
      <c r="S165" s="316"/>
      <c r="T165" s="316"/>
      <c r="U165" s="316"/>
      <c r="V165" s="316"/>
      <c r="W165" s="316"/>
      <c r="X165" s="317"/>
      <c r="Y165" s="15"/>
      <c r="Z165" s="15"/>
      <c r="AA165" s="15"/>
      <c r="AB165" s="15"/>
      <c r="AC165" s="15"/>
      <c r="AD165" s="15"/>
      <c r="AE165" s="15"/>
      <c r="AT165" s="318" t="s">
        <v>446</v>
      </c>
      <c r="AU165" s="318" t="s">
        <v>88</v>
      </c>
      <c r="AV165" s="15" t="s">
        <v>86</v>
      </c>
      <c r="AW165" s="15" t="s">
        <v>5</v>
      </c>
      <c r="AX165" s="15" t="s">
        <v>78</v>
      </c>
      <c r="AY165" s="318" t="s">
        <v>223</v>
      </c>
    </row>
    <row r="166" s="15" customFormat="1">
      <c r="A166" s="15"/>
      <c r="B166" s="309"/>
      <c r="C166" s="310"/>
      <c r="D166" s="266" t="s">
        <v>446</v>
      </c>
      <c r="E166" s="311" t="s">
        <v>1</v>
      </c>
      <c r="F166" s="312" t="s">
        <v>3147</v>
      </c>
      <c r="G166" s="310"/>
      <c r="H166" s="311" t="s">
        <v>1</v>
      </c>
      <c r="I166" s="313"/>
      <c r="J166" s="313"/>
      <c r="K166" s="310"/>
      <c r="L166" s="310"/>
      <c r="M166" s="314"/>
      <c r="N166" s="315"/>
      <c r="O166" s="316"/>
      <c r="P166" s="316"/>
      <c r="Q166" s="316"/>
      <c r="R166" s="316"/>
      <c r="S166" s="316"/>
      <c r="T166" s="316"/>
      <c r="U166" s="316"/>
      <c r="V166" s="316"/>
      <c r="W166" s="316"/>
      <c r="X166" s="317"/>
      <c r="Y166" s="15"/>
      <c r="Z166" s="15"/>
      <c r="AA166" s="15"/>
      <c r="AB166" s="15"/>
      <c r="AC166" s="15"/>
      <c r="AD166" s="15"/>
      <c r="AE166" s="15"/>
      <c r="AT166" s="318" t="s">
        <v>446</v>
      </c>
      <c r="AU166" s="318" t="s">
        <v>88</v>
      </c>
      <c r="AV166" s="15" t="s">
        <v>86</v>
      </c>
      <c r="AW166" s="15" t="s">
        <v>5</v>
      </c>
      <c r="AX166" s="15" t="s">
        <v>78</v>
      </c>
      <c r="AY166" s="318" t="s">
        <v>223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3148</v>
      </c>
      <c r="G167" s="275"/>
      <c r="H167" s="278">
        <v>10.695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5" customFormat="1">
      <c r="A168" s="15"/>
      <c r="B168" s="309"/>
      <c r="C168" s="310"/>
      <c r="D168" s="266" t="s">
        <v>446</v>
      </c>
      <c r="E168" s="311" t="s">
        <v>1</v>
      </c>
      <c r="F168" s="312" t="s">
        <v>3010</v>
      </c>
      <c r="G168" s="310"/>
      <c r="H168" s="311" t="s">
        <v>1</v>
      </c>
      <c r="I168" s="313"/>
      <c r="J168" s="313"/>
      <c r="K168" s="310"/>
      <c r="L168" s="310"/>
      <c r="M168" s="314"/>
      <c r="N168" s="315"/>
      <c r="O168" s="316"/>
      <c r="P168" s="316"/>
      <c r="Q168" s="316"/>
      <c r="R168" s="316"/>
      <c r="S168" s="316"/>
      <c r="T168" s="316"/>
      <c r="U168" s="316"/>
      <c r="V168" s="316"/>
      <c r="W168" s="316"/>
      <c r="X168" s="317"/>
      <c r="Y168" s="15"/>
      <c r="Z168" s="15"/>
      <c r="AA168" s="15"/>
      <c r="AB168" s="15"/>
      <c r="AC168" s="15"/>
      <c r="AD168" s="15"/>
      <c r="AE168" s="15"/>
      <c r="AT168" s="318" t="s">
        <v>446</v>
      </c>
      <c r="AU168" s="318" t="s">
        <v>88</v>
      </c>
      <c r="AV168" s="15" t="s">
        <v>86</v>
      </c>
      <c r="AW168" s="15" t="s">
        <v>5</v>
      </c>
      <c r="AX168" s="15" t="s">
        <v>78</v>
      </c>
      <c r="AY168" s="318" t="s">
        <v>223</v>
      </c>
    </row>
    <row r="169" s="13" customFormat="1">
      <c r="A169" s="13"/>
      <c r="B169" s="274"/>
      <c r="C169" s="275"/>
      <c r="D169" s="266" t="s">
        <v>446</v>
      </c>
      <c r="E169" s="276" t="s">
        <v>1</v>
      </c>
      <c r="F169" s="277" t="s">
        <v>3149</v>
      </c>
      <c r="G169" s="275"/>
      <c r="H169" s="278">
        <v>1.96</v>
      </c>
      <c r="I169" s="279"/>
      <c r="J169" s="279"/>
      <c r="K169" s="275"/>
      <c r="L169" s="275"/>
      <c r="M169" s="280"/>
      <c r="N169" s="281"/>
      <c r="O169" s="282"/>
      <c r="P169" s="282"/>
      <c r="Q169" s="282"/>
      <c r="R169" s="282"/>
      <c r="S169" s="282"/>
      <c r="T169" s="282"/>
      <c r="U169" s="282"/>
      <c r="V169" s="282"/>
      <c r="W169" s="282"/>
      <c r="X169" s="283"/>
      <c r="Y169" s="13"/>
      <c r="Z169" s="13"/>
      <c r="AA169" s="13"/>
      <c r="AB169" s="13"/>
      <c r="AC169" s="13"/>
      <c r="AD169" s="13"/>
      <c r="AE169" s="13"/>
      <c r="AT169" s="284" t="s">
        <v>446</v>
      </c>
      <c r="AU169" s="284" t="s">
        <v>88</v>
      </c>
      <c r="AV169" s="13" t="s">
        <v>88</v>
      </c>
      <c r="AW169" s="13" t="s">
        <v>5</v>
      </c>
      <c r="AX169" s="13" t="s">
        <v>78</v>
      </c>
      <c r="AY169" s="284" t="s">
        <v>223</v>
      </c>
    </row>
    <row r="170" s="15" customFormat="1">
      <c r="A170" s="15"/>
      <c r="B170" s="309"/>
      <c r="C170" s="310"/>
      <c r="D170" s="266" t="s">
        <v>446</v>
      </c>
      <c r="E170" s="311" t="s">
        <v>1</v>
      </c>
      <c r="F170" s="312" t="s">
        <v>3150</v>
      </c>
      <c r="G170" s="310"/>
      <c r="H170" s="311" t="s">
        <v>1</v>
      </c>
      <c r="I170" s="313"/>
      <c r="J170" s="313"/>
      <c r="K170" s="310"/>
      <c r="L170" s="310"/>
      <c r="M170" s="314"/>
      <c r="N170" s="315"/>
      <c r="O170" s="316"/>
      <c r="P170" s="316"/>
      <c r="Q170" s="316"/>
      <c r="R170" s="316"/>
      <c r="S170" s="316"/>
      <c r="T170" s="316"/>
      <c r="U170" s="316"/>
      <c r="V170" s="316"/>
      <c r="W170" s="316"/>
      <c r="X170" s="317"/>
      <c r="Y170" s="15"/>
      <c r="Z170" s="15"/>
      <c r="AA170" s="15"/>
      <c r="AB170" s="15"/>
      <c r="AC170" s="15"/>
      <c r="AD170" s="15"/>
      <c r="AE170" s="15"/>
      <c r="AT170" s="318" t="s">
        <v>446</v>
      </c>
      <c r="AU170" s="318" t="s">
        <v>88</v>
      </c>
      <c r="AV170" s="15" t="s">
        <v>86</v>
      </c>
      <c r="AW170" s="15" t="s">
        <v>5</v>
      </c>
      <c r="AX170" s="15" t="s">
        <v>78</v>
      </c>
      <c r="AY170" s="318" t="s">
        <v>223</v>
      </c>
    </row>
    <row r="171" s="15" customFormat="1">
      <c r="A171" s="15"/>
      <c r="B171" s="309"/>
      <c r="C171" s="310"/>
      <c r="D171" s="266" t="s">
        <v>446</v>
      </c>
      <c r="E171" s="311" t="s">
        <v>1</v>
      </c>
      <c r="F171" s="312" t="s">
        <v>3151</v>
      </c>
      <c r="G171" s="310"/>
      <c r="H171" s="311" t="s">
        <v>1</v>
      </c>
      <c r="I171" s="313"/>
      <c r="J171" s="313"/>
      <c r="K171" s="310"/>
      <c r="L171" s="310"/>
      <c r="M171" s="314"/>
      <c r="N171" s="315"/>
      <c r="O171" s="316"/>
      <c r="P171" s="316"/>
      <c r="Q171" s="316"/>
      <c r="R171" s="316"/>
      <c r="S171" s="316"/>
      <c r="T171" s="316"/>
      <c r="U171" s="316"/>
      <c r="V171" s="316"/>
      <c r="W171" s="316"/>
      <c r="X171" s="317"/>
      <c r="Y171" s="15"/>
      <c r="Z171" s="15"/>
      <c r="AA171" s="15"/>
      <c r="AB171" s="15"/>
      <c r="AC171" s="15"/>
      <c r="AD171" s="15"/>
      <c r="AE171" s="15"/>
      <c r="AT171" s="318" t="s">
        <v>446</v>
      </c>
      <c r="AU171" s="318" t="s">
        <v>88</v>
      </c>
      <c r="AV171" s="15" t="s">
        <v>86</v>
      </c>
      <c r="AW171" s="15" t="s">
        <v>5</v>
      </c>
      <c r="AX171" s="15" t="s">
        <v>78</v>
      </c>
      <c r="AY171" s="318" t="s">
        <v>223</v>
      </c>
    </row>
    <row r="172" s="13" customFormat="1">
      <c r="A172" s="13"/>
      <c r="B172" s="274"/>
      <c r="C172" s="275"/>
      <c r="D172" s="266" t="s">
        <v>446</v>
      </c>
      <c r="E172" s="276" t="s">
        <v>1</v>
      </c>
      <c r="F172" s="277" t="s">
        <v>3152</v>
      </c>
      <c r="G172" s="275"/>
      <c r="H172" s="278">
        <v>7.5499999999999998</v>
      </c>
      <c r="I172" s="279"/>
      <c r="J172" s="279"/>
      <c r="K172" s="275"/>
      <c r="L172" s="275"/>
      <c r="M172" s="280"/>
      <c r="N172" s="281"/>
      <c r="O172" s="282"/>
      <c r="P172" s="282"/>
      <c r="Q172" s="282"/>
      <c r="R172" s="282"/>
      <c r="S172" s="282"/>
      <c r="T172" s="282"/>
      <c r="U172" s="282"/>
      <c r="V172" s="282"/>
      <c r="W172" s="282"/>
      <c r="X172" s="283"/>
      <c r="Y172" s="13"/>
      <c r="Z172" s="13"/>
      <c r="AA172" s="13"/>
      <c r="AB172" s="13"/>
      <c r="AC172" s="13"/>
      <c r="AD172" s="13"/>
      <c r="AE172" s="13"/>
      <c r="AT172" s="284" t="s">
        <v>446</v>
      </c>
      <c r="AU172" s="284" t="s">
        <v>88</v>
      </c>
      <c r="AV172" s="13" t="s">
        <v>88</v>
      </c>
      <c r="AW172" s="13" t="s">
        <v>5</v>
      </c>
      <c r="AX172" s="13" t="s">
        <v>78</v>
      </c>
      <c r="AY172" s="284" t="s">
        <v>223</v>
      </c>
    </row>
    <row r="173" s="14" customFormat="1">
      <c r="A173" s="14"/>
      <c r="B173" s="285"/>
      <c r="C173" s="286"/>
      <c r="D173" s="266" t="s">
        <v>446</v>
      </c>
      <c r="E173" s="287" t="s">
        <v>1</v>
      </c>
      <c r="F173" s="288" t="s">
        <v>463</v>
      </c>
      <c r="G173" s="286"/>
      <c r="H173" s="289">
        <v>20.204999999999998</v>
      </c>
      <c r="I173" s="290"/>
      <c r="J173" s="290"/>
      <c r="K173" s="286"/>
      <c r="L173" s="286"/>
      <c r="M173" s="291"/>
      <c r="N173" s="292"/>
      <c r="O173" s="293"/>
      <c r="P173" s="293"/>
      <c r="Q173" s="293"/>
      <c r="R173" s="293"/>
      <c r="S173" s="293"/>
      <c r="T173" s="293"/>
      <c r="U173" s="293"/>
      <c r="V173" s="293"/>
      <c r="W173" s="293"/>
      <c r="X173" s="294"/>
      <c r="Y173" s="14"/>
      <c r="Z173" s="14"/>
      <c r="AA173" s="14"/>
      <c r="AB173" s="14"/>
      <c r="AC173" s="14"/>
      <c r="AD173" s="14"/>
      <c r="AE173" s="14"/>
      <c r="AT173" s="295" t="s">
        <v>446</v>
      </c>
      <c r="AU173" s="295" t="s">
        <v>88</v>
      </c>
      <c r="AV173" s="14" t="s">
        <v>239</v>
      </c>
      <c r="AW173" s="14" t="s">
        <v>5</v>
      </c>
      <c r="AX173" s="14" t="s">
        <v>78</v>
      </c>
      <c r="AY173" s="295" t="s">
        <v>223</v>
      </c>
    </row>
    <row r="174" s="2" customFormat="1" ht="21.75" customHeight="1">
      <c r="A174" s="39"/>
      <c r="B174" s="40"/>
      <c r="C174" s="252" t="s">
        <v>279</v>
      </c>
      <c r="D174" s="252" t="s">
        <v>226</v>
      </c>
      <c r="E174" s="253" t="s">
        <v>2889</v>
      </c>
      <c r="F174" s="254" t="s">
        <v>2890</v>
      </c>
      <c r="G174" s="255" t="s">
        <v>409</v>
      </c>
      <c r="H174" s="256">
        <v>6.476</v>
      </c>
      <c r="I174" s="257"/>
      <c r="J174" s="257"/>
      <c r="K174" s="258">
        <f>ROUND(P174*H174,2)</f>
        <v>0</v>
      </c>
      <c r="L174" s="254" t="s">
        <v>404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88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2891</v>
      </c>
    </row>
    <row r="175" s="15" customFormat="1">
      <c r="A175" s="15"/>
      <c r="B175" s="309"/>
      <c r="C175" s="310"/>
      <c r="D175" s="266" t="s">
        <v>446</v>
      </c>
      <c r="E175" s="311" t="s">
        <v>1</v>
      </c>
      <c r="F175" s="312" t="s">
        <v>2731</v>
      </c>
      <c r="G175" s="310"/>
      <c r="H175" s="311" t="s">
        <v>1</v>
      </c>
      <c r="I175" s="313"/>
      <c r="J175" s="313"/>
      <c r="K175" s="310"/>
      <c r="L175" s="310"/>
      <c r="M175" s="314"/>
      <c r="N175" s="315"/>
      <c r="O175" s="316"/>
      <c r="P175" s="316"/>
      <c r="Q175" s="316"/>
      <c r="R175" s="316"/>
      <c r="S175" s="316"/>
      <c r="T175" s="316"/>
      <c r="U175" s="316"/>
      <c r="V175" s="316"/>
      <c r="W175" s="316"/>
      <c r="X175" s="317"/>
      <c r="Y175" s="15"/>
      <c r="Z175" s="15"/>
      <c r="AA175" s="15"/>
      <c r="AB175" s="15"/>
      <c r="AC175" s="15"/>
      <c r="AD175" s="15"/>
      <c r="AE175" s="15"/>
      <c r="AT175" s="318" t="s">
        <v>446</v>
      </c>
      <c r="AU175" s="318" t="s">
        <v>88</v>
      </c>
      <c r="AV175" s="15" t="s">
        <v>86</v>
      </c>
      <c r="AW175" s="15" t="s">
        <v>5</v>
      </c>
      <c r="AX175" s="15" t="s">
        <v>78</v>
      </c>
      <c r="AY175" s="318" t="s">
        <v>223</v>
      </c>
    </row>
    <row r="176" s="13" customFormat="1">
      <c r="A176" s="13"/>
      <c r="B176" s="274"/>
      <c r="C176" s="275"/>
      <c r="D176" s="266" t="s">
        <v>446</v>
      </c>
      <c r="E176" s="276" t="s">
        <v>1</v>
      </c>
      <c r="F176" s="277" t="s">
        <v>3153</v>
      </c>
      <c r="G176" s="275"/>
      <c r="H176" s="278">
        <v>6.476</v>
      </c>
      <c r="I176" s="279"/>
      <c r="J176" s="279"/>
      <c r="K176" s="275"/>
      <c r="L176" s="275"/>
      <c r="M176" s="280"/>
      <c r="N176" s="281"/>
      <c r="O176" s="282"/>
      <c r="P176" s="282"/>
      <c r="Q176" s="282"/>
      <c r="R176" s="282"/>
      <c r="S176" s="282"/>
      <c r="T176" s="282"/>
      <c r="U176" s="282"/>
      <c r="V176" s="282"/>
      <c r="W176" s="282"/>
      <c r="X176" s="283"/>
      <c r="Y176" s="13"/>
      <c r="Z176" s="13"/>
      <c r="AA176" s="13"/>
      <c r="AB176" s="13"/>
      <c r="AC176" s="13"/>
      <c r="AD176" s="13"/>
      <c r="AE176" s="13"/>
      <c r="AT176" s="284" t="s">
        <v>446</v>
      </c>
      <c r="AU176" s="284" t="s">
        <v>88</v>
      </c>
      <c r="AV176" s="13" t="s">
        <v>88</v>
      </c>
      <c r="AW176" s="13" t="s">
        <v>5</v>
      </c>
      <c r="AX176" s="13" t="s">
        <v>86</v>
      </c>
      <c r="AY176" s="284" t="s">
        <v>223</v>
      </c>
    </row>
    <row r="177" s="2" customFormat="1" ht="21.75" customHeight="1">
      <c r="A177" s="39"/>
      <c r="B177" s="40"/>
      <c r="C177" s="296" t="s">
        <v>289</v>
      </c>
      <c r="D177" s="296" t="s">
        <v>498</v>
      </c>
      <c r="E177" s="297" t="s">
        <v>2718</v>
      </c>
      <c r="F177" s="298" t="s">
        <v>2719</v>
      </c>
      <c r="G177" s="299" t="s">
        <v>501</v>
      </c>
      <c r="H177" s="300">
        <v>46.948</v>
      </c>
      <c r="I177" s="301"/>
      <c r="J177" s="302"/>
      <c r="K177" s="303">
        <f>ROUND(P177*H177,2)</f>
        <v>0</v>
      </c>
      <c r="L177" s="298" t="s">
        <v>404</v>
      </c>
      <c r="M177" s="304"/>
      <c r="N177" s="305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1</v>
      </c>
      <c r="V177" s="262">
        <f>U177*H177</f>
        <v>46.948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430</v>
      </c>
      <c r="AT177" s="264" t="s">
        <v>498</v>
      </c>
      <c r="AU177" s="264" t="s">
        <v>88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2720</v>
      </c>
    </row>
    <row r="178" s="13" customFormat="1">
      <c r="A178" s="13"/>
      <c r="B178" s="274"/>
      <c r="C178" s="275"/>
      <c r="D178" s="266" t="s">
        <v>446</v>
      </c>
      <c r="E178" s="276" t="s">
        <v>1</v>
      </c>
      <c r="F178" s="277" t="s">
        <v>3154</v>
      </c>
      <c r="G178" s="275"/>
      <c r="H178" s="278">
        <v>11.387000000000001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5</v>
      </c>
      <c r="AX178" s="13" t="s">
        <v>78</v>
      </c>
      <c r="AY178" s="284" t="s">
        <v>223</v>
      </c>
    </row>
    <row r="179" s="15" customFormat="1">
      <c r="A179" s="15"/>
      <c r="B179" s="309"/>
      <c r="C179" s="310"/>
      <c r="D179" s="266" t="s">
        <v>446</v>
      </c>
      <c r="E179" s="311" t="s">
        <v>1</v>
      </c>
      <c r="F179" s="312" t="s">
        <v>3032</v>
      </c>
      <c r="G179" s="310"/>
      <c r="H179" s="311" t="s">
        <v>1</v>
      </c>
      <c r="I179" s="313"/>
      <c r="J179" s="313"/>
      <c r="K179" s="310"/>
      <c r="L179" s="310"/>
      <c r="M179" s="314"/>
      <c r="N179" s="315"/>
      <c r="O179" s="316"/>
      <c r="P179" s="316"/>
      <c r="Q179" s="316"/>
      <c r="R179" s="316"/>
      <c r="S179" s="316"/>
      <c r="T179" s="316"/>
      <c r="U179" s="316"/>
      <c r="V179" s="316"/>
      <c r="W179" s="316"/>
      <c r="X179" s="317"/>
      <c r="Y179" s="15"/>
      <c r="Z179" s="15"/>
      <c r="AA179" s="15"/>
      <c r="AB179" s="15"/>
      <c r="AC179" s="15"/>
      <c r="AD179" s="15"/>
      <c r="AE179" s="15"/>
      <c r="AT179" s="318" t="s">
        <v>446</v>
      </c>
      <c r="AU179" s="318" t="s">
        <v>88</v>
      </c>
      <c r="AV179" s="15" t="s">
        <v>86</v>
      </c>
      <c r="AW179" s="15" t="s">
        <v>5</v>
      </c>
      <c r="AX179" s="15" t="s">
        <v>78</v>
      </c>
      <c r="AY179" s="318" t="s">
        <v>223</v>
      </c>
    </row>
    <row r="180" s="13" customFormat="1">
      <c r="A180" s="13"/>
      <c r="B180" s="274"/>
      <c r="C180" s="275"/>
      <c r="D180" s="266" t="s">
        <v>446</v>
      </c>
      <c r="E180" s="276" t="s">
        <v>1</v>
      </c>
      <c r="F180" s="277" t="s">
        <v>3155</v>
      </c>
      <c r="G180" s="275"/>
      <c r="H180" s="278">
        <v>35.561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88</v>
      </c>
      <c r="AV180" s="13" t="s">
        <v>88</v>
      </c>
      <c r="AW180" s="13" t="s">
        <v>5</v>
      </c>
      <c r="AX180" s="13" t="s">
        <v>78</v>
      </c>
      <c r="AY180" s="284" t="s">
        <v>223</v>
      </c>
    </row>
    <row r="181" s="12" customFormat="1" ht="22.8" customHeight="1">
      <c r="A181" s="12"/>
      <c r="B181" s="235"/>
      <c r="C181" s="236"/>
      <c r="D181" s="237" t="s">
        <v>77</v>
      </c>
      <c r="E181" s="250" t="s">
        <v>88</v>
      </c>
      <c r="F181" s="250" t="s">
        <v>568</v>
      </c>
      <c r="G181" s="236"/>
      <c r="H181" s="236"/>
      <c r="I181" s="239"/>
      <c r="J181" s="239"/>
      <c r="K181" s="251">
        <f>BK181</f>
        <v>0</v>
      </c>
      <c r="L181" s="236"/>
      <c r="M181" s="241"/>
      <c r="N181" s="242"/>
      <c r="O181" s="243"/>
      <c r="P181" s="243"/>
      <c r="Q181" s="244">
        <f>SUM(Q182:Q192)</f>
        <v>0</v>
      </c>
      <c r="R181" s="244">
        <f>SUM(R182:R192)</f>
        <v>0</v>
      </c>
      <c r="S181" s="243"/>
      <c r="T181" s="245">
        <f>SUM(T182:T192)</f>
        <v>0</v>
      </c>
      <c r="U181" s="243"/>
      <c r="V181" s="245">
        <f>SUM(V182:V192)</f>
        <v>2.2274843</v>
      </c>
      <c r="W181" s="243"/>
      <c r="X181" s="246">
        <f>SUM(X182:X192)</f>
        <v>0</v>
      </c>
      <c r="Y181" s="12"/>
      <c r="Z181" s="12"/>
      <c r="AA181" s="12"/>
      <c r="AB181" s="12"/>
      <c r="AC181" s="12"/>
      <c r="AD181" s="12"/>
      <c r="AE181" s="12"/>
      <c r="AR181" s="247" t="s">
        <v>86</v>
      </c>
      <c r="AT181" s="248" t="s">
        <v>77</v>
      </c>
      <c r="AU181" s="248" t="s">
        <v>86</v>
      </c>
      <c r="AY181" s="247" t="s">
        <v>223</v>
      </c>
      <c r="BK181" s="249">
        <f>SUM(BK182:BK192)</f>
        <v>0</v>
      </c>
    </row>
    <row r="182" s="2" customFormat="1" ht="21.75" customHeight="1">
      <c r="A182" s="39"/>
      <c r="B182" s="40"/>
      <c r="C182" s="252" t="s">
        <v>303</v>
      </c>
      <c r="D182" s="252" t="s">
        <v>226</v>
      </c>
      <c r="E182" s="253" t="s">
        <v>2750</v>
      </c>
      <c r="F182" s="254" t="s">
        <v>2751</v>
      </c>
      <c r="G182" s="255" t="s">
        <v>409</v>
      </c>
      <c r="H182" s="256">
        <v>0.14999999999999999</v>
      </c>
      <c r="I182" s="257"/>
      <c r="J182" s="257"/>
      <c r="K182" s="258">
        <f>ROUND(P182*H182,2)</f>
        <v>0</v>
      </c>
      <c r="L182" s="254" t="s">
        <v>404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2.2563399999999998</v>
      </c>
      <c r="V182" s="262">
        <f>U182*H182</f>
        <v>0.33845099999999995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88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2752</v>
      </c>
    </row>
    <row r="183" s="15" customFormat="1">
      <c r="A183" s="15"/>
      <c r="B183" s="309"/>
      <c r="C183" s="310"/>
      <c r="D183" s="266" t="s">
        <v>446</v>
      </c>
      <c r="E183" s="311" t="s">
        <v>1</v>
      </c>
      <c r="F183" s="312" t="s">
        <v>3156</v>
      </c>
      <c r="G183" s="310"/>
      <c r="H183" s="311" t="s">
        <v>1</v>
      </c>
      <c r="I183" s="313"/>
      <c r="J183" s="313"/>
      <c r="K183" s="310"/>
      <c r="L183" s="310"/>
      <c r="M183" s="314"/>
      <c r="N183" s="315"/>
      <c r="O183" s="316"/>
      <c r="P183" s="316"/>
      <c r="Q183" s="316"/>
      <c r="R183" s="316"/>
      <c r="S183" s="316"/>
      <c r="T183" s="316"/>
      <c r="U183" s="316"/>
      <c r="V183" s="316"/>
      <c r="W183" s="316"/>
      <c r="X183" s="317"/>
      <c r="Y183" s="15"/>
      <c r="Z183" s="15"/>
      <c r="AA183" s="15"/>
      <c r="AB183" s="15"/>
      <c r="AC183" s="15"/>
      <c r="AD183" s="15"/>
      <c r="AE183" s="15"/>
      <c r="AT183" s="318" t="s">
        <v>446</v>
      </c>
      <c r="AU183" s="318" t="s">
        <v>88</v>
      </c>
      <c r="AV183" s="15" t="s">
        <v>86</v>
      </c>
      <c r="AW183" s="15" t="s">
        <v>5</v>
      </c>
      <c r="AX183" s="15" t="s">
        <v>78</v>
      </c>
      <c r="AY183" s="318" t="s">
        <v>223</v>
      </c>
    </row>
    <row r="184" s="13" customFormat="1">
      <c r="A184" s="13"/>
      <c r="B184" s="274"/>
      <c r="C184" s="275"/>
      <c r="D184" s="266" t="s">
        <v>446</v>
      </c>
      <c r="E184" s="276" t="s">
        <v>1</v>
      </c>
      <c r="F184" s="277" t="s">
        <v>3157</v>
      </c>
      <c r="G184" s="275"/>
      <c r="H184" s="278">
        <v>0.14999999999999999</v>
      </c>
      <c r="I184" s="279"/>
      <c r="J184" s="279"/>
      <c r="K184" s="275"/>
      <c r="L184" s="275"/>
      <c r="M184" s="280"/>
      <c r="N184" s="281"/>
      <c r="O184" s="282"/>
      <c r="P184" s="282"/>
      <c r="Q184" s="282"/>
      <c r="R184" s="282"/>
      <c r="S184" s="282"/>
      <c r="T184" s="282"/>
      <c r="U184" s="282"/>
      <c r="V184" s="282"/>
      <c r="W184" s="282"/>
      <c r="X184" s="283"/>
      <c r="Y184" s="13"/>
      <c r="Z184" s="13"/>
      <c r="AA184" s="13"/>
      <c r="AB184" s="13"/>
      <c r="AC184" s="13"/>
      <c r="AD184" s="13"/>
      <c r="AE184" s="13"/>
      <c r="AT184" s="284" t="s">
        <v>446</v>
      </c>
      <c r="AU184" s="284" t="s">
        <v>88</v>
      </c>
      <c r="AV184" s="13" t="s">
        <v>88</v>
      </c>
      <c r="AW184" s="13" t="s">
        <v>5</v>
      </c>
      <c r="AX184" s="13" t="s">
        <v>78</v>
      </c>
      <c r="AY184" s="284" t="s">
        <v>223</v>
      </c>
    </row>
    <row r="185" s="14" customFormat="1">
      <c r="A185" s="14"/>
      <c r="B185" s="285"/>
      <c r="C185" s="286"/>
      <c r="D185" s="266" t="s">
        <v>446</v>
      </c>
      <c r="E185" s="287" t="s">
        <v>1</v>
      </c>
      <c r="F185" s="288" t="s">
        <v>463</v>
      </c>
      <c r="G185" s="286"/>
      <c r="H185" s="289">
        <v>0.14999999999999999</v>
      </c>
      <c r="I185" s="290"/>
      <c r="J185" s="290"/>
      <c r="K185" s="286"/>
      <c r="L185" s="286"/>
      <c r="M185" s="291"/>
      <c r="N185" s="292"/>
      <c r="O185" s="293"/>
      <c r="P185" s="293"/>
      <c r="Q185" s="293"/>
      <c r="R185" s="293"/>
      <c r="S185" s="293"/>
      <c r="T185" s="293"/>
      <c r="U185" s="293"/>
      <c r="V185" s="293"/>
      <c r="W185" s="293"/>
      <c r="X185" s="294"/>
      <c r="Y185" s="14"/>
      <c r="Z185" s="14"/>
      <c r="AA185" s="14"/>
      <c r="AB185" s="14"/>
      <c r="AC185" s="14"/>
      <c r="AD185" s="14"/>
      <c r="AE185" s="14"/>
      <c r="AT185" s="295" t="s">
        <v>446</v>
      </c>
      <c r="AU185" s="295" t="s">
        <v>88</v>
      </c>
      <c r="AV185" s="14" t="s">
        <v>239</v>
      </c>
      <c r="AW185" s="14" t="s">
        <v>5</v>
      </c>
      <c r="AX185" s="14" t="s">
        <v>86</v>
      </c>
      <c r="AY185" s="295" t="s">
        <v>223</v>
      </c>
    </row>
    <row r="186" s="2" customFormat="1" ht="21.75" customHeight="1">
      <c r="A186" s="39"/>
      <c r="B186" s="40"/>
      <c r="C186" s="252" t="s">
        <v>312</v>
      </c>
      <c r="D186" s="252" t="s">
        <v>226</v>
      </c>
      <c r="E186" s="253" t="s">
        <v>2755</v>
      </c>
      <c r="F186" s="254" t="s">
        <v>2756</v>
      </c>
      <c r="G186" s="255" t="s">
        <v>409</v>
      </c>
      <c r="H186" s="256">
        <v>0.77000000000000002</v>
      </c>
      <c r="I186" s="257"/>
      <c r="J186" s="257"/>
      <c r="K186" s="258">
        <f>ROUND(P186*H186,2)</f>
        <v>0</v>
      </c>
      <c r="L186" s="254" t="s">
        <v>404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2.45329</v>
      </c>
      <c r="V186" s="262">
        <f>U186*H186</f>
        <v>1.8890332999999999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88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2757</v>
      </c>
    </row>
    <row r="187" s="2" customFormat="1">
      <c r="A187" s="39"/>
      <c r="B187" s="40"/>
      <c r="C187" s="41"/>
      <c r="D187" s="266" t="s">
        <v>232</v>
      </c>
      <c r="E187" s="41"/>
      <c r="F187" s="267" t="s">
        <v>3158</v>
      </c>
      <c r="G187" s="41"/>
      <c r="H187" s="41"/>
      <c r="I187" s="158"/>
      <c r="J187" s="158"/>
      <c r="K187" s="41"/>
      <c r="L187" s="41"/>
      <c r="M187" s="45"/>
      <c r="N187" s="268"/>
      <c r="O187" s="269"/>
      <c r="P187" s="92"/>
      <c r="Q187" s="92"/>
      <c r="R187" s="92"/>
      <c r="S187" s="92"/>
      <c r="T187" s="92"/>
      <c r="U187" s="92"/>
      <c r="V187" s="92"/>
      <c r="W187" s="92"/>
      <c r="X187" s="93"/>
      <c r="Y187" s="39"/>
      <c r="Z187" s="39"/>
      <c r="AA187" s="39"/>
      <c r="AB187" s="39"/>
      <c r="AC187" s="39"/>
      <c r="AD187" s="39"/>
      <c r="AE187" s="39"/>
      <c r="AT187" s="18" t="s">
        <v>232</v>
      </c>
      <c r="AU187" s="18" t="s">
        <v>88</v>
      </c>
    </row>
    <row r="188" s="15" customFormat="1">
      <c r="A188" s="15"/>
      <c r="B188" s="309"/>
      <c r="C188" s="310"/>
      <c r="D188" s="266" t="s">
        <v>446</v>
      </c>
      <c r="E188" s="311" t="s">
        <v>1</v>
      </c>
      <c r="F188" s="312" t="s">
        <v>2759</v>
      </c>
      <c r="G188" s="310"/>
      <c r="H188" s="311" t="s">
        <v>1</v>
      </c>
      <c r="I188" s="313"/>
      <c r="J188" s="313"/>
      <c r="K188" s="310"/>
      <c r="L188" s="310"/>
      <c r="M188" s="314"/>
      <c r="N188" s="315"/>
      <c r="O188" s="316"/>
      <c r="P188" s="316"/>
      <c r="Q188" s="316"/>
      <c r="R188" s="316"/>
      <c r="S188" s="316"/>
      <c r="T188" s="316"/>
      <c r="U188" s="316"/>
      <c r="V188" s="316"/>
      <c r="W188" s="316"/>
      <c r="X188" s="317"/>
      <c r="Y188" s="15"/>
      <c r="Z188" s="15"/>
      <c r="AA188" s="15"/>
      <c r="AB188" s="15"/>
      <c r="AC188" s="15"/>
      <c r="AD188" s="15"/>
      <c r="AE188" s="15"/>
      <c r="AT188" s="318" t="s">
        <v>446</v>
      </c>
      <c r="AU188" s="318" t="s">
        <v>88</v>
      </c>
      <c r="AV188" s="15" t="s">
        <v>86</v>
      </c>
      <c r="AW188" s="15" t="s">
        <v>5</v>
      </c>
      <c r="AX188" s="15" t="s">
        <v>78</v>
      </c>
      <c r="AY188" s="318" t="s">
        <v>223</v>
      </c>
    </row>
    <row r="189" s="13" customFormat="1">
      <c r="A189" s="13"/>
      <c r="B189" s="274"/>
      <c r="C189" s="275"/>
      <c r="D189" s="266" t="s">
        <v>446</v>
      </c>
      <c r="E189" s="276" t="s">
        <v>1</v>
      </c>
      <c r="F189" s="277" t="s">
        <v>3159</v>
      </c>
      <c r="G189" s="275"/>
      <c r="H189" s="278">
        <v>0.245</v>
      </c>
      <c r="I189" s="279"/>
      <c r="J189" s="279"/>
      <c r="K189" s="275"/>
      <c r="L189" s="275"/>
      <c r="M189" s="280"/>
      <c r="N189" s="281"/>
      <c r="O189" s="282"/>
      <c r="P189" s="282"/>
      <c r="Q189" s="282"/>
      <c r="R189" s="282"/>
      <c r="S189" s="282"/>
      <c r="T189" s="282"/>
      <c r="U189" s="282"/>
      <c r="V189" s="282"/>
      <c r="W189" s="282"/>
      <c r="X189" s="283"/>
      <c r="Y189" s="13"/>
      <c r="Z189" s="13"/>
      <c r="AA189" s="13"/>
      <c r="AB189" s="13"/>
      <c r="AC189" s="13"/>
      <c r="AD189" s="13"/>
      <c r="AE189" s="13"/>
      <c r="AT189" s="284" t="s">
        <v>446</v>
      </c>
      <c r="AU189" s="284" t="s">
        <v>88</v>
      </c>
      <c r="AV189" s="13" t="s">
        <v>88</v>
      </c>
      <c r="AW189" s="13" t="s">
        <v>5</v>
      </c>
      <c r="AX189" s="13" t="s">
        <v>78</v>
      </c>
      <c r="AY189" s="284" t="s">
        <v>223</v>
      </c>
    </row>
    <row r="190" s="15" customFormat="1">
      <c r="A190" s="15"/>
      <c r="B190" s="309"/>
      <c r="C190" s="310"/>
      <c r="D190" s="266" t="s">
        <v>446</v>
      </c>
      <c r="E190" s="311" t="s">
        <v>1</v>
      </c>
      <c r="F190" s="312" t="s">
        <v>2761</v>
      </c>
      <c r="G190" s="310"/>
      <c r="H190" s="311" t="s">
        <v>1</v>
      </c>
      <c r="I190" s="313"/>
      <c r="J190" s="313"/>
      <c r="K190" s="310"/>
      <c r="L190" s="310"/>
      <c r="M190" s="314"/>
      <c r="N190" s="315"/>
      <c r="O190" s="316"/>
      <c r="P190" s="316"/>
      <c r="Q190" s="316"/>
      <c r="R190" s="316"/>
      <c r="S190" s="316"/>
      <c r="T190" s="316"/>
      <c r="U190" s="316"/>
      <c r="V190" s="316"/>
      <c r="W190" s="316"/>
      <c r="X190" s="317"/>
      <c r="Y190" s="15"/>
      <c r="Z190" s="15"/>
      <c r="AA190" s="15"/>
      <c r="AB190" s="15"/>
      <c r="AC190" s="15"/>
      <c r="AD190" s="15"/>
      <c r="AE190" s="15"/>
      <c r="AT190" s="318" t="s">
        <v>446</v>
      </c>
      <c r="AU190" s="318" t="s">
        <v>88</v>
      </c>
      <c r="AV190" s="15" t="s">
        <v>86</v>
      </c>
      <c r="AW190" s="15" t="s">
        <v>5</v>
      </c>
      <c r="AX190" s="15" t="s">
        <v>78</v>
      </c>
      <c r="AY190" s="318" t="s">
        <v>223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3160</v>
      </c>
      <c r="G191" s="275"/>
      <c r="H191" s="278">
        <v>0.52500000000000002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4" customFormat="1">
      <c r="A192" s="14"/>
      <c r="B192" s="285"/>
      <c r="C192" s="286"/>
      <c r="D192" s="266" t="s">
        <v>446</v>
      </c>
      <c r="E192" s="287" t="s">
        <v>1</v>
      </c>
      <c r="F192" s="288" t="s">
        <v>463</v>
      </c>
      <c r="G192" s="286"/>
      <c r="H192" s="289">
        <v>0.77000000000000002</v>
      </c>
      <c r="I192" s="290"/>
      <c r="J192" s="290"/>
      <c r="K192" s="286"/>
      <c r="L192" s="286"/>
      <c r="M192" s="291"/>
      <c r="N192" s="292"/>
      <c r="O192" s="293"/>
      <c r="P192" s="293"/>
      <c r="Q192" s="293"/>
      <c r="R192" s="293"/>
      <c r="S192" s="293"/>
      <c r="T192" s="293"/>
      <c r="U192" s="293"/>
      <c r="V192" s="293"/>
      <c r="W192" s="293"/>
      <c r="X192" s="294"/>
      <c r="Y192" s="14"/>
      <c r="Z192" s="14"/>
      <c r="AA192" s="14"/>
      <c r="AB192" s="14"/>
      <c r="AC192" s="14"/>
      <c r="AD192" s="14"/>
      <c r="AE192" s="14"/>
      <c r="AT192" s="295" t="s">
        <v>446</v>
      </c>
      <c r="AU192" s="295" t="s">
        <v>88</v>
      </c>
      <c r="AV192" s="14" t="s">
        <v>239</v>
      </c>
      <c r="AW192" s="14" t="s">
        <v>5</v>
      </c>
      <c r="AX192" s="14" t="s">
        <v>86</v>
      </c>
      <c r="AY192" s="295" t="s">
        <v>223</v>
      </c>
    </row>
    <row r="193" s="12" customFormat="1" ht="22.8" customHeight="1">
      <c r="A193" s="12"/>
      <c r="B193" s="235"/>
      <c r="C193" s="236"/>
      <c r="D193" s="237" t="s">
        <v>77</v>
      </c>
      <c r="E193" s="250" t="s">
        <v>234</v>
      </c>
      <c r="F193" s="250" t="s">
        <v>1186</v>
      </c>
      <c r="G193" s="236"/>
      <c r="H193" s="236"/>
      <c r="I193" s="239"/>
      <c r="J193" s="239"/>
      <c r="K193" s="251">
        <f>BK193</f>
        <v>0</v>
      </c>
      <c r="L193" s="236"/>
      <c r="M193" s="241"/>
      <c r="N193" s="242"/>
      <c r="O193" s="243"/>
      <c r="P193" s="243"/>
      <c r="Q193" s="244">
        <f>SUM(Q194:Q196)</f>
        <v>0</v>
      </c>
      <c r="R193" s="244">
        <f>SUM(R194:R196)</f>
        <v>0</v>
      </c>
      <c r="S193" s="243"/>
      <c r="T193" s="245">
        <f>SUM(T194:T196)</f>
        <v>0</v>
      </c>
      <c r="U193" s="243"/>
      <c r="V193" s="245">
        <f>SUM(V194:V196)</f>
        <v>0.0040600000000000002</v>
      </c>
      <c r="W193" s="243"/>
      <c r="X193" s="246">
        <f>SUM(X194:X196)</f>
        <v>0</v>
      </c>
      <c r="Y193" s="12"/>
      <c r="Z193" s="12"/>
      <c r="AA193" s="12"/>
      <c r="AB193" s="12"/>
      <c r="AC193" s="12"/>
      <c r="AD193" s="12"/>
      <c r="AE193" s="12"/>
      <c r="AR193" s="247" t="s">
        <v>86</v>
      </c>
      <c r="AT193" s="248" t="s">
        <v>77</v>
      </c>
      <c r="AU193" s="248" t="s">
        <v>86</v>
      </c>
      <c r="AY193" s="247" t="s">
        <v>223</v>
      </c>
      <c r="BK193" s="249">
        <f>SUM(BK194:BK196)</f>
        <v>0</v>
      </c>
    </row>
    <row r="194" s="2" customFormat="1" ht="16.5" customHeight="1">
      <c r="A194" s="39"/>
      <c r="B194" s="40"/>
      <c r="C194" s="296" t="s">
        <v>317</v>
      </c>
      <c r="D194" s="296" t="s">
        <v>498</v>
      </c>
      <c r="E194" s="297" t="s">
        <v>2786</v>
      </c>
      <c r="F194" s="298" t="s">
        <v>3161</v>
      </c>
      <c r="G194" s="299" t="s">
        <v>320</v>
      </c>
      <c r="H194" s="300">
        <v>1</v>
      </c>
      <c r="I194" s="301"/>
      <c r="J194" s="302"/>
      <c r="K194" s="303">
        <f>ROUND(P194*H194,2)</f>
        <v>0</v>
      </c>
      <c r="L194" s="298" t="s">
        <v>1</v>
      </c>
      <c r="M194" s="304"/>
      <c r="N194" s="305" t="s">
        <v>1</v>
      </c>
      <c r="O194" s="260" t="s">
        <v>41</v>
      </c>
      <c r="P194" s="261">
        <f>I194+J194</f>
        <v>0</v>
      </c>
      <c r="Q194" s="261">
        <f>ROUND(I194*H194,2)</f>
        <v>0</v>
      </c>
      <c r="R194" s="261">
        <f>ROUND(J194*H194,2)</f>
        <v>0</v>
      </c>
      <c r="S194" s="92"/>
      <c r="T194" s="262">
        <f>S194*H194</f>
        <v>0</v>
      </c>
      <c r="U194" s="262">
        <v>0.0040600000000000002</v>
      </c>
      <c r="V194" s="262">
        <f>U194*H194</f>
        <v>0.0040600000000000002</v>
      </c>
      <c r="W194" s="262">
        <v>0</v>
      </c>
      <c r="X194" s="263">
        <f>W194*H194</f>
        <v>0</v>
      </c>
      <c r="Y194" s="39"/>
      <c r="Z194" s="39"/>
      <c r="AA194" s="39"/>
      <c r="AB194" s="39"/>
      <c r="AC194" s="39"/>
      <c r="AD194" s="39"/>
      <c r="AE194" s="39"/>
      <c r="AR194" s="264" t="s">
        <v>430</v>
      </c>
      <c r="AT194" s="264" t="s">
        <v>498</v>
      </c>
      <c r="AU194" s="264" t="s">
        <v>88</v>
      </c>
      <c r="AY194" s="18" t="s">
        <v>223</v>
      </c>
      <c r="BE194" s="265">
        <f>IF(O194="základní",K194,0)</f>
        <v>0</v>
      </c>
      <c r="BF194" s="265">
        <f>IF(O194="snížená",K194,0)</f>
        <v>0</v>
      </c>
      <c r="BG194" s="265">
        <f>IF(O194="zákl. přenesená",K194,0)</f>
        <v>0</v>
      </c>
      <c r="BH194" s="265">
        <f>IF(O194="sníž. přenesená",K194,0)</f>
        <v>0</v>
      </c>
      <c r="BI194" s="265">
        <f>IF(O194="nulová",K194,0)</f>
        <v>0</v>
      </c>
      <c r="BJ194" s="18" t="s">
        <v>86</v>
      </c>
      <c r="BK194" s="265">
        <f>ROUND(P194*H194,2)</f>
        <v>0</v>
      </c>
      <c r="BL194" s="18" t="s">
        <v>239</v>
      </c>
      <c r="BM194" s="264" t="s">
        <v>2788</v>
      </c>
    </row>
    <row r="195" s="2" customFormat="1">
      <c r="A195" s="39"/>
      <c r="B195" s="40"/>
      <c r="C195" s="41"/>
      <c r="D195" s="266" t="s">
        <v>232</v>
      </c>
      <c r="E195" s="41"/>
      <c r="F195" s="267" t="s">
        <v>2789</v>
      </c>
      <c r="G195" s="41"/>
      <c r="H195" s="41"/>
      <c r="I195" s="158"/>
      <c r="J195" s="158"/>
      <c r="K195" s="41"/>
      <c r="L195" s="41"/>
      <c r="M195" s="45"/>
      <c r="N195" s="268"/>
      <c r="O195" s="269"/>
      <c r="P195" s="92"/>
      <c r="Q195" s="92"/>
      <c r="R195" s="92"/>
      <c r="S195" s="92"/>
      <c r="T195" s="92"/>
      <c r="U195" s="92"/>
      <c r="V195" s="92"/>
      <c r="W195" s="92"/>
      <c r="X195" s="93"/>
      <c r="Y195" s="39"/>
      <c r="Z195" s="39"/>
      <c r="AA195" s="39"/>
      <c r="AB195" s="39"/>
      <c r="AC195" s="39"/>
      <c r="AD195" s="39"/>
      <c r="AE195" s="39"/>
      <c r="AT195" s="18" t="s">
        <v>232</v>
      </c>
      <c r="AU195" s="18" t="s">
        <v>88</v>
      </c>
    </row>
    <row r="196" s="13" customFormat="1">
      <c r="A196" s="13"/>
      <c r="B196" s="274"/>
      <c r="C196" s="275"/>
      <c r="D196" s="266" t="s">
        <v>446</v>
      </c>
      <c r="E196" s="276" t="s">
        <v>1</v>
      </c>
      <c r="F196" s="277" t="s">
        <v>86</v>
      </c>
      <c r="G196" s="275"/>
      <c r="H196" s="278">
        <v>1</v>
      </c>
      <c r="I196" s="279"/>
      <c r="J196" s="279"/>
      <c r="K196" s="275"/>
      <c r="L196" s="275"/>
      <c r="M196" s="280"/>
      <c r="N196" s="281"/>
      <c r="O196" s="282"/>
      <c r="P196" s="282"/>
      <c r="Q196" s="282"/>
      <c r="R196" s="282"/>
      <c r="S196" s="282"/>
      <c r="T196" s="282"/>
      <c r="U196" s="282"/>
      <c r="V196" s="282"/>
      <c r="W196" s="282"/>
      <c r="X196" s="283"/>
      <c r="Y196" s="13"/>
      <c r="Z196" s="13"/>
      <c r="AA196" s="13"/>
      <c r="AB196" s="13"/>
      <c r="AC196" s="13"/>
      <c r="AD196" s="13"/>
      <c r="AE196" s="13"/>
      <c r="AT196" s="284" t="s">
        <v>446</v>
      </c>
      <c r="AU196" s="284" t="s">
        <v>88</v>
      </c>
      <c r="AV196" s="13" t="s">
        <v>88</v>
      </c>
      <c r="AW196" s="13" t="s">
        <v>5</v>
      </c>
      <c r="AX196" s="13" t="s">
        <v>86</v>
      </c>
      <c r="AY196" s="284" t="s">
        <v>223</v>
      </c>
    </row>
    <row r="197" s="12" customFormat="1" ht="22.8" customHeight="1">
      <c r="A197" s="12"/>
      <c r="B197" s="235"/>
      <c r="C197" s="236"/>
      <c r="D197" s="237" t="s">
        <v>77</v>
      </c>
      <c r="E197" s="250" t="s">
        <v>239</v>
      </c>
      <c r="F197" s="250" t="s">
        <v>1617</v>
      </c>
      <c r="G197" s="236"/>
      <c r="H197" s="236"/>
      <c r="I197" s="239"/>
      <c r="J197" s="239"/>
      <c r="K197" s="251">
        <f>BK197</f>
        <v>0</v>
      </c>
      <c r="L197" s="236"/>
      <c r="M197" s="241"/>
      <c r="N197" s="242"/>
      <c r="O197" s="243"/>
      <c r="P197" s="243"/>
      <c r="Q197" s="244">
        <f>SUM(Q198:Q202)</f>
        <v>0</v>
      </c>
      <c r="R197" s="244">
        <f>SUM(R198:R202)</f>
        <v>0</v>
      </c>
      <c r="S197" s="243"/>
      <c r="T197" s="245">
        <f>SUM(T198:T202)</f>
        <v>0</v>
      </c>
      <c r="U197" s="243"/>
      <c r="V197" s="245">
        <f>SUM(V198:V202)</f>
        <v>0</v>
      </c>
      <c r="W197" s="243"/>
      <c r="X197" s="246">
        <f>SUM(X198:X202)</f>
        <v>0</v>
      </c>
      <c r="Y197" s="12"/>
      <c r="Z197" s="12"/>
      <c r="AA197" s="12"/>
      <c r="AB197" s="12"/>
      <c r="AC197" s="12"/>
      <c r="AD197" s="12"/>
      <c r="AE197" s="12"/>
      <c r="AR197" s="247" t="s">
        <v>86</v>
      </c>
      <c r="AT197" s="248" t="s">
        <v>77</v>
      </c>
      <c r="AU197" s="248" t="s">
        <v>86</v>
      </c>
      <c r="AY197" s="247" t="s">
        <v>223</v>
      </c>
      <c r="BK197" s="249">
        <f>SUM(BK198:BK202)</f>
        <v>0</v>
      </c>
    </row>
    <row r="198" s="2" customFormat="1" ht="21.75" customHeight="1">
      <c r="A198" s="39"/>
      <c r="B198" s="40"/>
      <c r="C198" s="252" t="s">
        <v>322</v>
      </c>
      <c r="D198" s="252" t="s">
        <v>226</v>
      </c>
      <c r="E198" s="253" t="s">
        <v>2809</v>
      </c>
      <c r="F198" s="254" t="s">
        <v>2810</v>
      </c>
      <c r="G198" s="255" t="s">
        <v>409</v>
      </c>
      <c r="H198" s="256">
        <v>2.1589999999999998</v>
      </c>
      <c r="I198" s="257"/>
      <c r="J198" s="257"/>
      <c r="K198" s="258">
        <f>ROUND(P198*H198,2)</f>
        <v>0</v>
      </c>
      <c r="L198" s="254" t="s">
        <v>404</v>
      </c>
      <c r="M198" s="45"/>
      <c r="N198" s="259" t="s">
        <v>1</v>
      </c>
      <c r="O198" s="260" t="s">
        <v>41</v>
      </c>
      <c r="P198" s="261">
        <f>I198+J198</f>
        <v>0</v>
      </c>
      <c r="Q198" s="261">
        <f>ROUND(I198*H198,2)</f>
        <v>0</v>
      </c>
      <c r="R198" s="261">
        <f>ROUND(J198*H198,2)</f>
        <v>0</v>
      </c>
      <c r="S198" s="92"/>
      <c r="T198" s="262">
        <f>S198*H198</f>
        <v>0</v>
      </c>
      <c r="U198" s="262">
        <v>0</v>
      </c>
      <c r="V198" s="262">
        <f>U198*H198</f>
        <v>0</v>
      </c>
      <c r="W198" s="262">
        <v>0</v>
      </c>
      <c r="X198" s="263">
        <f>W198*H198</f>
        <v>0</v>
      </c>
      <c r="Y198" s="39"/>
      <c r="Z198" s="39"/>
      <c r="AA198" s="39"/>
      <c r="AB198" s="39"/>
      <c r="AC198" s="39"/>
      <c r="AD198" s="39"/>
      <c r="AE198" s="39"/>
      <c r="AR198" s="264" t="s">
        <v>239</v>
      </c>
      <c r="AT198" s="264" t="s">
        <v>226</v>
      </c>
      <c r="AU198" s="264" t="s">
        <v>88</v>
      </c>
      <c r="AY198" s="18" t="s">
        <v>223</v>
      </c>
      <c r="BE198" s="265">
        <f>IF(O198="základní",K198,0)</f>
        <v>0</v>
      </c>
      <c r="BF198" s="265">
        <f>IF(O198="snížená",K198,0)</f>
        <v>0</v>
      </c>
      <c r="BG198" s="265">
        <f>IF(O198="zákl. přenesená",K198,0)</f>
        <v>0</v>
      </c>
      <c r="BH198" s="265">
        <f>IF(O198="sníž. přenesená",K198,0)</f>
        <v>0</v>
      </c>
      <c r="BI198" s="265">
        <f>IF(O198="nulová",K198,0)</f>
        <v>0</v>
      </c>
      <c r="BJ198" s="18" t="s">
        <v>86</v>
      </c>
      <c r="BK198" s="265">
        <f>ROUND(P198*H198,2)</f>
        <v>0</v>
      </c>
      <c r="BL198" s="18" t="s">
        <v>239</v>
      </c>
      <c r="BM198" s="264" t="s">
        <v>2811</v>
      </c>
    </row>
    <row r="199" s="2" customFormat="1">
      <c r="A199" s="39"/>
      <c r="B199" s="40"/>
      <c r="C199" s="41"/>
      <c r="D199" s="266" t="s">
        <v>232</v>
      </c>
      <c r="E199" s="41"/>
      <c r="F199" s="267" t="s">
        <v>2812</v>
      </c>
      <c r="G199" s="41"/>
      <c r="H199" s="41"/>
      <c r="I199" s="158"/>
      <c r="J199" s="158"/>
      <c r="K199" s="41"/>
      <c r="L199" s="41"/>
      <c r="M199" s="45"/>
      <c r="N199" s="268"/>
      <c r="O199" s="269"/>
      <c r="P199" s="92"/>
      <c r="Q199" s="92"/>
      <c r="R199" s="92"/>
      <c r="S199" s="92"/>
      <c r="T199" s="92"/>
      <c r="U199" s="92"/>
      <c r="V199" s="92"/>
      <c r="W199" s="92"/>
      <c r="X199" s="93"/>
      <c r="Y199" s="39"/>
      <c r="Z199" s="39"/>
      <c r="AA199" s="39"/>
      <c r="AB199" s="39"/>
      <c r="AC199" s="39"/>
      <c r="AD199" s="39"/>
      <c r="AE199" s="39"/>
      <c r="AT199" s="18" t="s">
        <v>232</v>
      </c>
      <c r="AU199" s="18" t="s">
        <v>88</v>
      </c>
    </row>
    <row r="200" s="15" customFormat="1">
      <c r="A200" s="15"/>
      <c r="B200" s="309"/>
      <c r="C200" s="310"/>
      <c r="D200" s="266" t="s">
        <v>446</v>
      </c>
      <c r="E200" s="311" t="s">
        <v>1</v>
      </c>
      <c r="F200" s="312" t="s">
        <v>2813</v>
      </c>
      <c r="G200" s="310"/>
      <c r="H200" s="311" t="s">
        <v>1</v>
      </c>
      <c r="I200" s="313"/>
      <c r="J200" s="313"/>
      <c r="K200" s="310"/>
      <c r="L200" s="310"/>
      <c r="M200" s="314"/>
      <c r="N200" s="315"/>
      <c r="O200" s="316"/>
      <c r="P200" s="316"/>
      <c r="Q200" s="316"/>
      <c r="R200" s="316"/>
      <c r="S200" s="316"/>
      <c r="T200" s="316"/>
      <c r="U200" s="316"/>
      <c r="V200" s="316"/>
      <c r="W200" s="316"/>
      <c r="X200" s="317"/>
      <c r="Y200" s="15"/>
      <c r="Z200" s="15"/>
      <c r="AA200" s="15"/>
      <c r="AB200" s="15"/>
      <c r="AC200" s="15"/>
      <c r="AD200" s="15"/>
      <c r="AE200" s="15"/>
      <c r="AT200" s="318" t="s">
        <v>446</v>
      </c>
      <c r="AU200" s="318" t="s">
        <v>88</v>
      </c>
      <c r="AV200" s="15" t="s">
        <v>86</v>
      </c>
      <c r="AW200" s="15" t="s">
        <v>5</v>
      </c>
      <c r="AX200" s="15" t="s">
        <v>78</v>
      </c>
      <c r="AY200" s="318" t="s">
        <v>223</v>
      </c>
    </row>
    <row r="201" s="15" customFormat="1">
      <c r="A201" s="15"/>
      <c r="B201" s="309"/>
      <c r="C201" s="310"/>
      <c r="D201" s="266" t="s">
        <v>446</v>
      </c>
      <c r="E201" s="311" t="s">
        <v>1</v>
      </c>
      <c r="F201" s="312" t="s">
        <v>3162</v>
      </c>
      <c r="G201" s="310"/>
      <c r="H201" s="311" t="s">
        <v>1</v>
      </c>
      <c r="I201" s="313"/>
      <c r="J201" s="313"/>
      <c r="K201" s="310"/>
      <c r="L201" s="310"/>
      <c r="M201" s="314"/>
      <c r="N201" s="315"/>
      <c r="O201" s="316"/>
      <c r="P201" s="316"/>
      <c r="Q201" s="316"/>
      <c r="R201" s="316"/>
      <c r="S201" s="316"/>
      <c r="T201" s="316"/>
      <c r="U201" s="316"/>
      <c r="V201" s="316"/>
      <c r="W201" s="316"/>
      <c r="X201" s="317"/>
      <c r="Y201" s="15"/>
      <c r="Z201" s="15"/>
      <c r="AA201" s="15"/>
      <c r="AB201" s="15"/>
      <c r="AC201" s="15"/>
      <c r="AD201" s="15"/>
      <c r="AE201" s="15"/>
      <c r="AT201" s="318" t="s">
        <v>446</v>
      </c>
      <c r="AU201" s="318" t="s">
        <v>88</v>
      </c>
      <c r="AV201" s="15" t="s">
        <v>86</v>
      </c>
      <c r="AW201" s="15" t="s">
        <v>5</v>
      </c>
      <c r="AX201" s="15" t="s">
        <v>78</v>
      </c>
      <c r="AY201" s="318" t="s">
        <v>223</v>
      </c>
    </row>
    <row r="202" s="13" customFormat="1">
      <c r="A202" s="13"/>
      <c r="B202" s="274"/>
      <c r="C202" s="275"/>
      <c r="D202" s="266" t="s">
        <v>446</v>
      </c>
      <c r="E202" s="276" t="s">
        <v>1</v>
      </c>
      <c r="F202" s="277" t="s">
        <v>3163</v>
      </c>
      <c r="G202" s="275"/>
      <c r="H202" s="278">
        <v>2.1589999999999998</v>
      </c>
      <c r="I202" s="279"/>
      <c r="J202" s="279"/>
      <c r="K202" s="275"/>
      <c r="L202" s="275"/>
      <c r="M202" s="280"/>
      <c r="N202" s="281"/>
      <c r="O202" s="282"/>
      <c r="P202" s="282"/>
      <c r="Q202" s="282"/>
      <c r="R202" s="282"/>
      <c r="S202" s="282"/>
      <c r="T202" s="282"/>
      <c r="U202" s="282"/>
      <c r="V202" s="282"/>
      <c r="W202" s="282"/>
      <c r="X202" s="283"/>
      <c r="Y202" s="13"/>
      <c r="Z202" s="13"/>
      <c r="AA202" s="13"/>
      <c r="AB202" s="13"/>
      <c r="AC202" s="13"/>
      <c r="AD202" s="13"/>
      <c r="AE202" s="13"/>
      <c r="AT202" s="284" t="s">
        <v>446</v>
      </c>
      <c r="AU202" s="284" t="s">
        <v>88</v>
      </c>
      <c r="AV202" s="13" t="s">
        <v>88</v>
      </c>
      <c r="AW202" s="13" t="s">
        <v>5</v>
      </c>
      <c r="AX202" s="13" t="s">
        <v>78</v>
      </c>
      <c r="AY202" s="284" t="s">
        <v>223</v>
      </c>
    </row>
    <row r="203" s="12" customFormat="1" ht="22.8" customHeight="1">
      <c r="A203" s="12"/>
      <c r="B203" s="235"/>
      <c r="C203" s="236"/>
      <c r="D203" s="237" t="s">
        <v>77</v>
      </c>
      <c r="E203" s="250" t="s">
        <v>222</v>
      </c>
      <c r="F203" s="250" t="s">
        <v>1051</v>
      </c>
      <c r="G203" s="236"/>
      <c r="H203" s="236"/>
      <c r="I203" s="239"/>
      <c r="J203" s="239"/>
      <c r="K203" s="251">
        <f>BK203</f>
        <v>0</v>
      </c>
      <c r="L203" s="236"/>
      <c r="M203" s="241"/>
      <c r="N203" s="242"/>
      <c r="O203" s="243"/>
      <c r="P203" s="243"/>
      <c r="Q203" s="244">
        <v>0</v>
      </c>
      <c r="R203" s="244">
        <v>0</v>
      </c>
      <c r="S203" s="243"/>
      <c r="T203" s="245">
        <v>0</v>
      </c>
      <c r="U203" s="243"/>
      <c r="V203" s="245">
        <v>0</v>
      </c>
      <c r="W203" s="243"/>
      <c r="X203" s="246">
        <v>0</v>
      </c>
      <c r="Y203" s="12"/>
      <c r="Z203" s="12"/>
      <c r="AA203" s="12"/>
      <c r="AB203" s="12"/>
      <c r="AC203" s="12"/>
      <c r="AD203" s="12"/>
      <c r="AE203" s="12"/>
      <c r="AR203" s="247" t="s">
        <v>86</v>
      </c>
      <c r="AT203" s="248" t="s">
        <v>77</v>
      </c>
      <c r="AU203" s="248" t="s">
        <v>86</v>
      </c>
      <c r="AY203" s="247" t="s">
        <v>223</v>
      </c>
      <c r="BK203" s="249">
        <v>0</v>
      </c>
    </row>
    <row r="204" s="12" customFormat="1" ht="22.8" customHeight="1">
      <c r="A204" s="12"/>
      <c r="B204" s="235"/>
      <c r="C204" s="236"/>
      <c r="D204" s="237" t="s">
        <v>77</v>
      </c>
      <c r="E204" s="250" t="s">
        <v>430</v>
      </c>
      <c r="F204" s="250" t="s">
        <v>917</v>
      </c>
      <c r="G204" s="236"/>
      <c r="H204" s="236"/>
      <c r="I204" s="239"/>
      <c r="J204" s="239"/>
      <c r="K204" s="251">
        <f>BK204</f>
        <v>0</v>
      </c>
      <c r="L204" s="236"/>
      <c r="M204" s="241"/>
      <c r="N204" s="242"/>
      <c r="O204" s="243"/>
      <c r="P204" s="243"/>
      <c r="Q204" s="244">
        <f>SUM(Q205:Q230)</f>
        <v>0</v>
      </c>
      <c r="R204" s="244">
        <f>SUM(R205:R230)</f>
        <v>0</v>
      </c>
      <c r="S204" s="243"/>
      <c r="T204" s="245">
        <f>SUM(T205:T230)</f>
        <v>0</v>
      </c>
      <c r="U204" s="243"/>
      <c r="V204" s="245">
        <f>SUM(V205:V230)</f>
        <v>12.867917800000001</v>
      </c>
      <c r="W204" s="243"/>
      <c r="X204" s="246">
        <f>SUM(X205:X230)</f>
        <v>0</v>
      </c>
      <c r="Y204" s="12"/>
      <c r="Z204" s="12"/>
      <c r="AA204" s="12"/>
      <c r="AB204" s="12"/>
      <c r="AC204" s="12"/>
      <c r="AD204" s="12"/>
      <c r="AE204" s="12"/>
      <c r="AR204" s="247" t="s">
        <v>86</v>
      </c>
      <c r="AT204" s="248" t="s">
        <v>77</v>
      </c>
      <c r="AU204" s="248" t="s">
        <v>86</v>
      </c>
      <c r="AY204" s="247" t="s">
        <v>223</v>
      </c>
      <c r="BK204" s="249">
        <f>SUM(BK205:BK230)</f>
        <v>0</v>
      </c>
    </row>
    <row r="205" s="2" customFormat="1" ht="21.75" customHeight="1">
      <c r="A205" s="39"/>
      <c r="B205" s="40"/>
      <c r="C205" s="252" t="s">
        <v>332</v>
      </c>
      <c r="D205" s="252" t="s">
        <v>226</v>
      </c>
      <c r="E205" s="253" t="s">
        <v>2834</v>
      </c>
      <c r="F205" s="254" t="s">
        <v>2835</v>
      </c>
      <c r="G205" s="255" t="s">
        <v>481</v>
      </c>
      <c r="H205" s="256">
        <v>14.390000000000001</v>
      </c>
      <c r="I205" s="257"/>
      <c r="J205" s="257"/>
      <c r="K205" s="258">
        <f>ROUND(P205*H205,2)</f>
        <v>0</v>
      </c>
      <c r="L205" s="254" t="s">
        <v>404</v>
      </c>
      <c r="M205" s="45"/>
      <c r="N205" s="259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</v>
      </c>
      <c r="V205" s="262">
        <f>U205*H205</f>
        <v>0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239</v>
      </c>
      <c r="AT205" s="264" t="s">
        <v>226</v>
      </c>
      <c r="AU205" s="264" t="s">
        <v>88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2836</v>
      </c>
    </row>
    <row r="206" s="2" customFormat="1">
      <c r="A206" s="39"/>
      <c r="B206" s="40"/>
      <c r="C206" s="41"/>
      <c r="D206" s="266" t="s">
        <v>232</v>
      </c>
      <c r="E206" s="41"/>
      <c r="F206" s="267" t="s">
        <v>2837</v>
      </c>
      <c r="G206" s="41"/>
      <c r="H206" s="41"/>
      <c r="I206" s="158"/>
      <c r="J206" s="158"/>
      <c r="K206" s="41"/>
      <c r="L206" s="41"/>
      <c r="M206" s="45"/>
      <c r="N206" s="268"/>
      <c r="O206" s="269"/>
      <c r="P206" s="92"/>
      <c r="Q206" s="92"/>
      <c r="R206" s="92"/>
      <c r="S206" s="92"/>
      <c r="T206" s="92"/>
      <c r="U206" s="92"/>
      <c r="V206" s="92"/>
      <c r="W206" s="92"/>
      <c r="X206" s="93"/>
      <c r="Y206" s="39"/>
      <c r="Z206" s="39"/>
      <c r="AA206" s="39"/>
      <c r="AB206" s="39"/>
      <c r="AC206" s="39"/>
      <c r="AD206" s="39"/>
      <c r="AE206" s="39"/>
      <c r="AT206" s="18" t="s">
        <v>232</v>
      </c>
      <c r="AU206" s="18" t="s">
        <v>88</v>
      </c>
    </row>
    <row r="207" s="15" customFormat="1">
      <c r="A207" s="15"/>
      <c r="B207" s="309"/>
      <c r="C207" s="310"/>
      <c r="D207" s="266" t="s">
        <v>446</v>
      </c>
      <c r="E207" s="311" t="s">
        <v>1</v>
      </c>
      <c r="F207" s="312" t="s">
        <v>2838</v>
      </c>
      <c r="G207" s="310"/>
      <c r="H207" s="311" t="s">
        <v>1</v>
      </c>
      <c r="I207" s="313"/>
      <c r="J207" s="313"/>
      <c r="K207" s="310"/>
      <c r="L207" s="310"/>
      <c r="M207" s="314"/>
      <c r="N207" s="315"/>
      <c r="O207" s="316"/>
      <c r="P207" s="316"/>
      <c r="Q207" s="316"/>
      <c r="R207" s="316"/>
      <c r="S207" s="316"/>
      <c r="T207" s="316"/>
      <c r="U207" s="316"/>
      <c r="V207" s="316"/>
      <c r="W207" s="316"/>
      <c r="X207" s="317"/>
      <c r="Y207" s="15"/>
      <c r="Z207" s="15"/>
      <c r="AA207" s="15"/>
      <c r="AB207" s="15"/>
      <c r="AC207" s="15"/>
      <c r="AD207" s="15"/>
      <c r="AE207" s="15"/>
      <c r="AT207" s="318" t="s">
        <v>446</v>
      </c>
      <c r="AU207" s="318" t="s">
        <v>88</v>
      </c>
      <c r="AV207" s="15" t="s">
        <v>86</v>
      </c>
      <c r="AW207" s="15" t="s">
        <v>5</v>
      </c>
      <c r="AX207" s="15" t="s">
        <v>78</v>
      </c>
      <c r="AY207" s="318" t="s">
        <v>223</v>
      </c>
    </row>
    <row r="208" s="13" customFormat="1">
      <c r="A208" s="13"/>
      <c r="B208" s="274"/>
      <c r="C208" s="275"/>
      <c r="D208" s="266" t="s">
        <v>446</v>
      </c>
      <c r="E208" s="276" t="s">
        <v>1</v>
      </c>
      <c r="F208" s="277" t="s">
        <v>3164</v>
      </c>
      <c r="G208" s="275"/>
      <c r="H208" s="278">
        <v>14.390000000000001</v>
      </c>
      <c r="I208" s="279"/>
      <c r="J208" s="279"/>
      <c r="K208" s="275"/>
      <c r="L208" s="275"/>
      <c r="M208" s="280"/>
      <c r="N208" s="281"/>
      <c r="O208" s="282"/>
      <c r="P208" s="282"/>
      <c r="Q208" s="282"/>
      <c r="R208" s="282"/>
      <c r="S208" s="282"/>
      <c r="T208" s="282"/>
      <c r="U208" s="282"/>
      <c r="V208" s="282"/>
      <c r="W208" s="282"/>
      <c r="X208" s="283"/>
      <c r="Y208" s="13"/>
      <c r="Z208" s="13"/>
      <c r="AA208" s="13"/>
      <c r="AB208" s="13"/>
      <c r="AC208" s="13"/>
      <c r="AD208" s="13"/>
      <c r="AE208" s="13"/>
      <c r="AT208" s="284" t="s">
        <v>446</v>
      </c>
      <c r="AU208" s="284" t="s">
        <v>88</v>
      </c>
      <c r="AV208" s="13" t="s">
        <v>88</v>
      </c>
      <c r="AW208" s="13" t="s">
        <v>5</v>
      </c>
      <c r="AX208" s="13" t="s">
        <v>78</v>
      </c>
      <c r="AY208" s="284" t="s">
        <v>223</v>
      </c>
    </row>
    <row r="209" s="2" customFormat="1" ht="21.75" customHeight="1">
      <c r="A209" s="39"/>
      <c r="B209" s="40"/>
      <c r="C209" s="296" t="s">
        <v>8</v>
      </c>
      <c r="D209" s="296" t="s">
        <v>498</v>
      </c>
      <c r="E209" s="297" t="s">
        <v>2841</v>
      </c>
      <c r="F209" s="298" t="s">
        <v>2842</v>
      </c>
      <c r="G209" s="299" t="s">
        <v>481</v>
      </c>
      <c r="H209" s="300">
        <v>14.390000000000001</v>
      </c>
      <c r="I209" s="301"/>
      <c r="J209" s="302"/>
      <c r="K209" s="303">
        <f>ROUND(P209*H209,2)</f>
        <v>0</v>
      </c>
      <c r="L209" s="298" t="s">
        <v>404</v>
      </c>
      <c r="M209" s="304"/>
      <c r="N209" s="305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0.00048000000000000001</v>
      </c>
      <c r="V209" s="262">
        <f>U209*H209</f>
        <v>0.0069072000000000005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430</v>
      </c>
      <c r="AT209" s="264" t="s">
        <v>498</v>
      </c>
      <c r="AU209" s="264" t="s">
        <v>88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2843</v>
      </c>
    </row>
    <row r="210" s="13" customFormat="1">
      <c r="A210" s="13"/>
      <c r="B210" s="274"/>
      <c r="C210" s="275"/>
      <c r="D210" s="266" t="s">
        <v>446</v>
      </c>
      <c r="E210" s="276" t="s">
        <v>1</v>
      </c>
      <c r="F210" s="277" t="s">
        <v>3164</v>
      </c>
      <c r="G210" s="275"/>
      <c r="H210" s="278">
        <v>14.390000000000001</v>
      </c>
      <c r="I210" s="279"/>
      <c r="J210" s="279"/>
      <c r="K210" s="275"/>
      <c r="L210" s="275"/>
      <c r="M210" s="280"/>
      <c r="N210" s="281"/>
      <c r="O210" s="282"/>
      <c r="P210" s="282"/>
      <c r="Q210" s="282"/>
      <c r="R210" s="282"/>
      <c r="S210" s="282"/>
      <c r="T210" s="282"/>
      <c r="U210" s="282"/>
      <c r="V210" s="282"/>
      <c r="W210" s="282"/>
      <c r="X210" s="283"/>
      <c r="Y210" s="13"/>
      <c r="Z210" s="13"/>
      <c r="AA210" s="13"/>
      <c r="AB210" s="13"/>
      <c r="AC210" s="13"/>
      <c r="AD210" s="13"/>
      <c r="AE210" s="13"/>
      <c r="AT210" s="284" t="s">
        <v>446</v>
      </c>
      <c r="AU210" s="284" t="s">
        <v>88</v>
      </c>
      <c r="AV210" s="13" t="s">
        <v>88</v>
      </c>
      <c r="AW210" s="13" t="s">
        <v>5</v>
      </c>
      <c r="AX210" s="13" t="s">
        <v>78</v>
      </c>
      <c r="AY210" s="284" t="s">
        <v>223</v>
      </c>
    </row>
    <row r="211" s="2" customFormat="1" ht="21.75" customHeight="1">
      <c r="A211" s="39"/>
      <c r="B211" s="40"/>
      <c r="C211" s="296" t="s">
        <v>343</v>
      </c>
      <c r="D211" s="296" t="s">
        <v>498</v>
      </c>
      <c r="E211" s="297" t="s">
        <v>3165</v>
      </c>
      <c r="F211" s="298" t="s">
        <v>3166</v>
      </c>
      <c r="G211" s="299" t="s">
        <v>481</v>
      </c>
      <c r="H211" s="300">
        <v>14.390000000000001</v>
      </c>
      <c r="I211" s="301"/>
      <c r="J211" s="302"/>
      <c r="K211" s="303">
        <f>ROUND(P211*H211,2)</f>
        <v>0</v>
      </c>
      <c r="L211" s="298" t="s">
        <v>404</v>
      </c>
      <c r="M211" s="304"/>
      <c r="N211" s="305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0.0024099999999999998</v>
      </c>
      <c r="V211" s="262">
        <f>U211*H211</f>
        <v>0.0346799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430</v>
      </c>
      <c r="AT211" s="264" t="s">
        <v>498</v>
      </c>
      <c r="AU211" s="264" t="s">
        <v>88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3167</v>
      </c>
    </row>
    <row r="212" s="13" customFormat="1">
      <c r="A212" s="13"/>
      <c r="B212" s="274"/>
      <c r="C212" s="275"/>
      <c r="D212" s="266" t="s">
        <v>446</v>
      </c>
      <c r="E212" s="276" t="s">
        <v>1</v>
      </c>
      <c r="F212" s="277" t="s">
        <v>3164</v>
      </c>
      <c r="G212" s="275"/>
      <c r="H212" s="278">
        <v>14.390000000000001</v>
      </c>
      <c r="I212" s="279"/>
      <c r="J212" s="279"/>
      <c r="K212" s="275"/>
      <c r="L212" s="275"/>
      <c r="M212" s="280"/>
      <c r="N212" s="281"/>
      <c r="O212" s="282"/>
      <c r="P212" s="282"/>
      <c r="Q212" s="282"/>
      <c r="R212" s="282"/>
      <c r="S212" s="282"/>
      <c r="T212" s="282"/>
      <c r="U212" s="282"/>
      <c r="V212" s="282"/>
      <c r="W212" s="282"/>
      <c r="X212" s="283"/>
      <c r="Y212" s="13"/>
      <c r="Z212" s="13"/>
      <c r="AA212" s="13"/>
      <c r="AB212" s="13"/>
      <c r="AC212" s="13"/>
      <c r="AD212" s="13"/>
      <c r="AE212" s="13"/>
      <c r="AT212" s="284" t="s">
        <v>446</v>
      </c>
      <c r="AU212" s="284" t="s">
        <v>88</v>
      </c>
      <c r="AV212" s="13" t="s">
        <v>88</v>
      </c>
      <c r="AW212" s="13" t="s">
        <v>5</v>
      </c>
      <c r="AX212" s="13" t="s">
        <v>86</v>
      </c>
      <c r="AY212" s="284" t="s">
        <v>223</v>
      </c>
    </row>
    <row r="213" s="2" customFormat="1" ht="21.75" customHeight="1">
      <c r="A213" s="39"/>
      <c r="B213" s="40"/>
      <c r="C213" s="252" t="s">
        <v>348</v>
      </c>
      <c r="D213" s="252" t="s">
        <v>226</v>
      </c>
      <c r="E213" s="253" t="s">
        <v>3168</v>
      </c>
      <c r="F213" s="254" t="s">
        <v>3169</v>
      </c>
      <c r="G213" s="255" t="s">
        <v>481</v>
      </c>
      <c r="H213" s="256">
        <v>14.390000000000001</v>
      </c>
      <c r="I213" s="257"/>
      <c r="J213" s="257"/>
      <c r="K213" s="258">
        <f>ROUND(P213*H213,2)</f>
        <v>0</v>
      </c>
      <c r="L213" s="254" t="s">
        <v>404</v>
      </c>
      <c r="M213" s="45"/>
      <c r="N213" s="259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1.0000000000000001E-05</v>
      </c>
      <c r="V213" s="262">
        <f>U213*H213</f>
        <v>0.00014390000000000003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239</v>
      </c>
      <c r="AT213" s="264" t="s">
        <v>226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3170</v>
      </c>
    </row>
    <row r="214" s="13" customFormat="1">
      <c r="A214" s="13"/>
      <c r="B214" s="274"/>
      <c r="C214" s="275"/>
      <c r="D214" s="266" t="s">
        <v>446</v>
      </c>
      <c r="E214" s="276" t="s">
        <v>1</v>
      </c>
      <c r="F214" s="277" t="s">
        <v>3164</v>
      </c>
      <c r="G214" s="275"/>
      <c r="H214" s="278">
        <v>14.390000000000001</v>
      </c>
      <c r="I214" s="279"/>
      <c r="J214" s="279"/>
      <c r="K214" s="275"/>
      <c r="L214" s="275"/>
      <c r="M214" s="280"/>
      <c r="N214" s="281"/>
      <c r="O214" s="282"/>
      <c r="P214" s="282"/>
      <c r="Q214" s="282"/>
      <c r="R214" s="282"/>
      <c r="S214" s="282"/>
      <c r="T214" s="282"/>
      <c r="U214" s="282"/>
      <c r="V214" s="282"/>
      <c r="W214" s="282"/>
      <c r="X214" s="283"/>
      <c r="Y214" s="13"/>
      <c r="Z214" s="13"/>
      <c r="AA214" s="13"/>
      <c r="AB214" s="13"/>
      <c r="AC214" s="13"/>
      <c r="AD214" s="13"/>
      <c r="AE214" s="13"/>
      <c r="AT214" s="284" t="s">
        <v>446</v>
      </c>
      <c r="AU214" s="284" t="s">
        <v>88</v>
      </c>
      <c r="AV214" s="13" t="s">
        <v>88</v>
      </c>
      <c r="AW214" s="13" t="s">
        <v>5</v>
      </c>
      <c r="AX214" s="13" t="s">
        <v>86</v>
      </c>
      <c r="AY214" s="284" t="s">
        <v>223</v>
      </c>
    </row>
    <row r="215" s="2" customFormat="1" ht="16.5" customHeight="1">
      <c r="A215" s="39"/>
      <c r="B215" s="40"/>
      <c r="C215" s="252" t="s">
        <v>353</v>
      </c>
      <c r="D215" s="252" t="s">
        <v>226</v>
      </c>
      <c r="E215" s="253" t="s">
        <v>3076</v>
      </c>
      <c r="F215" s="254" t="s">
        <v>3171</v>
      </c>
      <c r="G215" s="255" t="s">
        <v>320</v>
      </c>
      <c r="H215" s="256">
        <v>1</v>
      </c>
      <c r="I215" s="257"/>
      <c r="J215" s="257"/>
      <c r="K215" s="258">
        <f>ROUND(P215*H215,2)</f>
        <v>0</v>
      </c>
      <c r="L215" s="254" t="s">
        <v>1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0.00012</v>
      </c>
      <c r="V215" s="262">
        <f>U215*H215</f>
        <v>0.00012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88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3078</v>
      </c>
    </row>
    <row r="216" s="13" customFormat="1">
      <c r="A216" s="13"/>
      <c r="B216" s="274"/>
      <c r="C216" s="275"/>
      <c r="D216" s="266" t="s">
        <v>446</v>
      </c>
      <c r="E216" s="276" t="s">
        <v>1</v>
      </c>
      <c r="F216" s="277" t="s">
        <v>86</v>
      </c>
      <c r="G216" s="275"/>
      <c r="H216" s="278">
        <v>1</v>
      </c>
      <c r="I216" s="279"/>
      <c r="J216" s="279"/>
      <c r="K216" s="275"/>
      <c r="L216" s="275"/>
      <c r="M216" s="280"/>
      <c r="N216" s="281"/>
      <c r="O216" s="282"/>
      <c r="P216" s="282"/>
      <c r="Q216" s="282"/>
      <c r="R216" s="282"/>
      <c r="S216" s="282"/>
      <c r="T216" s="282"/>
      <c r="U216" s="282"/>
      <c r="V216" s="282"/>
      <c r="W216" s="282"/>
      <c r="X216" s="283"/>
      <c r="Y216" s="13"/>
      <c r="Z216" s="13"/>
      <c r="AA216" s="13"/>
      <c r="AB216" s="13"/>
      <c r="AC216" s="13"/>
      <c r="AD216" s="13"/>
      <c r="AE216" s="13"/>
      <c r="AT216" s="284" t="s">
        <v>446</v>
      </c>
      <c r="AU216" s="284" t="s">
        <v>88</v>
      </c>
      <c r="AV216" s="13" t="s">
        <v>88</v>
      </c>
      <c r="AW216" s="13" t="s">
        <v>5</v>
      </c>
      <c r="AX216" s="13" t="s">
        <v>86</v>
      </c>
      <c r="AY216" s="284" t="s">
        <v>223</v>
      </c>
    </row>
    <row r="217" s="2" customFormat="1" ht="16.5" customHeight="1">
      <c r="A217" s="39"/>
      <c r="B217" s="40"/>
      <c r="C217" s="252" t="s">
        <v>358</v>
      </c>
      <c r="D217" s="252" t="s">
        <v>226</v>
      </c>
      <c r="E217" s="253" t="s">
        <v>3080</v>
      </c>
      <c r="F217" s="254" t="s">
        <v>3081</v>
      </c>
      <c r="G217" s="255" t="s">
        <v>320</v>
      </c>
      <c r="H217" s="256">
        <v>1</v>
      </c>
      <c r="I217" s="257"/>
      <c r="J217" s="257"/>
      <c r="K217" s="258">
        <f>ROUND(P217*H217,2)</f>
        <v>0</v>
      </c>
      <c r="L217" s="254" t="s">
        <v>1</v>
      </c>
      <c r="M217" s="45"/>
      <c r="N217" s="259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0.00012</v>
      </c>
      <c r="V217" s="262">
        <f>U217*H217</f>
        <v>0.00012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239</v>
      </c>
      <c r="AT217" s="264" t="s">
        <v>226</v>
      </c>
      <c r="AU217" s="264" t="s">
        <v>88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3082</v>
      </c>
    </row>
    <row r="218" s="15" customFormat="1">
      <c r="A218" s="15"/>
      <c r="B218" s="309"/>
      <c r="C218" s="310"/>
      <c r="D218" s="266" t="s">
        <v>446</v>
      </c>
      <c r="E218" s="311" t="s">
        <v>1</v>
      </c>
      <c r="F218" s="312" t="s">
        <v>3172</v>
      </c>
      <c r="G218" s="310"/>
      <c r="H218" s="311" t="s">
        <v>1</v>
      </c>
      <c r="I218" s="313"/>
      <c r="J218" s="313"/>
      <c r="K218" s="310"/>
      <c r="L218" s="310"/>
      <c r="M218" s="314"/>
      <c r="N218" s="315"/>
      <c r="O218" s="316"/>
      <c r="P218" s="316"/>
      <c r="Q218" s="316"/>
      <c r="R218" s="316"/>
      <c r="S218" s="316"/>
      <c r="T218" s="316"/>
      <c r="U218" s="316"/>
      <c r="V218" s="316"/>
      <c r="W218" s="316"/>
      <c r="X218" s="317"/>
      <c r="Y218" s="15"/>
      <c r="Z218" s="15"/>
      <c r="AA218" s="15"/>
      <c r="AB218" s="15"/>
      <c r="AC218" s="15"/>
      <c r="AD218" s="15"/>
      <c r="AE218" s="15"/>
      <c r="AT218" s="318" t="s">
        <v>446</v>
      </c>
      <c r="AU218" s="318" t="s">
        <v>88</v>
      </c>
      <c r="AV218" s="15" t="s">
        <v>86</v>
      </c>
      <c r="AW218" s="15" t="s">
        <v>5</v>
      </c>
      <c r="AX218" s="15" t="s">
        <v>78</v>
      </c>
      <c r="AY218" s="318" t="s">
        <v>223</v>
      </c>
    </row>
    <row r="219" s="13" customFormat="1">
      <c r="A219" s="13"/>
      <c r="B219" s="274"/>
      <c r="C219" s="275"/>
      <c r="D219" s="266" t="s">
        <v>446</v>
      </c>
      <c r="E219" s="276" t="s">
        <v>1</v>
      </c>
      <c r="F219" s="277" t="s">
        <v>86</v>
      </c>
      <c r="G219" s="275"/>
      <c r="H219" s="278">
        <v>1</v>
      </c>
      <c r="I219" s="279"/>
      <c r="J219" s="279"/>
      <c r="K219" s="275"/>
      <c r="L219" s="275"/>
      <c r="M219" s="280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3"/>
      <c r="Y219" s="13"/>
      <c r="Z219" s="13"/>
      <c r="AA219" s="13"/>
      <c r="AB219" s="13"/>
      <c r="AC219" s="13"/>
      <c r="AD219" s="13"/>
      <c r="AE219" s="13"/>
      <c r="AT219" s="284" t="s">
        <v>446</v>
      </c>
      <c r="AU219" s="284" t="s">
        <v>88</v>
      </c>
      <c r="AV219" s="13" t="s">
        <v>88</v>
      </c>
      <c r="AW219" s="13" t="s">
        <v>5</v>
      </c>
      <c r="AX219" s="13" t="s">
        <v>78</v>
      </c>
      <c r="AY219" s="284" t="s">
        <v>223</v>
      </c>
    </row>
    <row r="220" s="14" customFormat="1">
      <c r="A220" s="14"/>
      <c r="B220" s="285"/>
      <c r="C220" s="286"/>
      <c r="D220" s="266" t="s">
        <v>446</v>
      </c>
      <c r="E220" s="287" t="s">
        <v>1</v>
      </c>
      <c r="F220" s="288" t="s">
        <v>463</v>
      </c>
      <c r="G220" s="286"/>
      <c r="H220" s="289">
        <v>1</v>
      </c>
      <c r="I220" s="290"/>
      <c r="J220" s="290"/>
      <c r="K220" s="286"/>
      <c r="L220" s="286"/>
      <c r="M220" s="291"/>
      <c r="N220" s="292"/>
      <c r="O220" s="293"/>
      <c r="P220" s="293"/>
      <c r="Q220" s="293"/>
      <c r="R220" s="293"/>
      <c r="S220" s="293"/>
      <c r="T220" s="293"/>
      <c r="U220" s="293"/>
      <c r="V220" s="293"/>
      <c r="W220" s="293"/>
      <c r="X220" s="294"/>
      <c r="Y220" s="14"/>
      <c r="Z220" s="14"/>
      <c r="AA220" s="14"/>
      <c r="AB220" s="14"/>
      <c r="AC220" s="14"/>
      <c r="AD220" s="14"/>
      <c r="AE220" s="14"/>
      <c r="AT220" s="295" t="s">
        <v>446</v>
      </c>
      <c r="AU220" s="295" t="s">
        <v>88</v>
      </c>
      <c r="AV220" s="14" t="s">
        <v>239</v>
      </c>
      <c r="AW220" s="14" t="s">
        <v>5</v>
      </c>
      <c r="AX220" s="14" t="s">
        <v>86</v>
      </c>
      <c r="AY220" s="295" t="s">
        <v>223</v>
      </c>
    </row>
    <row r="221" s="2" customFormat="1" ht="16.5" customHeight="1">
      <c r="A221" s="39"/>
      <c r="B221" s="40"/>
      <c r="C221" s="296" t="s">
        <v>522</v>
      </c>
      <c r="D221" s="296" t="s">
        <v>498</v>
      </c>
      <c r="E221" s="297" t="s">
        <v>3086</v>
      </c>
      <c r="F221" s="298" t="s">
        <v>3087</v>
      </c>
      <c r="G221" s="299" t="s">
        <v>3088</v>
      </c>
      <c r="H221" s="300">
        <v>1</v>
      </c>
      <c r="I221" s="301"/>
      <c r="J221" s="302"/>
      <c r="K221" s="303">
        <f>ROUND(P221*H221,2)</f>
        <v>0</v>
      </c>
      <c r="L221" s="298" t="s">
        <v>1</v>
      </c>
      <c r="M221" s="304"/>
      <c r="N221" s="305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0.00158</v>
      </c>
      <c r="V221" s="262">
        <f>U221*H221</f>
        <v>0.00158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430</v>
      </c>
      <c r="AT221" s="264" t="s">
        <v>498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3089</v>
      </c>
    </row>
    <row r="222" s="2" customFormat="1">
      <c r="A222" s="39"/>
      <c r="B222" s="40"/>
      <c r="C222" s="41"/>
      <c r="D222" s="266" t="s">
        <v>232</v>
      </c>
      <c r="E222" s="41"/>
      <c r="F222" s="267" t="s">
        <v>3090</v>
      </c>
      <c r="G222" s="41"/>
      <c r="H222" s="41"/>
      <c r="I222" s="158"/>
      <c r="J222" s="158"/>
      <c r="K222" s="41"/>
      <c r="L222" s="41"/>
      <c r="M222" s="45"/>
      <c r="N222" s="268"/>
      <c r="O222" s="269"/>
      <c r="P222" s="92"/>
      <c r="Q222" s="92"/>
      <c r="R222" s="92"/>
      <c r="S222" s="92"/>
      <c r="T222" s="92"/>
      <c r="U222" s="92"/>
      <c r="V222" s="92"/>
      <c r="W222" s="92"/>
      <c r="X222" s="93"/>
      <c r="Y222" s="39"/>
      <c r="Z222" s="39"/>
      <c r="AA222" s="39"/>
      <c r="AB222" s="39"/>
      <c r="AC222" s="39"/>
      <c r="AD222" s="39"/>
      <c r="AE222" s="39"/>
      <c r="AT222" s="18" t="s">
        <v>232</v>
      </c>
      <c r="AU222" s="18" t="s">
        <v>88</v>
      </c>
    </row>
    <row r="223" s="13" customFormat="1">
      <c r="A223" s="13"/>
      <c r="B223" s="274"/>
      <c r="C223" s="275"/>
      <c r="D223" s="266" t="s">
        <v>446</v>
      </c>
      <c r="E223" s="276" t="s">
        <v>1</v>
      </c>
      <c r="F223" s="277" t="s">
        <v>86</v>
      </c>
      <c r="G223" s="275"/>
      <c r="H223" s="278">
        <v>1</v>
      </c>
      <c r="I223" s="279"/>
      <c r="J223" s="279"/>
      <c r="K223" s="275"/>
      <c r="L223" s="275"/>
      <c r="M223" s="280"/>
      <c r="N223" s="281"/>
      <c r="O223" s="282"/>
      <c r="P223" s="282"/>
      <c r="Q223" s="282"/>
      <c r="R223" s="282"/>
      <c r="S223" s="282"/>
      <c r="T223" s="282"/>
      <c r="U223" s="282"/>
      <c r="V223" s="282"/>
      <c r="W223" s="282"/>
      <c r="X223" s="283"/>
      <c r="Y223" s="13"/>
      <c r="Z223" s="13"/>
      <c r="AA223" s="13"/>
      <c r="AB223" s="13"/>
      <c r="AC223" s="13"/>
      <c r="AD223" s="13"/>
      <c r="AE223" s="13"/>
      <c r="AT223" s="284" t="s">
        <v>446</v>
      </c>
      <c r="AU223" s="284" t="s">
        <v>88</v>
      </c>
      <c r="AV223" s="13" t="s">
        <v>88</v>
      </c>
      <c r="AW223" s="13" t="s">
        <v>5</v>
      </c>
      <c r="AX223" s="13" t="s">
        <v>86</v>
      </c>
      <c r="AY223" s="284" t="s">
        <v>223</v>
      </c>
    </row>
    <row r="224" s="2" customFormat="1" ht="21.75" customHeight="1">
      <c r="A224" s="39"/>
      <c r="B224" s="40"/>
      <c r="C224" s="252" t="s">
        <v>526</v>
      </c>
      <c r="D224" s="252" t="s">
        <v>226</v>
      </c>
      <c r="E224" s="253" t="s">
        <v>2904</v>
      </c>
      <c r="F224" s="254" t="s">
        <v>2905</v>
      </c>
      <c r="G224" s="255" t="s">
        <v>2906</v>
      </c>
      <c r="H224" s="256">
        <v>14.390000000000001</v>
      </c>
      <c r="I224" s="257"/>
      <c r="J224" s="257"/>
      <c r="K224" s="258">
        <f>ROUND(P224*H224,2)</f>
        <v>0</v>
      </c>
      <c r="L224" s="254" t="s">
        <v>404</v>
      </c>
      <c r="M224" s="45"/>
      <c r="N224" s="259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0.00010000000000000001</v>
      </c>
      <c r="V224" s="262">
        <f>U224*H224</f>
        <v>0.0014390000000000002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239</v>
      </c>
      <c r="AT224" s="264" t="s">
        <v>226</v>
      </c>
      <c r="AU224" s="264" t="s">
        <v>88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2907</v>
      </c>
    </row>
    <row r="225" s="13" customFormat="1">
      <c r="A225" s="13"/>
      <c r="B225" s="274"/>
      <c r="C225" s="275"/>
      <c r="D225" s="266" t="s">
        <v>446</v>
      </c>
      <c r="E225" s="276" t="s">
        <v>1</v>
      </c>
      <c r="F225" s="277" t="s">
        <v>3164</v>
      </c>
      <c r="G225" s="275"/>
      <c r="H225" s="278">
        <v>14.390000000000001</v>
      </c>
      <c r="I225" s="279"/>
      <c r="J225" s="279"/>
      <c r="K225" s="275"/>
      <c r="L225" s="275"/>
      <c r="M225" s="280"/>
      <c r="N225" s="281"/>
      <c r="O225" s="282"/>
      <c r="P225" s="282"/>
      <c r="Q225" s="282"/>
      <c r="R225" s="282"/>
      <c r="S225" s="282"/>
      <c r="T225" s="282"/>
      <c r="U225" s="282"/>
      <c r="V225" s="282"/>
      <c r="W225" s="282"/>
      <c r="X225" s="283"/>
      <c r="Y225" s="13"/>
      <c r="Z225" s="13"/>
      <c r="AA225" s="13"/>
      <c r="AB225" s="13"/>
      <c r="AC225" s="13"/>
      <c r="AD225" s="13"/>
      <c r="AE225" s="13"/>
      <c r="AT225" s="284" t="s">
        <v>446</v>
      </c>
      <c r="AU225" s="284" t="s">
        <v>88</v>
      </c>
      <c r="AV225" s="13" t="s">
        <v>88</v>
      </c>
      <c r="AW225" s="13" t="s">
        <v>5</v>
      </c>
      <c r="AX225" s="13" t="s">
        <v>86</v>
      </c>
      <c r="AY225" s="284" t="s">
        <v>223</v>
      </c>
    </row>
    <row r="226" s="2" customFormat="1" ht="16.5" customHeight="1">
      <c r="A226" s="39"/>
      <c r="B226" s="40"/>
      <c r="C226" s="252" t="s">
        <v>365</v>
      </c>
      <c r="D226" s="252" t="s">
        <v>226</v>
      </c>
      <c r="E226" s="253" t="s">
        <v>2911</v>
      </c>
      <c r="F226" s="254" t="s">
        <v>2912</v>
      </c>
      <c r="G226" s="255" t="s">
        <v>320</v>
      </c>
      <c r="H226" s="256">
        <v>1</v>
      </c>
      <c r="I226" s="257"/>
      <c r="J226" s="257"/>
      <c r="K226" s="258">
        <f>ROUND(P226*H226,2)</f>
        <v>0</v>
      </c>
      <c r="L226" s="254" t="s">
        <v>1</v>
      </c>
      <c r="M226" s="45"/>
      <c r="N226" s="259" t="s">
        <v>1</v>
      </c>
      <c r="O226" s="260" t="s">
        <v>41</v>
      </c>
      <c r="P226" s="261">
        <f>I226+J226</f>
        <v>0</v>
      </c>
      <c r="Q226" s="261">
        <f>ROUND(I226*H226,2)</f>
        <v>0</v>
      </c>
      <c r="R226" s="261">
        <f>ROUND(J226*H226,2)</f>
        <v>0</v>
      </c>
      <c r="S226" s="92"/>
      <c r="T226" s="262">
        <f>S226*H226</f>
        <v>0</v>
      </c>
      <c r="U226" s="262">
        <v>12.82264</v>
      </c>
      <c r="V226" s="262">
        <f>U226*H226</f>
        <v>12.82264</v>
      </c>
      <c r="W226" s="262">
        <v>0</v>
      </c>
      <c r="X226" s="263">
        <f>W226*H226</f>
        <v>0</v>
      </c>
      <c r="Y226" s="39"/>
      <c r="Z226" s="39"/>
      <c r="AA226" s="39"/>
      <c r="AB226" s="39"/>
      <c r="AC226" s="39"/>
      <c r="AD226" s="39"/>
      <c r="AE226" s="39"/>
      <c r="AR226" s="264" t="s">
        <v>239</v>
      </c>
      <c r="AT226" s="264" t="s">
        <v>226</v>
      </c>
      <c r="AU226" s="264" t="s">
        <v>88</v>
      </c>
      <c r="AY226" s="18" t="s">
        <v>223</v>
      </c>
      <c r="BE226" s="265">
        <f>IF(O226="základní",K226,0)</f>
        <v>0</v>
      </c>
      <c r="BF226" s="265">
        <f>IF(O226="snížená",K226,0)</f>
        <v>0</v>
      </c>
      <c r="BG226" s="265">
        <f>IF(O226="zákl. přenesená",K226,0)</f>
        <v>0</v>
      </c>
      <c r="BH226" s="265">
        <f>IF(O226="sníž. přenesená",K226,0)</f>
        <v>0</v>
      </c>
      <c r="BI226" s="265">
        <f>IF(O226="nulová",K226,0)</f>
        <v>0</v>
      </c>
      <c r="BJ226" s="18" t="s">
        <v>86</v>
      </c>
      <c r="BK226" s="265">
        <f>ROUND(P226*H226,2)</f>
        <v>0</v>
      </c>
      <c r="BL226" s="18" t="s">
        <v>239</v>
      </c>
      <c r="BM226" s="264" t="s">
        <v>2913</v>
      </c>
    </row>
    <row r="227" s="2" customFormat="1">
      <c r="A227" s="39"/>
      <c r="B227" s="40"/>
      <c r="C227" s="41"/>
      <c r="D227" s="266" t="s">
        <v>232</v>
      </c>
      <c r="E227" s="41"/>
      <c r="F227" s="267" t="s">
        <v>2914</v>
      </c>
      <c r="G227" s="41"/>
      <c r="H227" s="41"/>
      <c r="I227" s="158"/>
      <c r="J227" s="158"/>
      <c r="K227" s="41"/>
      <c r="L227" s="41"/>
      <c r="M227" s="45"/>
      <c r="N227" s="268"/>
      <c r="O227" s="269"/>
      <c r="P227" s="92"/>
      <c r="Q227" s="92"/>
      <c r="R227" s="92"/>
      <c r="S227" s="92"/>
      <c r="T227" s="92"/>
      <c r="U227" s="92"/>
      <c r="V227" s="92"/>
      <c r="W227" s="92"/>
      <c r="X227" s="93"/>
      <c r="Y227" s="39"/>
      <c r="Z227" s="39"/>
      <c r="AA227" s="39"/>
      <c r="AB227" s="39"/>
      <c r="AC227" s="39"/>
      <c r="AD227" s="39"/>
      <c r="AE227" s="39"/>
      <c r="AT227" s="18" t="s">
        <v>232</v>
      </c>
      <c r="AU227" s="18" t="s">
        <v>88</v>
      </c>
    </row>
    <row r="228" s="13" customFormat="1">
      <c r="A228" s="13"/>
      <c r="B228" s="274"/>
      <c r="C228" s="275"/>
      <c r="D228" s="266" t="s">
        <v>446</v>
      </c>
      <c r="E228" s="276" t="s">
        <v>1</v>
      </c>
      <c r="F228" s="277" t="s">
        <v>86</v>
      </c>
      <c r="G228" s="275"/>
      <c r="H228" s="278">
        <v>1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3"/>
      <c r="Z228" s="13"/>
      <c r="AA228" s="13"/>
      <c r="AB228" s="13"/>
      <c r="AC228" s="13"/>
      <c r="AD228" s="13"/>
      <c r="AE228" s="13"/>
      <c r="AT228" s="284" t="s">
        <v>446</v>
      </c>
      <c r="AU228" s="284" t="s">
        <v>88</v>
      </c>
      <c r="AV228" s="13" t="s">
        <v>88</v>
      </c>
      <c r="AW228" s="13" t="s">
        <v>5</v>
      </c>
      <c r="AX228" s="13" t="s">
        <v>86</v>
      </c>
      <c r="AY228" s="284" t="s">
        <v>223</v>
      </c>
    </row>
    <row r="229" s="2" customFormat="1" ht="16.5" customHeight="1">
      <c r="A229" s="39"/>
      <c r="B229" s="40"/>
      <c r="C229" s="252" t="s">
        <v>370</v>
      </c>
      <c r="D229" s="252" t="s">
        <v>226</v>
      </c>
      <c r="E229" s="253" t="s">
        <v>3100</v>
      </c>
      <c r="F229" s="254" t="s">
        <v>3101</v>
      </c>
      <c r="G229" s="255" t="s">
        <v>481</v>
      </c>
      <c r="H229" s="256">
        <v>14.390000000000001</v>
      </c>
      <c r="I229" s="257"/>
      <c r="J229" s="257"/>
      <c r="K229" s="258">
        <f>ROUND(P229*H229,2)</f>
        <v>0</v>
      </c>
      <c r="L229" s="254" t="s">
        <v>1</v>
      </c>
      <c r="M229" s="45"/>
      <c r="N229" s="259" t="s">
        <v>1</v>
      </c>
      <c r="O229" s="260" t="s">
        <v>41</v>
      </c>
      <c r="P229" s="261">
        <f>I229+J229</f>
        <v>0</v>
      </c>
      <c r="Q229" s="261">
        <f>ROUND(I229*H229,2)</f>
        <v>0</v>
      </c>
      <c r="R229" s="261">
        <f>ROUND(J229*H229,2)</f>
        <v>0</v>
      </c>
      <c r="S229" s="92"/>
      <c r="T229" s="262">
        <f>S229*H229</f>
        <v>0</v>
      </c>
      <c r="U229" s="262">
        <v>2.0000000000000002E-05</v>
      </c>
      <c r="V229" s="262">
        <f>U229*H229</f>
        <v>0.00028780000000000006</v>
      </c>
      <c r="W229" s="262">
        <v>0</v>
      </c>
      <c r="X229" s="263">
        <f>W229*H229</f>
        <v>0</v>
      </c>
      <c r="Y229" s="39"/>
      <c r="Z229" s="39"/>
      <c r="AA229" s="39"/>
      <c r="AB229" s="39"/>
      <c r="AC229" s="39"/>
      <c r="AD229" s="39"/>
      <c r="AE229" s="39"/>
      <c r="AR229" s="264" t="s">
        <v>239</v>
      </c>
      <c r="AT229" s="264" t="s">
        <v>226</v>
      </c>
      <c r="AU229" s="264" t="s">
        <v>88</v>
      </c>
      <c r="AY229" s="18" t="s">
        <v>223</v>
      </c>
      <c r="BE229" s="265">
        <f>IF(O229="základní",K229,0)</f>
        <v>0</v>
      </c>
      <c r="BF229" s="265">
        <f>IF(O229="snížená",K229,0)</f>
        <v>0</v>
      </c>
      <c r="BG229" s="265">
        <f>IF(O229="zákl. přenesená",K229,0)</f>
        <v>0</v>
      </c>
      <c r="BH229" s="265">
        <f>IF(O229="sníž. přenesená",K229,0)</f>
        <v>0</v>
      </c>
      <c r="BI229" s="265">
        <f>IF(O229="nulová",K229,0)</f>
        <v>0</v>
      </c>
      <c r="BJ229" s="18" t="s">
        <v>86</v>
      </c>
      <c r="BK229" s="265">
        <f>ROUND(P229*H229,2)</f>
        <v>0</v>
      </c>
      <c r="BL229" s="18" t="s">
        <v>239</v>
      </c>
      <c r="BM229" s="264" t="s">
        <v>3102</v>
      </c>
    </row>
    <row r="230" s="13" customFormat="1">
      <c r="A230" s="13"/>
      <c r="B230" s="274"/>
      <c r="C230" s="275"/>
      <c r="D230" s="266" t="s">
        <v>446</v>
      </c>
      <c r="E230" s="276" t="s">
        <v>1</v>
      </c>
      <c r="F230" s="277" t="s">
        <v>3164</v>
      </c>
      <c r="G230" s="275"/>
      <c r="H230" s="278">
        <v>14.390000000000001</v>
      </c>
      <c r="I230" s="279"/>
      <c r="J230" s="279"/>
      <c r="K230" s="275"/>
      <c r="L230" s="275"/>
      <c r="M230" s="280"/>
      <c r="N230" s="281"/>
      <c r="O230" s="282"/>
      <c r="P230" s="282"/>
      <c r="Q230" s="282"/>
      <c r="R230" s="282"/>
      <c r="S230" s="282"/>
      <c r="T230" s="282"/>
      <c r="U230" s="282"/>
      <c r="V230" s="282"/>
      <c r="W230" s="282"/>
      <c r="X230" s="283"/>
      <c r="Y230" s="13"/>
      <c r="Z230" s="13"/>
      <c r="AA230" s="13"/>
      <c r="AB230" s="13"/>
      <c r="AC230" s="13"/>
      <c r="AD230" s="13"/>
      <c r="AE230" s="13"/>
      <c r="AT230" s="284" t="s">
        <v>446</v>
      </c>
      <c r="AU230" s="284" t="s">
        <v>88</v>
      </c>
      <c r="AV230" s="13" t="s">
        <v>88</v>
      </c>
      <c r="AW230" s="13" t="s">
        <v>5</v>
      </c>
      <c r="AX230" s="13" t="s">
        <v>86</v>
      </c>
      <c r="AY230" s="284" t="s">
        <v>223</v>
      </c>
    </row>
    <row r="231" s="12" customFormat="1" ht="22.8" customHeight="1">
      <c r="A231" s="12"/>
      <c r="B231" s="235"/>
      <c r="C231" s="236"/>
      <c r="D231" s="237" t="s">
        <v>77</v>
      </c>
      <c r="E231" s="250" t="s">
        <v>258</v>
      </c>
      <c r="F231" s="250" t="s">
        <v>2923</v>
      </c>
      <c r="G231" s="236"/>
      <c r="H231" s="236"/>
      <c r="I231" s="239"/>
      <c r="J231" s="239"/>
      <c r="K231" s="251">
        <f>BK231</f>
        <v>0</v>
      </c>
      <c r="L231" s="236"/>
      <c r="M231" s="241"/>
      <c r="N231" s="242"/>
      <c r="O231" s="243"/>
      <c r="P231" s="243"/>
      <c r="Q231" s="244">
        <v>0</v>
      </c>
      <c r="R231" s="244">
        <v>0</v>
      </c>
      <c r="S231" s="243"/>
      <c r="T231" s="245">
        <v>0</v>
      </c>
      <c r="U231" s="243"/>
      <c r="V231" s="245">
        <v>0</v>
      </c>
      <c r="W231" s="243"/>
      <c r="X231" s="246">
        <v>0</v>
      </c>
      <c r="Y231" s="12"/>
      <c r="Z231" s="12"/>
      <c r="AA231" s="12"/>
      <c r="AB231" s="12"/>
      <c r="AC231" s="12"/>
      <c r="AD231" s="12"/>
      <c r="AE231" s="12"/>
      <c r="AR231" s="247" t="s">
        <v>86</v>
      </c>
      <c r="AT231" s="248" t="s">
        <v>77</v>
      </c>
      <c r="AU231" s="248" t="s">
        <v>86</v>
      </c>
      <c r="AY231" s="247" t="s">
        <v>223</v>
      </c>
      <c r="BK231" s="249">
        <v>0</v>
      </c>
    </row>
    <row r="232" s="12" customFormat="1" ht="22.8" customHeight="1">
      <c r="A232" s="12"/>
      <c r="B232" s="235"/>
      <c r="C232" s="236"/>
      <c r="D232" s="237" t="s">
        <v>77</v>
      </c>
      <c r="E232" s="250" t="s">
        <v>1143</v>
      </c>
      <c r="F232" s="250" t="s">
        <v>1144</v>
      </c>
      <c r="G232" s="236"/>
      <c r="H232" s="236"/>
      <c r="I232" s="239"/>
      <c r="J232" s="239"/>
      <c r="K232" s="251">
        <f>BK232</f>
        <v>0</v>
      </c>
      <c r="L232" s="236"/>
      <c r="M232" s="241"/>
      <c r="N232" s="242"/>
      <c r="O232" s="243"/>
      <c r="P232" s="243"/>
      <c r="Q232" s="244">
        <f>Q233</f>
        <v>0</v>
      </c>
      <c r="R232" s="244">
        <f>R233</f>
        <v>0</v>
      </c>
      <c r="S232" s="243"/>
      <c r="T232" s="245">
        <f>T233</f>
        <v>0</v>
      </c>
      <c r="U232" s="243"/>
      <c r="V232" s="245">
        <f>V233</f>
        <v>0</v>
      </c>
      <c r="W232" s="243"/>
      <c r="X232" s="246">
        <f>X233</f>
        <v>0</v>
      </c>
      <c r="Y232" s="12"/>
      <c r="Z232" s="12"/>
      <c r="AA232" s="12"/>
      <c r="AB232" s="12"/>
      <c r="AC232" s="12"/>
      <c r="AD232" s="12"/>
      <c r="AE232" s="12"/>
      <c r="AR232" s="247" t="s">
        <v>86</v>
      </c>
      <c r="AT232" s="248" t="s">
        <v>77</v>
      </c>
      <c r="AU232" s="248" t="s">
        <v>86</v>
      </c>
      <c r="AY232" s="247" t="s">
        <v>223</v>
      </c>
      <c r="BK232" s="249">
        <f>BK233</f>
        <v>0</v>
      </c>
    </row>
    <row r="233" s="2" customFormat="1" ht="21.75" customHeight="1">
      <c r="A233" s="39"/>
      <c r="B233" s="40"/>
      <c r="C233" s="252" t="s">
        <v>375</v>
      </c>
      <c r="D233" s="252" t="s">
        <v>226</v>
      </c>
      <c r="E233" s="253" t="s">
        <v>2946</v>
      </c>
      <c r="F233" s="254" t="s">
        <v>2947</v>
      </c>
      <c r="G233" s="255" t="s">
        <v>501</v>
      </c>
      <c r="H233" s="256">
        <v>12.868</v>
      </c>
      <c r="I233" s="257"/>
      <c r="J233" s="257"/>
      <c r="K233" s="258">
        <f>ROUND(P233*H233,2)</f>
        <v>0</v>
      </c>
      <c r="L233" s="254" t="s">
        <v>404</v>
      </c>
      <c r="M233" s="45"/>
      <c r="N233" s="259" t="s">
        <v>1</v>
      </c>
      <c r="O233" s="260" t="s">
        <v>41</v>
      </c>
      <c r="P233" s="261">
        <f>I233+J233</f>
        <v>0</v>
      </c>
      <c r="Q233" s="261">
        <f>ROUND(I233*H233,2)</f>
        <v>0</v>
      </c>
      <c r="R233" s="261">
        <f>ROUND(J233*H233,2)</f>
        <v>0</v>
      </c>
      <c r="S233" s="92"/>
      <c r="T233" s="262">
        <f>S233*H233</f>
        <v>0</v>
      </c>
      <c r="U233" s="262">
        <v>0</v>
      </c>
      <c r="V233" s="262">
        <f>U233*H233</f>
        <v>0</v>
      </c>
      <c r="W233" s="262">
        <v>0</v>
      </c>
      <c r="X233" s="263">
        <f>W233*H233</f>
        <v>0</v>
      </c>
      <c r="Y233" s="39"/>
      <c r="Z233" s="39"/>
      <c r="AA233" s="39"/>
      <c r="AB233" s="39"/>
      <c r="AC233" s="39"/>
      <c r="AD233" s="39"/>
      <c r="AE233" s="39"/>
      <c r="AR233" s="264" t="s">
        <v>239</v>
      </c>
      <c r="AT233" s="264" t="s">
        <v>226</v>
      </c>
      <c r="AU233" s="264" t="s">
        <v>88</v>
      </c>
      <c r="AY233" s="18" t="s">
        <v>223</v>
      </c>
      <c r="BE233" s="265">
        <f>IF(O233="základní",K233,0)</f>
        <v>0</v>
      </c>
      <c r="BF233" s="265">
        <f>IF(O233="snížená",K233,0)</f>
        <v>0</v>
      </c>
      <c r="BG233" s="265">
        <f>IF(O233="zákl. přenesená",K233,0)</f>
        <v>0</v>
      </c>
      <c r="BH233" s="265">
        <f>IF(O233="sníž. přenesená",K233,0)</f>
        <v>0</v>
      </c>
      <c r="BI233" s="265">
        <f>IF(O233="nulová",K233,0)</f>
        <v>0</v>
      </c>
      <c r="BJ233" s="18" t="s">
        <v>86</v>
      </c>
      <c r="BK233" s="265">
        <f>ROUND(P233*H233,2)</f>
        <v>0</v>
      </c>
      <c r="BL233" s="18" t="s">
        <v>239</v>
      </c>
      <c r="BM233" s="264" t="s">
        <v>2948</v>
      </c>
    </row>
    <row r="234" s="12" customFormat="1" ht="25.92" customHeight="1">
      <c r="A234" s="12"/>
      <c r="B234" s="235"/>
      <c r="C234" s="236"/>
      <c r="D234" s="237" t="s">
        <v>77</v>
      </c>
      <c r="E234" s="238" t="s">
        <v>710</v>
      </c>
      <c r="F234" s="238" t="s">
        <v>951</v>
      </c>
      <c r="G234" s="236"/>
      <c r="H234" s="236"/>
      <c r="I234" s="239"/>
      <c r="J234" s="239"/>
      <c r="K234" s="240">
        <f>BK234</f>
        <v>0</v>
      </c>
      <c r="L234" s="236"/>
      <c r="M234" s="241"/>
      <c r="N234" s="339"/>
      <c r="O234" s="340"/>
      <c r="P234" s="340"/>
      <c r="Q234" s="341">
        <v>0</v>
      </c>
      <c r="R234" s="341">
        <v>0</v>
      </c>
      <c r="S234" s="340"/>
      <c r="T234" s="342">
        <v>0</v>
      </c>
      <c r="U234" s="340"/>
      <c r="V234" s="342">
        <v>0</v>
      </c>
      <c r="W234" s="340"/>
      <c r="X234" s="343">
        <v>0</v>
      </c>
      <c r="Y234" s="12"/>
      <c r="Z234" s="12"/>
      <c r="AA234" s="12"/>
      <c r="AB234" s="12"/>
      <c r="AC234" s="12"/>
      <c r="AD234" s="12"/>
      <c r="AE234" s="12"/>
      <c r="AR234" s="247" t="s">
        <v>88</v>
      </c>
      <c r="AT234" s="248" t="s">
        <v>77</v>
      </c>
      <c r="AU234" s="248" t="s">
        <v>78</v>
      </c>
      <c r="AY234" s="247" t="s">
        <v>223</v>
      </c>
      <c r="BK234" s="249">
        <v>0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197"/>
      <c r="J235" s="197"/>
      <c r="K235" s="68"/>
      <c r="L235" s="68"/>
      <c r="M235" s="45"/>
      <c r="N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ssTfNW5btEArVY1RixFQrVF9Q6rFeliXxrmA6hVdwq0I7myXaR+6rlZVDfbX5YLaWz7tkL5NRGl9GHK2AmHm+g==" hashValue="foJsq2vupw+71qu1WRUK2blaQOjqQAYyKsgYteoQlU3XBt7F14s33/XLDKb8KoYjK/4X20XrVopiVDKZEpsA+Q==" algorithmName="SHA-512" password="CC35"/>
  <autoFilter ref="C125:L23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134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3173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ROUND(K127,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ROUND((SUM(BE127:BE368)),  2)</f>
        <v>0</v>
      </c>
      <c r="G35" s="39"/>
      <c r="H35" s="39"/>
      <c r="I35" s="176">
        <v>0.20999999999999999</v>
      </c>
      <c r="J35" s="158"/>
      <c r="K35" s="170">
        <f>ROUND(((SUM(BE127:BE368))*I35),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ROUND((SUM(BF127:BF368)),  2)</f>
        <v>0</v>
      </c>
      <c r="G36" s="39"/>
      <c r="H36" s="39"/>
      <c r="I36" s="176">
        <v>0.14999999999999999</v>
      </c>
      <c r="J36" s="158"/>
      <c r="K36" s="170">
        <f>ROUND(((SUM(BF127:BF368))*I36),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ROUND((SUM(BG127:BG368)),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ROUND((SUM(BH127:BH368)),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ROUND((SUM(BI127:BI368)),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351 - Přeložka vodovodu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Q127</f>
        <v>0</v>
      </c>
      <c r="J96" s="208">
        <f>R127</f>
        <v>0</v>
      </c>
      <c r="K96" s="111">
        <f>K127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Q128</f>
        <v>0</v>
      </c>
      <c r="J97" s="213">
        <f>R128</f>
        <v>0</v>
      </c>
      <c r="K97" s="214">
        <f>K128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Q129</f>
        <v>0</v>
      </c>
      <c r="J98" s="219">
        <f>R129</f>
        <v>0</v>
      </c>
      <c r="K98" s="220">
        <f>K129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Q181</f>
        <v>0</v>
      </c>
      <c r="J99" s="219">
        <f>R181</f>
        <v>0</v>
      </c>
      <c r="K99" s="220">
        <f>K181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1266</v>
      </c>
      <c r="E100" s="218"/>
      <c r="F100" s="218"/>
      <c r="G100" s="218"/>
      <c r="H100" s="218"/>
      <c r="I100" s="219">
        <f>Q186</f>
        <v>0</v>
      </c>
      <c r="J100" s="219">
        <f>R186</f>
        <v>0</v>
      </c>
      <c r="K100" s="220">
        <f>K186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3174</v>
      </c>
      <c r="E101" s="218"/>
      <c r="F101" s="218"/>
      <c r="G101" s="218"/>
      <c r="H101" s="218"/>
      <c r="I101" s="219">
        <f>Q194</f>
        <v>0</v>
      </c>
      <c r="J101" s="219">
        <f>R194</f>
        <v>0</v>
      </c>
      <c r="K101" s="220">
        <f>K194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876</v>
      </c>
      <c r="E102" s="218"/>
      <c r="F102" s="218"/>
      <c r="G102" s="218"/>
      <c r="H102" s="218"/>
      <c r="I102" s="219">
        <f>Q209</f>
        <v>0</v>
      </c>
      <c r="J102" s="219">
        <f>R209</f>
        <v>0</v>
      </c>
      <c r="K102" s="220">
        <f>K209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2616</v>
      </c>
      <c r="E103" s="218"/>
      <c r="F103" s="218"/>
      <c r="G103" s="218"/>
      <c r="H103" s="218"/>
      <c r="I103" s="219">
        <f>Q336</f>
        <v>0</v>
      </c>
      <c r="J103" s="219">
        <f>R336</f>
        <v>0</v>
      </c>
      <c r="K103" s="220">
        <f>K336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969</v>
      </c>
      <c r="E104" s="218"/>
      <c r="F104" s="218"/>
      <c r="G104" s="218"/>
      <c r="H104" s="218"/>
      <c r="I104" s="219">
        <f>Q353</f>
        <v>0</v>
      </c>
      <c r="J104" s="219">
        <f>R353</f>
        <v>0</v>
      </c>
      <c r="K104" s="220">
        <f>K353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9"/>
      <c r="C105" s="210"/>
      <c r="D105" s="211" t="s">
        <v>879</v>
      </c>
      <c r="E105" s="212"/>
      <c r="F105" s="212"/>
      <c r="G105" s="212"/>
      <c r="H105" s="212"/>
      <c r="I105" s="213">
        <f>Q360</f>
        <v>0</v>
      </c>
      <c r="J105" s="213">
        <f>R360</f>
        <v>0</v>
      </c>
      <c r="K105" s="214">
        <f>K360</f>
        <v>0</v>
      </c>
      <c r="L105" s="210"/>
      <c r="M105" s="21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6"/>
      <c r="C106" s="137"/>
      <c r="D106" s="217" t="s">
        <v>3175</v>
      </c>
      <c r="E106" s="218"/>
      <c r="F106" s="218"/>
      <c r="G106" s="218"/>
      <c r="H106" s="218"/>
      <c r="I106" s="219">
        <f>Q361</f>
        <v>0</v>
      </c>
      <c r="J106" s="219">
        <f>R361</f>
        <v>0</v>
      </c>
      <c r="K106" s="220">
        <f>K361</f>
        <v>0</v>
      </c>
      <c r="L106" s="137"/>
      <c r="M106" s="22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6"/>
      <c r="C107" s="137"/>
      <c r="D107" s="217" t="s">
        <v>202</v>
      </c>
      <c r="E107" s="218"/>
      <c r="F107" s="218"/>
      <c r="G107" s="218"/>
      <c r="H107" s="218"/>
      <c r="I107" s="219">
        <f>Q364</f>
        <v>0</v>
      </c>
      <c r="J107" s="219">
        <f>R364</f>
        <v>0</v>
      </c>
      <c r="K107" s="220">
        <f>K364</f>
        <v>0</v>
      </c>
      <c r="L107" s="137"/>
      <c r="M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7"/>
      <c r="J109" s="197"/>
      <c r="K109" s="68"/>
      <c r="L109" s="68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200"/>
      <c r="J113" s="200"/>
      <c r="K113" s="70"/>
      <c r="L113" s="70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204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201" t="str">
        <f>E7</f>
        <v>Revitalizace centra města Kopřivnice - aktualizace 08.2020</v>
      </c>
      <c r="F117" s="33"/>
      <c r="G117" s="33"/>
      <c r="H117" s="33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187</v>
      </c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351 - Přeložka vodovodu</v>
      </c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21</v>
      </c>
      <c r="D121" s="41"/>
      <c r="E121" s="41"/>
      <c r="F121" s="28" t="str">
        <f>F12</f>
        <v xml:space="preserve"> </v>
      </c>
      <c r="G121" s="41"/>
      <c r="H121" s="41"/>
      <c r="I121" s="160" t="s">
        <v>23</v>
      </c>
      <c r="J121" s="162" t="str">
        <f>IF(J12="","",J12)</f>
        <v>7. 8. 2020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25</v>
      </c>
      <c r="D123" s="41"/>
      <c r="E123" s="41"/>
      <c r="F123" s="28" t="str">
        <f>E15</f>
        <v>Město Kopřivnice</v>
      </c>
      <c r="G123" s="41"/>
      <c r="H123" s="41"/>
      <c r="I123" s="160" t="s">
        <v>31</v>
      </c>
      <c r="J123" s="202" t="str">
        <f>E21</f>
        <v>Dopravoprojekt Ostrava a.s.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160" t="s">
        <v>33</v>
      </c>
      <c r="J124" s="202" t="str">
        <f>E24</f>
        <v xml:space="preserve"> 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8"/>
      <c r="J125" s="158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22"/>
      <c r="B126" s="223"/>
      <c r="C126" s="224" t="s">
        <v>205</v>
      </c>
      <c r="D126" s="225" t="s">
        <v>61</v>
      </c>
      <c r="E126" s="225" t="s">
        <v>57</v>
      </c>
      <c r="F126" s="225" t="s">
        <v>58</v>
      </c>
      <c r="G126" s="225" t="s">
        <v>206</v>
      </c>
      <c r="H126" s="225" t="s">
        <v>207</v>
      </c>
      <c r="I126" s="226" t="s">
        <v>208</v>
      </c>
      <c r="J126" s="226" t="s">
        <v>209</v>
      </c>
      <c r="K126" s="225" t="s">
        <v>196</v>
      </c>
      <c r="L126" s="227" t="s">
        <v>210</v>
      </c>
      <c r="M126" s="228"/>
      <c r="N126" s="101" t="s">
        <v>1</v>
      </c>
      <c r="O126" s="102" t="s">
        <v>40</v>
      </c>
      <c r="P126" s="102" t="s">
        <v>211</v>
      </c>
      <c r="Q126" s="102" t="s">
        <v>212</v>
      </c>
      <c r="R126" s="102" t="s">
        <v>213</v>
      </c>
      <c r="S126" s="102" t="s">
        <v>214</v>
      </c>
      <c r="T126" s="102" t="s">
        <v>215</v>
      </c>
      <c r="U126" s="102" t="s">
        <v>216</v>
      </c>
      <c r="V126" s="102" t="s">
        <v>217</v>
      </c>
      <c r="W126" s="102" t="s">
        <v>218</v>
      </c>
      <c r="X126" s="103" t="s">
        <v>219</v>
      </c>
      <c r="Y126" s="222"/>
      <c r="Z126" s="222"/>
      <c r="AA126" s="222"/>
      <c r="AB126" s="222"/>
      <c r="AC126" s="222"/>
      <c r="AD126" s="222"/>
      <c r="AE126" s="222"/>
    </row>
    <row r="127" s="2" customFormat="1" ht="22.8" customHeight="1">
      <c r="A127" s="39"/>
      <c r="B127" s="40"/>
      <c r="C127" s="108" t="s">
        <v>220</v>
      </c>
      <c r="D127" s="41"/>
      <c r="E127" s="41"/>
      <c r="F127" s="41"/>
      <c r="G127" s="41"/>
      <c r="H127" s="41"/>
      <c r="I127" s="158"/>
      <c r="J127" s="158"/>
      <c r="K127" s="229">
        <f>BK127</f>
        <v>0</v>
      </c>
      <c r="L127" s="41"/>
      <c r="M127" s="45"/>
      <c r="N127" s="104"/>
      <c r="O127" s="230"/>
      <c r="P127" s="105"/>
      <c r="Q127" s="231">
        <f>Q128+Q360</f>
        <v>0</v>
      </c>
      <c r="R127" s="231">
        <f>R128+R360</f>
        <v>0</v>
      </c>
      <c r="S127" s="105"/>
      <c r="T127" s="232">
        <f>T128+T360</f>
        <v>0</v>
      </c>
      <c r="U127" s="105"/>
      <c r="V127" s="232">
        <f>V128+V360</f>
        <v>140.33963139999997</v>
      </c>
      <c r="W127" s="105"/>
      <c r="X127" s="233">
        <f>X128+X360</f>
        <v>5.5205299999999999</v>
      </c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198</v>
      </c>
      <c r="BK127" s="234">
        <f>BK128+BK360</f>
        <v>0</v>
      </c>
    </row>
    <row r="128" s="12" customFormat="1" ht="25.92" customHeight="1">
      <c r="A128" s="12"/>
      <c r="B128" s="235"/>
      <c r="C128" s="236"/>
      <c r="D128" s="237" t="s">
        <v>77</v>
      </c>
      <c r="E128" s="238" t="s">
        <v>398</v>
      </c>
      <c r="F128" s="238" t="s">
        <v>399</v>
      </c>
      <c r="G128" s="236"/>
      <c r="H128" s="236"/>
      <c r="I128" s="239"/>
      <c r="J128" s="239"/>
      <c r="K128" s="240">
        <f>BK128</f>
        <v>0</v>
      </c>
      <c r="L128" s="236"/>
      <c r="M128" s="241"/>
      <c r="N128" s="242"/>
      <c r="O128" s="243"/>
      <c r="P128" s="243"/>
      <c r="Q128" s="244">
        <f>Q129+Q181+Q186+Q194+Q209+Q336+Q353</f>
        <v>0</v>
      </c>
      <c r="R128" s="244">
        <f>R129+R181+R186+R194+R209+R336+R353</f>
        <v>0</v>
      </c>
      <c r="S128" s="243"/>
      <c r="T128" s="245">
        <f>T129+T181+T186+T194+T209+T336+T353</f>
        <v>0</v>
      </c>
      <c r="U128" s="243"/>
      <c r="V128" s="245">
        <f>V129+V181+V186+V194+V209+V336+V353</f>
        <v>140.33963139999997</v>
      </c>
      <c r="W128" s="243"/>
      <c r="X128" s="246">
        <f>X129+X181+X186+X194+X209+X336+X353</f>
        <v>5.5205299999999999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78</v>
      </c>
      <c r="AY128" s="247" t="s">
        <v>223</v>
      </c>
      <c r="BK128" s="249">
        <f>BK129+BK181+BK186+BK194+BK209+BK336+BK353</f>
        <v>0</v>
      </c>
    </row>
    <row r="129" s="12" customFormat="1" ht="22.8" customHeight="1">
      <c r="A129" s="12"/>
      <c r="B129" s="235"/>
      <c r="C129" s="236"/>
      <c r="D129" s="237" t="s">
        <v>77</v>
      </c>
      <c r="E129" s="250" t="s">
        <v>86</v>
      </c>
      <c r="F129" s="250" t="s">
        <v>400</v>
      </c>
      <c r="G129" s="236"/>
      <c r="H129" s="236"/>
      <c r="I129" s="239"/>
      <c r="J129" s="239"/>
      <c r="K129" s="251">
        <f>BK129</f>
        <v>0</v>
      </c>
      <c r="L129" s="236"/>
      <c r="M129" s="241"/>
      <c r="N129" s="242"/>
      <c r="O129" s="243"/>
      <c r="P129" s="243"/>
      <c r="Q129" s="244">
        <f>SUM(Q130:Q180)</f>
        <v>0</v>
      </c>
      <c r="R129" s="244">
        <f>SUM(R130:R180)</f>
        <v>0</v>
      </c>
      <c r="S129" s="243"/>
      <c r="T129" s="245">
        <f>SUM(T130:T180)</f>
        <v>0</v>
      </c>
      <c r="U129" s="243"/>
      <c r="V129" s="245">
        <f>SUM(V130:V180)</f>
        <v>136.43952979999997</v>
      </c>
      <c r="W129" s="243"/>
      <c r="X129" s="246">
        <f>SUM(X130:X180)</f>
        <v>0</v>
      </c>
      <c r="Y129" s="12"/>
      <c r="Z129" s="12"/>
      <c r="AA129" s="12"/>
      <c r="AB129" s="12"/>
      <c r="AC129" s="12"/>
      <c r="AD129" s="12"/>
      <c r="AE129" s="12"/>
      <c r="AR129" s="247" t="s">
        <v>86</v>
      </c>
      <c r="AT129" s="248" t="s">
        <v>77</v>
      </c>
      <c r="AU129" s="248" t="s">
        <v>86</v>
      </c>
      <c r="AY129" s="247" t="s">
        <v>223</v>
      </c>
      <c r="BK129" s="249">
        <f>SUM(BK130:BK180)</f>
        <v>0</v>
      </c>
    </row>
    <row r="130" s="2" customFormat="1" ht="21.75" customHeight="1">
      <c r="A130" s="39"/>
      <c r="B130" s="40"/>
      <c r="C130" s="252" t="s">
        <v>86</v>
      </c>
      <c r="D130" s="252" t="s">
        <v>226</v>
      </c>
      <c r="E130" s="253" t="s">
        <v>411</v>
      </c>
      <c r="F130" s="254" t="s">
        <v>412</v>
      </c>
      <c r="G130" s="255" t="s">
        <v>403</v>
      </c>
      <c r="H130" s="256">
        <v>3.7559999999999998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3176</v>
      </c>
    </row>
    <row r="131" s="13" customFormat="1">
      <c r="A131" s="13"/>
      <c r="B131" s="274"/>
      <c r="C131" s="275"/>
      <c r="D131" s="266" t="s">
        <v>446</v>
      </c>
      <c r="E131" s="276" t="s">
        <v>1</v>
      </c>
      <c r="F131" s="277" t="s">
        <v>3177</v>
      </c>
      <c r="G131" s="275"/>
      <c r="H131" s="278">
        <v>3.7559999999999998</v>
      </c>
      <c r="I131" s="279"/>
      <c r="J131" s="279"/>
      <c r="K131" s="275"/>
      <c r="L131" s="275"/>
      <c r="M131" s="280"/>
      <c r="N131" s="281"/>
      <c r="O131" s="282"/>
      <c r="P131" s="282"/>
      <c r="Q131" s="282"/>
      <c r="R131" s="282"/>
      <c r="S131" s="282"/>
      <c r="T131" s="282"/>
      <c r="U131" s="282"/>
      <c r="V131" s="282"/>
      <c r="W131" s="282"/>
      <c r="X131" s="283"/>
      <c r="Y131" s="13"/>
      <c r="Z131" s="13"/>
      <c r="AA131" s="13"/>
      <c r="AB131" s="13"/>
      <c r="AC131" s="13"/>
      <c r="AD131" s="13"/>
      <c r="AE131" s="13"/>
      <c r="AT131" s="284" t="s">
        <v>446</v>
      </c>
      <c r="AU131" s="284" t="s">
        <v>88</v>
      </c>
      <c r="AV131" s="13" t="s">
        <v>88</v>
      </c>
      <c r="AW131" s="13" t="s">
        <v>5</v>
      </c>
      <c r="AX131" s="13" t="s">
        <v>86</v>
      </c>
      <c r="AY131" s="284" t="s">
        <v>223</v>
      </c>
    </row>
    <row r="132" s="2" customFormat="1" ht="21.75" customHeight="1">
      <c r="A132" s="39"/>
      <c r="B132" s="40"/>
      <c r="C132" s="252" t="s">
        <v>88</v>
      </c>
      <c r="D132" s="252" t="s">
        <v>226</v>
      </c>
      <c r="E132" s="253" t="s">
        <v>893</v>
      </c>
      <c r="F132" s="254" t="s">
        <v>894</v>
      </c>
      <c r="G132" s="255" t="s">
        <v>895</v>
      </c>
      <c r="H132" s="256">
        <v>10</v>
      </c>
      <c r="I132" s="257"/>
      <c r="J132" s="257"/>
      <c r="K132" s="258">
        <f>ROUND(P132*H132,2)</f>
        <v>0</v>
      </c>
      <c r="L132" s="254" t="s">
        <v>404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88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3178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263</v>
      </c>
      <c r="G133" s="275"/>
      <c r="H133" s="278">
        <v>10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78</v>
      </c>
      <c r="AY133" s="284" t="s">
        <v>223</v>
      </c>
    </row>
    <row r="134" s="2" customFormat="1" ht="21.75" customHeight="1">
      <c r="A134" s="39"/>
      <c r="B134" s="40"/>
      <c r="C134" s="252" t="s">
        <v>234</v>
      </c>
      <c r="D134" s="252" t="s">
        <v>226</v>
      </c>
      <c r="E134" s="253" t="s">
        <v>3179</v>
      </c>
      <c r="F134" s="254" t="s">
        <v>3180</v>
      </c>
      <c r="G134" s="255" t="s">
        <v>409</v>
      </c>
      <c r="H134" s="256">
        <v>98.408000000000001</v>
      </c>
      <c r="I134" s="257"/>
      <c r="J134" s="257"/>
      <c r="K134" s="258">
        <f>ROUND(P134*H134,2)</f>
        <v>0</v>
      </c>
      <c r="L134" s="254" t="s">
        <v>404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88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3181</v>
      </c>
    </row>
    <row r="135" s="14" customFormat="1">
      <c r="A135" s="14"/>
      <c r="B135" s="285"/>
      <c r="C135" s="286"/>
      <c r="D135" s="266" t="s">
        <v>446</v>
      </c>
      <c r="E135" s="287" t="s">
        <v>1</v>
      </c>
      <c r="F135" s="288" t="s">
        <v>463</v>
      </c>
      <c r="G135" s="286"/>
      <c r="H135" s="289">
        <v>98.408000000000001</v>
      </c>
      <c r="I135" s="290"/>
      <c r="J135" s="290"/>
      <c r="K135" s="286"/>
      <c r="L135" s="286"/>
      <c r="M135" s="291"/>
      <c r="N135" s="292"/>
      <c r="O135" s="293"/>
      <c r="P135" s="293"/>
      <c r="Q135" s="293"/>
      <c r="R135" s="293"/>
      <c r="S135" s="293"/>
      <c r="T135" s="293"/>
      <c r="U135" s="293"/>
      <c r="V135" s="293"/>
      <c r="W135" s="293"/>
      <c r="X135" s="294"/>
      <c r="Y135" s="14"/>
      <c r="Z135" s="14"/>
      <c r="AA135" s="14"/>
      <c r="AB135" s="14"/>
      <c r="AC135" s="14"/>
      <c r="AD135" s="14"/>
      <c r="AE135" s="14"/>
      <c r="AT135" s="295" t="s">
        <v>446</v>
      </c>
      <c r="AU135" s="295" t="s">
        <v>88</v>
      </c>
      <c r="AV135" s="14" t="s">
        <v>239</v>
      </c>
      <c r="AW135" s="14" t="s">
        <v>5</v>
      </c>
      <c r="AX135" s="14" t="s">
        <v>78</v>
      </c>
      <c r="AY135" s="295" t="s">
        <v>223</v>
      </c>
    </row>
    <row r="136" s="2" customFormat="1" ht="21.75" customHeight="1">
      <c r="A136" s="39"/>
      <c r="B136" s="40"/>
      <c r="C136" s="252" t="s">
        <v>239</v>
      </c>
      <c r="D136" s="252" t="s">
        <v>226</v>
      </c>
      <c r="E136" s="253" t="s">
        <v>1322</v>
      </c>
      <c r="F136" s="254" t="s">
        <v>1323</v>
      </c>
      <c r="G136" s="255" t="s">
        <v>409</v>
      </c>
      <c r="H136" s="256">
        <v>49.204000000000001</v>
      </c>
      <c r="I136" s="257"/>
      <c r="J136" s="257"/>
      <c r="K136" s="258">
        <f>ROUND(P136*H136,2)</f>
        <v>0</v>
      </c>
      <c r="L136" s="254" t="s">
        <v>404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3182</v>
      </c>
    </row>
    <row r="137" s="13" customFormat="1">
      <c r="A137" s="13"/>
      <c r="B137" s="274"/>
      <c r="C137" s="275"/>
      <c r="D137" s="266" t="s">
        <v>446</v>
      </c>
      <c r="E137" s="276" t="s">
        <v>1</v>
      </c>
      <c r="F137" s="277" t="s">
        <v>3183</v>
      </c>
      <c r="G137" s="275"/>
      <c r="H137" s="278">
        <v>98.408000000000001</v>
      </c>
      <c r="I137" s="279"/>
      <c r="J137" s="279"/>
      <c r="K137" s="275"/>
      <c r="L137" s="275"/>
      <c r="M137" s="280"/>
      <c r="N137" s="281"/>
      <c r="O137" s="282"/>
      <c r="P137" s="282"/>
      <c r="Q137" s="282"/>
      <c r="R137" s="282"/>
      <c r="S137" s="282"/>
      <c r="T137" s="282"/>
      <c r="U137" s="282"/>
      <c r="V137" s="282"/>
      <c r="W137" s="282"/>
      <c r="X137" s="283"/>
      <c r="Y137" s="13"/>
      <c r="Z137" s="13"/>
      <c r="AA137" s="13"/>
      <c r="AB137" s="13"/>
      <c r="AC137" s="13"/>
      <c r="AD137" s="13"/>
      <c r="AE137" s="13"/>
      <c r="AT137" s="284" t="s">
        <v>446</v>
      </c>
      <c r="AU137" s="284" t="s">
        <v>88</v>
      </c>
      <c r="AV137" s="13" t="s">
        <v>88</v>
      </c>
      <c r="AW137" s="13" t="s">
        <v>5</v>
      </c>
      <c r="AX137" s="13" t="s">
        <v>78</v>
      </c>
      <c r="AY137" s="284" t="s">
        <v>223</v>
      </c>
    </row>
    <row r="138" s="13" customFormat="1">
      <c r="A138" s="13"/>
      <c r="B138" s="274"/>
      <c r="C138" s="275"/>
      <c r="D138" s="266" t="s">
        <v>446</v>
      </c>
      <c r="E138" s="275"/>
      <c r="F138" s="277" t="s">
        <v>3184</v>
      </c>
      <c r="G138" s="275"/>
      <c r="H138" s="278">
        <v>49.204000000000001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4</v>
      </c>
      <c r="AX138" s="13" t="s">
        <v>86</v>
      </c>
      <c r="AY138" s="284" t="s">
        <v>223</v>
      </c>
    </row>
    <row r="139" s="2" customFormat="1" ht="21.75" customHeight="1">
      <c r="A139" s="39"/>
      <c r="B139" s="40"/>
      <c r="C139" s="252" t="s">
        <v>222</v>
      </c>
      <c r="D139" s="252" t="s">
        <v>226</v>
      </c>
      <c r="E139" s="253" t="s">
        <v>2652</v>
      </c>
      <c r="F139" s="254" t="s">
        <v>2653</v>
      </c>
      <c r="G139" s="255" t="s">
        <v>403</v>
      </c>
      <c r="H139" s="256">
        <v>212.38800000000001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0.00084999999999999995</v>
      </c>
      <c r="V139" s="262">
        <f>U139*H139</f>
        <v>0.18052979999999999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3185</v>
      </c>
    </row>
    <row r="140" s="15" customFormat="1">
      <c r="A140" s="15"/>
      <c r="B140" s="309"/>
      <c r="C140" s="310"/>
      <c r="D140" s="266" t="s">
        <v>446</v>
      </c>
      <c r="E140" s="311" t="s">
        <v>1</v>
      </c>
      <c r="F140" s="312" t="s">
        <v>3186</v>
      </c>
      <c r="G140" s="310"/>
      <c r="H140" s="311" t="s">
        <v>1</v>
      </c>
      <c r="I140" s="313"/>
      <c r="J140" s="313"/>
      <c r="K140" s="310"/>
      <c r="L140" s="310"/>
      <c r="M140" s="314"/>
      <c r="N140" s="315"/>
      <c r="O140" s="316"/>
      <c r="P140" s="316"/>
      <c r="Q140" s="316"/>
      <c r="R140" s="316"/>
      <c r="S140" s="316"/>
      <c r="T140" s="316"/>
      <c r="U140" s="316"/>
      <c r="V140" s="316"/>
      <c r="W140" s="316"/>
      <c r="X140" s="317"/>
      <c r="Y140" s="15"/>
      <c r="Z140" s="15"/>
      <c r="AA140" s="15"/>
      <c r="AB140" s="15"/>
      <c r="AC140" s="15"/>
      <c r="AD140" s="15"/>
      <c r="AE140" s="15"/>
      <c r="AT140" s="318" t="s">
        <v>446</v>
      </c>
      <c r="AU140" s="318" t="s">
        <v>88</v>
      </c>
      <c r="AV140" s="15" t="s">
        <v>86</v>
      </c>
      <c r="AW140" s="15" t="s">
        <v>5</v>
      </c>
      <c r="AX140" s="15" t="s">
        <v>78</v>
      </c>
      <c r="AY140" s="318" t="s">
        <v>223</v>
      </c>
    </row>
    <row r="141" s="15" customFormat="1">
      <c r="A141" s="15"/>
      <c r="B141" s="309"/>
      <c r="C141" s="310"/>
      <c r="D141" s="266" t="s">
        <v>446</v>
      </c>
      <c r="E141" s="311" t="s">
        <v>1</v>
      </c>
      <c r="F141" s="312" t="s">
        <v>3187</v>
      </c>
      <c r="G141" s="310"/>
      <c r="H141" s="311" t="s">
        <v>1</v>
      </c>
      <c r="I141" s="313"/>
      <c r="J141" s="313"/>
      <c r="K141" s="310"/>
      <c r="L141" s="310"/>
      <c r="M141" s="314"/>
      <c r="N141" s="315"/>
      <c r="O141" s="316"/>
      <c r="P141" s="316"/>
      <c r="Q141" s="316"/>
      <c r="R141" s="316"/>
      <c r="S141" s="316"/>
      <c r="T141" s="316"/>
      <c r="U141" s="316"/>
      <c r="V141" s="316"/>
      <c r="W141" s="316"/>
      <c r="X141" s="317"/>
      <c r="Y141" s="15"/>
      <c r="Z141" s="15"/>
      <c r="AA141" s="15"/>
      <c r="AB141" s="15"/>
      <c r="AC141" s="15"/>
      <c r="AD141" s="15"/>
      <c r="AE141" s="15"/>
      <c r="AT141" s="318" t="s">
        <v>446</v>
      </c>
      <c r="AU141" s="318" t="s">
        <v>88</v>
      </c>
      <c r="AV141" s="15" t="s">
        <v>86</v>
      </c>
      <c r="AW141" s="15" t="s">
        <v>5</v>
      </c>
      <c r="AX141" s="15" t="s">
        <v>78</v>
      </c>
      <c r="AY141" s="318" t="s">
        <v>223</v>
      </c>
    </row>
    <row r="142" s="14" customFormat="1">
      <c r="A142" s="14"/>
      <c r="B142" s="285"/>
      <c r="C142" s="286"/>
      <c r="D142" s="266" t="s">
        <v>446</v>
      </c>
      <c r="E142" s="287" t="s">
        <v>1</v>
      </c>
      <c r="F142" s="288" t="s">
        <v>463</v>
      </c>
      <c r="G142" s="286"/>
      <c r="H142" s="289">
        <v>212.38800000000001</v>
      </c>
      <c r="I142" s="290"/>
      <c r="J142" s="290"/>
      <c r="K142" s="286"/>
      <c r="L142" s="286"/>
      <c r="M142" s="291"/>
      <c r="N142" s="292"/>
      <c r="O142" s="293"/>
      <c r="P142" s="293"/>
      <c r="Q142" s="293"/>
      <c r="R142" s="293"/>
      <c r="S142" s="293"/>
      <c r="T142" s="293"/>
      <c r="U142" s="293"/>
      <c r="V142" s="293"/>
      <c r="W142" s="293"/>
      <c r="X142" s="294"/>
      <c r="Y142" s="14"/>
      <c r="Z142" s="14"/>
      <c r="AA142" s="14"/>
      <c r="AB142" s="14"/>
      <c r="AC142" s="14"/>
      <c r="AD142" s="14"/>
      <c r="AE142" s="14"/>
      <c r="AT142" s="295" t="s">
        <v>446</v>
      </c>
      <c r="AU142" s="295" t="s">
        <v>88</v>
      </c>
      <c r="AV142" s="14" t="s">
        <v>239</v>
      </c>
      <c r="AW142" s="14" t="s">
        <v>5</v>
      </c>
      <c r="AX142" s="14" t="s">
        <v>78</v>
      </c>
      <c r="AY142" s="295" t="s">
        <v>223</v>
      </c>
    </row>
    <row r="143" s="2" customFormat="1" ht="21.75" customHeight="1">
      <c r="A143" s="39"/>
      <c r="B143" s="40"/>
      <c r="C143" s="252" t="s">
        <v>248</v>
      </c>
      <c r="D143" s="252" t="s">
        <v>226</v>
      </c>
      <c r="E143" s="253" t="s">
        <v>2655</v>
      </c>
      <c r="F143" s="254" t="s">
        <v>2656</v>
      </c>
      <c r="G143" s="255" t="s">
        <v>403</v>
      </c>
      <c r="H143" s="256">
        <v>212.38800000000001</v>
      </c>
      <c r="I143" s="257"/>
      <c r="J143" s="257"/>
      <c r="K143" s="258">
        <f>ROUND(P143*H143,2)</f>
        <v>0</v>
      </c>
      <c r="L143" s="254" t="s">
        <v>404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88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3188</v>
      </c>
    </row>
    <row r="144" s="15" customFormat="1">
      <c r="A144" s="15"/>
      <c r="B144" s="309"/>
      <c r="C144" s="310"/>
      <c r="D144" s="266" t="s">
        <v>446</v>
      </c>
      <c r="E144" s="311" t="s">
        <v>1</v>
      </c>
      <c r="F144" s="312" t="s">
        <v>3189</v>
      </c>
      <c r="G144" s="310"/>
      <c r="H144" s="311" t="s">
        <v>1</v>
      </c>
      <c r="I144" s="313"/>
      <c r="J144" s="313"/>
      <c r="K144" s="310"/>
      <c r="L144" s="310"/>
      <c r="M144" s="314"/>
      <c r="N144" s="315"/>
      <c r="O144" s="316"/>
      <c r="P144" s="316"/>
      <c r="Q144" s="316"/>
      <c r="R144" s="316"/>
      <c r="S144" s="316"/>
      <c r="T144" s="316"/>
      <c r="U144" s="316"/>
      <c r="V144" s="316"/>
      <c r="W144" s="316"/>
      <c r="X144" s="317"/>
      <c r="Y144" s="15"/>
      <c r="Z144" s="15"/>
      <c r="AA144" s="15"/>
      <c r="AB144" s="15"/>
      <c r="AC144" s="15"/>
      <c r="AD144" s="15"/>
      <c r="AE144" s="15"/>
      <c r="AT144" s="318" t="s">
        <v>446</v>
      </c>
      <c r="AU144" s="318" t="s">
        <v>88</v>
      </c>
      <c r="AV144" s="15" t="s">
        <v>86</v>
      </c>
      <c r="AW144" s="15" t="s">
        <v>5</v>
      </c>
      <c r="AX144" s="15" t="s">
        <v>78</v>
      </c>
      <c r="AY144" s="318" t="s">
        <v>223</v>
      </c>
    </row>
    <row r="145" s="13" customFormat="1">
      <c r="A145" s="13"/>
      <c r="B145" s="274"/>
      <c r="C145" s="275"/>
      <c r="D145" s="266" t="s">
        <v>446</v>
      </c>
      <c r="E145" s="276" t="s">
        <v>1</v>
      </c>
      <c r="F145" s="277" t="s">
        <v>3190</v>
      </c>
      <c r="G145" s="275"/>
      <c r="H145" s="278">
        <v>212.38800000000001</v>
      </c>
      <c r="I145" s="279"/>
      <c r="J145" s="279"/>
      <c r="K145" s="275"/>
      <c r="L145" s="275"/>
      <c r="M145" s="280"/>
      <c r="N145" s="281"/>
      <c r="O145" s="282"/>
      <c r="P145" s="282"/>
      <c r="Q145" s="282"/>
      <c r="R145" s="282"/>
      <c r="S145" s="282"/>
      <c r="T145" s="282"/>
      <c r="U145" s="282"/>
      <c r="V145" s="282"/>
      <c r="W145" s="282"/>
      <c r="X145" s="283"/>
      <c r="Y145" s="13"/>
      <c r="Z145" s="13"/>
      <c r="AA145" s="13"/>
      <c r="AB145" s="13"/>
      <c r="AC145" s="13"/>
      <c r="AD145" s="13"/>
      <c r="AE145" s="13"/>
      <c r="AT145" s="284" t="s">
        <v>446</v>
      </c>
      <c r="AU145" s="284" t="s">
        <v>88</v>
      </c>
      <c r="AV145" s="13" t="s">
        <v>88</v>
      </c>
      <c r="AW145" s="13" t="s">
        <v>5</v>
      </c>
      <c r="AX145" s="13" t="s">
        <v>78</v>
      </c>
      <c r="AY145" s="284" t="s">
        <v>223</v>
      </c>
    </row>
    <row r="146" s="2" customFormat="1" ht="21.75" customHeight="1">
      <c r="A146" s="39"/>
      <c r="B146" s="40"/>
      <c r="C146" s="252" t="s">
        <v>253</v>
      </c>
      <c r="D146" s="252" t="s">
        <v>226</v>
      </c>
      <c r="E146" s="253" t="s">
        <v>1346</v>
      </c>
      <c r="F146" s="254" t="s">
        <v>1347</v>
      </c>
      <c r="G146" s="255" t="s">
        <v>409</v>
      </c>
      <c r="H146" s="256">
        <v>98.408000000000001</v>
      </c>
      <c r="I146" s="257"/>
      <c r="J146" s="257"/>
      <c r="K146" s="258">
        <f>ROUND(P146*H146,2)</f>
        <v>0</v>
      </c>
      <c r="L146" s="254" t="s">
        <v>404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3191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3183</v>
      </c>
      <c r="G147" s="275"/>
      <c r="H147" s="278">
        <v>98.408000000000001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78</v>
      </c>
      <c r="AY147" s="284" t="s">
        <v>223</v>
      </c>
    </row>
    <row r="148" s="2" customFormat="1" ht="21.75" customHeight="1">
      <c r="A148" s="39"/>
      <c r="B148" s="40"/>
      <c r="C148" s="252" t="s">
        <v>1596</v>
      </c>
      <c r="D148" s="252" t="s">
        <v>226</v>
      </c>
      <c r="E148" s="253" t="s">
        <v>541</v>
      </c>
      <c r="F148" s="254" t="s">
        <v>542</v>
      </c>
      <c r="G148" s="255" t="s">
        <v>409</v>
      </c>
      <c r="H148" s="256">
        <v>98.408000000000001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3192</v>
      </c>
    </row>
    <row r="149" s="15" customFormat="1">
      <c r="A149" s="15"/>
      <c r="B149" s="309"/>
      <c r="C149" s="310"/>
      <c r="D149" s="266" t="s">
        <v>446</v>
      </c>
      <c r="E149" s="311" t="s">
        <v>1</v>
      </c>
      <c r="F149" s="312" t="s">
        <v>2685</v>
      </c>
      <c r="G149" s="310"/>
      <c r="H149" s="311" t="s">
        <v>1</v>
      </c>
      <c r="I149" s="313"/>
      <c r="J149" s="313"/>
      <c r="K149" s="310"/>
      <c r="L149" s="310"/>
      <c r="M149" s="314"/>
      <c r="N149" s="315"/>
      <c r="O149" s="316"/>
      <c r="P149" s="316"/>
      <c r="Q149" s="316"/>
      <c r="R149" s="316"/>
      <c r="S149" s="316"/>
      <c r="T149" s="316"/>
      <c r="U149" s="316"/>
      <c r="V149" s="316"/>
      <c r="W149" s="316"/>
      <c r="X149" s="317"/>
      <c r="Y149" s="15"/>
      <c r="Z149" s="15"/>
      <c r="AA149" s="15"/>
      <c r="AB149" s="15"/>
      <c r="AC149" s="15"/>
      <c r="AD149" s="15"/>
      <c r="AE149" s="15"/>
      <c r="AT149" s="318" t="s">
        <v>446</v>
      </c>
      <c r="AU149" s="318" t="s">
        <v>88</v>
      </c>
      <c r="AV149" s="15" t="s">
        <v>86</v>
      </c>
      <c r="AW149" s="15" t="s">
        <v>5</v>
      </c>
      <c r="AX149" s="15" t="s">
        <v>78</v>
      </c>
      <c r="AY149" s="318" t="s">
        <v>223</v>
      </c>
    </row>
    <row r="150" s="13" customFormat="1">
      <c r="A150" s="13"/>
      <c r="B150" s="274"/>
      <c r="C150" s="275"/>
      <c r="D150" s="266" t="s">
        <v>446</v>
      </c>
      <c r="E150" s="276" t="s">
        <v>1</v>
      </c>
      <c r="F150" s="277" t="s">
        <v>3183</v>
      </c>
      <c r="G150" s="275"/>
      <c r="H150" s="278">
        <v>98.408000000000001</v>
      </c>
      <c r="I150" s="279"/>
      <c r="J150" s="279"/>
      <c r="K150" s="275"/>
      <c r="L150" s="275"/>
      <c r="M150" s="280"/>
      <c r="N150" s="281"/>
      <c r="O150" s="282"/>
      <c r="P150" s="282"/>
      <c r="Q150" s="282"/>
      <c r="R150" s="282"/>
      <c r="S150" s="282"/>
      <c r="T150" s="282"/>
      <c r="U150" s="282"/>
      <c r="V150" s="282"/>
      <c r="W150" s="282"/>
      <c r="X150" s="283"/>
      <c r="Y150" s="13"/>
      <c r="Z150" s="13"/>
      <c r="AA150" s="13"/>
      <c r="AB150" s="13"/>
      <c r="AC150" s="13"/>
      <c r="AD150" s="13"/>
      <c r="AE150" s="13"/>
      <c r="AT150" s="284" t="s">
        <v>446</v>
      </c>
      <c r="AU150" s="284" t="s">
        <v>88</v>
      </c>
      <c r="AV150" s="13" t="s">
        <v>88</v>
      </c>
      <c r="AW150" s="13" t="s">
        <v>5</v>
      </c>
      <c r="AX150" s="13" t="s">
        <v>86</v>
      </c>
      <c r="AY150" s="284" t="s">
        <v>223</v>
      </c>
    </row>
    <row r="151" s="2" customFormat="1" ht="21.75" customHeight="1">
      <c r="A151" s="39"/>
      <c r="B151" s="40"/>
      <c r="C151" s="252" t="s">
        <v>263</v>
      </c>
      <c r="D151" s="252" t="s">
        <v>226</v>
      </c>
      <c r="E151" s="253" t="s">
        <v>909</v>
      </c>
      <c r="F151" s="254" t="s">
        <v>910</v>
      </c>
      <c r="G151" s="255" t="s">
        <v>409</v>
      </c>
      <c r="H151" s="256">
        <v>98.408000000000001</v>
      </c>
      <c r="I151" s="257"/>
      <c r="J151" s="257"/>
      <c r="K151" s="258">
        <f>ROUND(P151*H151,2)</f>
        <v>0</v>
      </c>
      <c r="L151" s="254" t="s">
        <v>404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88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3193</v>
      </c>
    </row>
    <row r="152" s="15" customFormat="1">
      <c r="A152" s="15"/>
      <c r="B152" s="309"/>
      <c r="C152" s="310"/>
      <c r="D152" s="266" t="s">
        <v>446</v>
      </c>
      <c r="E152" s="311" t="s">
        <v>1</v>
      </c>
      <c r="F152" s="312" t="s">
        <v>3194</v>
      </c>
      <c r="G152" s="310"/>
      <c r="H152" s="311" t="s">
        <v>1</v>
      </c>
      <c r="I152" s="313"/>
      <c r="J152" s="313"/>
      <c r="K152" s="310"/>
      <c r="L152" s="310"/>
      <c r="M152" s="314"/>
      <c r="N152" s="315"/>
      <c r="O152" s="316"/>
      <c r="P152" s="316"/>
      <c r="Q152" s="316"/>
      <c r="R152" s="316"/>
      <c r="S152" s="316"/>
      <c r="T152" s="316"/>
      <c r="U152" s="316"/>
      <c r="V152" s="316"/>
      <c r="W152" s="316"/>
      <c r="X152" s="317"/>
      <c r="Y152" s="15"/>
      <c r="Z152" s="15"/>
      <c r="AA152" s="15"/>
      <c r="AB152" s="15"/>
      <c r="AC152" s="15"/>
      <c r="AD152" s="15"/>
      <c r="AE152" s="15"/>
      <c r="AT152" s="318" t="s">
        <v>446</v>
      </c>
      <c r="AU152" s="318" t="s">
        <v>88</v>
      </c>
      <c r="AV152" s="15" t="s">
        <v>86</v>
      </c>
      <c r="AW152" s="15" t="s">
        <v>5</v>
      </c>
      <c r="AX152" s="15" t="s">
        <v>78</v>
      </c>
      <c r="AY152" s="318" t="s">
        <v>223</v>
      </c>
    </row>
    <row r="153" s="13" customFormat="1">
      <c r="A153" s="13"/>
      <c r="B153" s="274"/>
      <c r="C153" s="275"/>
      <c r="D153" s="266" t="s">
        <v>446</v>
      </c>
      <c r="E153" s="276" t="s">
        <v>1</v>
      </c>
      <c r="F153" s="277" t="s">
        <v>3183</v>
      </c>
      <c r="G153" s="275"/>
      <c r="H153" s="278">
        <v>98.408000000000001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88</v>
      </c>
      <c r="AV153" s="13" t="s">
        <v>88</v>
      </c>
      <c r="AW153" s="13" t="s">
        <v>5</v>
      </c>
      <c r="AX153" s="13" t="s">
        <v>86</v>
      </c>
      <c r="AY153" s="284" t="s">
        <v>223</v>
      </c>
    </row>
    <row r="154" s="2" customFormat="1" ht="21.75" customHeight="1">
      <c r="A154" s="39"/>
      <c r="B154" s="40"/>
      <c r="C154" s="252" t="s">
        <v>267</v>
      </c>
      <c r="D154" s="252" t="s">
        <v>226</v>
      </c>
      <c r="E154" s="253" t="s">
        <v>1014</v>
      </c>
      <c r="F154" s="254" t="s">
        <v>1015</v>
      </c>
      <c r="G154" s="255" t="s">
        <v>409</v>
      </c>
      <c r="H154" s="256">
        <v>87.677999999999997</v>
      </c>
      <c r="I154" s="257"/>
      <c r="J154" s="257"/>
      <c r="K154" s="258">
        <f>ROUND(P154*H154,2)</f>
        <v>0</v>
      </c>
      <c r="L154" s="254" t="s">
        <v>404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3195</v>
      </c>
    </row>
    <row r="155" s="15" customFormat="1">
      <c r="A155" s="15"/>
      <c r="B155" s="309"/>
      <c r="C155" s="310"/>
      <c r="D155" s="266" t="s">
        <v>446</v>
      </c>
      <c r="E155" s="311" t="s">
        <v>1</v>
      </c>
      <c r="F155" s="312" t="s">
        <v>3196</v>
      </c>
      <c r="G155" s="310"/>
      <c r="H155" s="311" t="s">
        <v>1</v>
      </c>
      <c r="I155" s="313"/>
      <c r="J155" s="313"/>
      <c r="K155" s="310"/>
      <c r="L155" s="310"/>
      <c r="M155" s="314"/>
      <c r="N155" s="315"/>
      <c r="O155" s="316"/>
      <c r="P155" s="316"/>
      <c r="Q155" s="316"/>
      <c r="R155" s="316"/>
      <c r="S155" s="316"/>
      <c r="T155" s="316"/>
      <c r="U155" s="316"/>
      <c r="V155" s="316"/>
      <c r="W155" s="316"/>
      <c r="X155" s="317"/>
      <c r="Y155" s="15"/>
      <c r="Z155" s="15"/>
      <c r="AA155" s="15"/>
      <c r="AB155" s="15"/>
      <c r="AC155" s="15"/>
      <c r="AD155" s="15"/>
      <c r="AE155" s="15"/>
      <c r="AT155" s="318" t="s">
        <v>446</v>
      </c>
      <c r="AU155" s="318" t="s">
        <v>88</v>
      </c>
      <c r="AV155" s="15" t="s">
        <v>86</v>
      </c>
      <c r="AW155" s="15" t="s">
        <v>5</v>
      </c>
      <c r="AX155" s="15" t="s">
        <v>78</v>
      </c>
      <c r="AY155" s="318" t="s">
        <v>223</v>
      </c>
    </row>
    <row r="156" s="13" customFormat="1">
      <c r="A156" s="13"/>
      <c r="B156" s="274"/>
      <c r="C156" s="275"/>
      <c r="D156" s="266" t="s">
        <v>446</v>
      </c>
      <c r="E156" s="276" t="s">
        <v>1</v>
      </c>
      <c r="F156" s="277" t="s">
        <v>3197</v>
      </c>
      <c r="G156" s="275"/>
      <c r="H156" s="278">
        <v>87.677999999999997</v>
      </c>
      <c r="I156" s="279"/>
      <c r="J156" s="279"/>
      <c r="K156" s="275"/>
      <c r="L156" s="275"/>
      <c r="M156" s="280"/>
      <c r="N156" s="281"/>
      <c r="O156" s="282"/>
      <c r="P156" s="282"/>
      <c r="Q156" s="282"/>
      <c r="R156" s="282"/>
      <c r="S156" s="282"/>
      <c r="T156" s="282"/>
      <c r="U156" s="282"/>
      <c r="V156" s="282"/>
      <c r="W156" s="282"/>
      <c r="X156" s="283"/>
      <c r="Y156" s="13"/>
      <c r="Z156" s="13"/>
      <c r="AA156" s="13"/>
      <c r="AB156" s="13"/>
      <c r="AC156" s="13"/>
      <c r="AD156" s="13"/>
      <c r="AE156" s="13"/>
      <c r="AT156" s="284" t="s">
        <v>446</v>
      </c>
      <c r="AU156" s="284" t="s">
        <v>88</v>
      </c>
      <c r="AV156" s="13" t="s">
        <v>88</v>
      </c>
      <c r="AW156" s="13" t="s">
        <v>5</v>
      </c>
      <c r="AX156" s="13" t="s">
        <v>78</v>
      </c>
      <c r="AY156" s="284" t="s">
        <v>223</v>
      </c>
    </row>
    <row r="157" s="2" customFormat="1" ht="21.75" customHeight="1">
      <c r="A157" s="39"/>
      <c r="B157" s="40"/>
      <c r="C157" s="252" t="s">
        <v>274</v>
      </c>
      <c r="D157" s="252" t="s">
        <v>226</v>
      </c>
      <c r="E157" s="253" t="s">
        <v>1019</v>
      </c>
      <c r="F157" s="254" t="s">
        <v>1365</v>
      </c>
      <c r="G157" s="255" t="s">
        <v>501</v>
      </c>
      <c r="H157" s="256">
        <v>166.58799999999999</v>
      </c>
      <c r="I157" s="257"/>
      <c r="J157" s="257"/>
      <c r="K157" s="258">
        <f>ROUND(P157*H157,2)</f>
        <v>0</v>
      </c>
      <c r="L157" s="254" t="s">
        <v>404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88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3198</v>
      </c>
    </row>
    <row r="158" s="2" customFormat="1">
      <c r="A158" s="39"/>
      <c r="B158" s="40"/>
      <c r="C158" s="41"/>
      <c r="D158" s="266" t="s">
        <v>232</v>
      </c>
      <c r="E158" s="41"/>
      <c r="F158" s="267" t="s">
        <v>702</v>
      </c>
      <c r="G158" s="41"/>
      <c r="H158" s="41"/>
      <c r="I158" s="158"/>
      <c r="J158" s="158"/>
      <c r="K158" s="41"/>
      <c r="L158" s="41"/>
      <c r="M158" s="45"/>
      <c r="N158" s="268"/>
      <c r="O158" s="269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232</v>
      </c>
      <c r="AU158" s="18" t="s">
        <v>88</v>
      </c>
    </row>
    <row r="159" s="14" customFormat="1">
      <c r="A159" s="14"/>
      <c r="B159" s="285"/>
      <c r="C159" s="286"/>
      <c r="D159" s="266" t="s">
        <v>446</v>
      </c>
      <c r="E159" s="287" t="s">
        <v>1</v>
      </c>
      <c r="F159" s="288" t="s">
        <v>463</v>
      </c>
      <c r="G159" s="286"/>
      <c r="H159" s="289">
        <v>166.58799999999999</v>
      </c>
      <c r="I159" s="290"/>
      <c r="J159" s="290"/>
      <c r="K159" s="286"/>
      <c r="L159" s="286"/>
      <c r="M159" s="291"/>
      <c r="N159" s="292"/>
      <c r="O159" s="293"/>
      <c r="P159" s="293"/>
      <c r="Q159" s="293"/>
      <c r="R159" s="293"/>
      <c r="S159" s="293"/>
      <c r="T159" s="293"/>
      <c r="U159" s="293"/>
      <c r="V159" s="293"/>
      <c r="W159" s="293"/>
      <c r="X159" s="294"/>
      <c r="Y159" s="14"/>
      <c r="Z159" s="14"/>
      <c r="AA159" s="14"/>
      <c r="AB159" s="14"/>
      <c r="AC159" s="14"/>
      <c r="AD159" s="14"/>
      <c r="AE159" s="14"/>
      <c r="AT159" s="295" t="s">
        <v>446</v>
      </c>
      <c r="AU159" s="295" t="s">
        <v>88</v>
      </c>
      <c r="AV159" s="14" t="s">
        <v>239</v>
      </c>
      <c r="AW159" s="14" t="s">
        <v>5</v>
      </c>
      <c r="AX159" s="14" t="s">
        <v>78</v>
      </c>
      <c r="AY159" s="295" t="s">
        <v>223</v>
      </c>
    </row>
    <row r="160" s="2" customFormat="1" ht="21.75" customHeight="1">
      <c r="A160" s="39"/>
      <c r="B160" s="40"/>
      <c r="C160" s="252" t="s">
        <v>279</v>
      </c>
      <c r="D160" s="252" t="s">
        <v>226</v>
      </c>
      <c r="E160" s="253" t="s">
        <v>913</v>
      </c>
      <c r="F160" s="254" t="s">
        <v>914</v>
      </c>
      <c r="G160" s="255" t="s">
        <v>409</v>
      </c>
      <c r="H160" s="256">
        <v>55.024999999999999</v>
      </c>
      <c r="I160" s="257"/>
      <c r="J160" s="257"/>
      <c r="K160" s="258">
        <f>ROUND(P160*H160,2)</f>
        <v>0</v>
      </c>
      <c r="L160" s="254" t="s">
        <v>404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88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3199</v>
      </c>
    </row>
    <row r="161" s="14" customFormat="1">
      <c r="A161" s="14"/>
      <c r="B161" s="285"/>
      <c r="C161" s="286"/>
      <c r="D161" s="266" t="s">
        <v>446</v>
      </c>
      <c r="E161" s="287" t="s">
        <v>1</v>
      </c>
      <c r="F161" s="288" t="s">
        <v>463</v>
      </c>
      <c r="G161" s="286"/>
      <c r="H161" s="289">
        <v>55.024999999999999</v>
      </c>
      <c r="I161" s="290"/>
      <c r="J161" s="290"/>
      <c r="K161" s="286"/>
      <c r="L161" s="286"/>
      <c r="M161" s="291"/>
      <c r="N161" s="292"/>
      <c r="O161" s="293"/>
      <c r="P161" s="293"/>
      <c r="Q161" s="293"/>
      <c r="R161" s="293"/>
      <c r="S161" s="293"/>
      <c r="T161" s="293"/>
      <c r="U161" s="293"/>
      <c r="V161" s="293"/>
      <c r="W161" s="293"/>
      <c r="X161" s="294"/>
      <c r="Y161" s="14"/>
      <c r="Z161" s="14"/>
      <c r="AA161" s="14"/>
      <c r="AB161" s="14"/>
      <c r="AC161" s="14"/>
      <c r="AD161" s="14"/>
      <c r="AE161" s="14"/>
      <c r="AT161" s="295" t="s">
        <v>446</v>
      </c>
      <c r="AU161" s="295" t="s">
        <v>88</v>
      </c>
      <c r="AV161" s="14" t="s">
        <v>239</v>
      </c>
      <c r="AW161" s="14" t="s">
        <v>5</v>
      </c>
      <c r="AX161" s="14" t="s">
        <v>78</v>
      </c>
      <c r="AY161" s="295" t="s">
        <v>223</v>
      </c>
    </row>
    <row r="162" s="2" customFormat="1" ht="21.75" customHeight="1">
      <c r="A162" s="39"/>
      <c r="B162" s="40"/>
      <c r="C162" s="252" t="s">
        <v>289</v>
      </c>
      <c r="D162" s="252" t="s">
        <v>226</v>
      </c>
      <c r="E162" s="253" t="s">
        <v>2889</v>
      </c>
      <c r="F162" s="254" t="s">
        <v>2890</v>
      </c>
      <c r="G162" s="255" t="s">
        <v>409</v>
      </c>
      <c r="H162" s="256">
        <v>33.131</v>
      </c>
      <c r="I162" s="257"/>
      <c r="J162" s="257"/>
      <c r="K162" s="258">
        <f>ROUND(P162*H162,2)</f>
        <v>0</v>
      </c>
      <c r="L162" s="254" t="s">
        <v>404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239</v>
      </c>
      <c r="AT162" s="264" t="s">
        <v>226</v>
      </c>
      <c r="AU162" s="264" t="s">
        <v>88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3200</v>
      </c>
    </row>
    <row r="163" s="15" customFormat="1">
      <c r="A163" s="15"/>
      <c r="B163" s="309"/>
      <c r="C163" s="310"/>
      <c r="D163" s="266" t="s">
        <v>446</v>
      </c>
      <c r="E163" s="311" t="s">
        <v>1</v>
      </c>
      <c r="F163" s="312" t="s">
        <v>3201</v>
      </c>
      <c r="G163" s="310"/>
      <c r="H163" s="311" t="s">
        <v>1</v>
      </c>
      <c r="I163" s="313"/>
      <c r="J163" s="313"/>
      <c r="K163" s="310"/>
      <c r="L163" s="310"/>
      <c r="M163" s="314"/>
      <c r="N163" s="315"/>
      <c r="O163" s="316"/>
      <c r="P163" s="316"/>
      <c r="Q163" s="316"/>
      <c r="R163" s="316"/>
      <c r="S163" s="316"/>
      <c r="T163" s="316"/>
      <c r="U163" s="316"/>
      <c r="V163" s="316"/>
      <c r="W163" s="316"/>
      <c r="X163" s="317"/>
      <c r="Y163" s="15"/>
      <c r="Z163" s="15"/>
      <c r="AA163" s="15"/>
      <c r="AB163" s="15"/>
      <c r="AC163" s="15"/>
      <c r="AD163" s="15"/>
      <c r="AE163" s="15"/>
      <c r="AT163" s="318" t="s">
        <v>446</v>
      </c>
      <c r="AU163" s="318" t="s">
        <v>88</v>
      </c>
      <c r="AV163" s="15" t="s">
        <v>86</v>
      </c>
      <c r="AW163" s="15" t="s">
        <v>5</v>
      </c>
      <c r="AX163" s="15" t="s">
        <v>78</v>
      </c>
      <c r="AY163" s="318" t="s">
        <v>223</v>
      </c>
    </row>
    <row r="164" s="15" customFormat="1">
      <c r="A164" s="15"/>
      <c r="B164" s="309"/>
      <c r="C164" s="310"/>
      <c r="D164" s="266" t="s">
        <v>446</v>
      </c>
      <c r="E164" s="311" t="s">
        <v>1</v>
      </c>
      <c r="F164" s="312" t="s">
        <v>3186</v>
      </c>
      <c r="G164" s="310"/>
      <c r="H164" s="311" t="s">
        <v>1</v>
      </c>
      <c r="I164" s="313"/>
      <c r="J164" s="313"/>
      <c r="K164" s="310"/>
      <c r="L164" s="310"/>
      <c r="M164" s="314"/>
      <c r="N164" s="315"/>
      <c r="O164" s="316"/>
      <c r="P164" s="316"/>
      <c r="Q164" s="316"/>
      <c r="R164" s="316"/>
      <c r="S164" s="316"/>
      <c r="T164" s="316"/>
      <c r="U164" s="316"/>
      <c r="V164" s="316"/>
      <c r="W164" s="316"/>
      <c r="X164" s="317"/>
      <c r="Y164" s="15"/>
      <c r="Z164" s="15"/>
      <c r="AA164" s="15"/>
      <c r="AB164" s="15"/>
      <c r="AC164" s="15"/>
      <c r="AD164" s="15"/>
      <c r="AE164" s="15"/>
      <c r="AT164" s="318" t="s">
        <v>446</v>
      </c>
      <c r="AU164" s="318" t="s">
        <v>88</v>
      </c>
      <c r="AV164" s="15" t="s">
        <v>86</v>
      </c>
      <c r="AW164" s="15" t="s">
        <v>5</v>
      </c>
      <c r="AX164" s="15" t="s">
        <v>78</v>
      </c>
      <c r="AY164" s="318" t="s">
        <v>223</v>
      </c>
    </row>
    <row r="165" s="13" customFormat="1">
      <c r="A165" s="13"/>
      <c r="B165" s="274"/>
      <c r="C165" s="275"/>
      <c r="D165" s="266" t="s">
        <v>446</v>
      </c>
      <c r="E165" s="276" t="s">
        <v>1</v>
      </c>
      <c r="F165" s="277" t="s">
        <v>3202</v>
      </c>
      <c r="G165" s="275"/>
      <c r="H165" s="278">
        <v>20.876999999999999</v>
      </c>
      <c r="I165" s="279"/>
      <c r="J165" s="279"/>
      <c r="K165" s="275"/>
      <c r="L165" s="275"/>
      <c r="M165" s="280"/>
      <c r="N165" s="281"/>
      <c r="O165" s="282"/>
      <c r="P165" s="282"/>
      <c r="Q165" s="282"/>
      <c r="R165" s="282"/>
      <c r="S165" s="282"/>
      <c r="T165" s="282"/>
      <c r="U165" s="282"/>
      <c r="V165" s="282"/>
      <c r="W165" s="282"/>
      <c r="X165" s="283"/>
      <c r="Y165" s="13"/>
      <c r="Z165" s="13"/>
      <c r="AA165" s="13"/>
      <c r="AB165" s="13"/>
      <c r="AC165" s="13"/>
      <c r="AD165" s="13"/>
      <c r="AE165" s="13"/>
      <c r="AT165" s="284" t="s">
        <v>446</v>
      </c>
      <c r="AU165" s="284" t="s">
        <v>88</v>
      </c>
      <c r="AV165" s="13" t="s">
        <v>88</v>
      </c>
      <c r="AW165" s="13" t="s">
        <v>5</v>
      </c>
      <c r="AX165" s="13" t="s">
        <v>78</v>
      </c>
      <c r="AY165" s="284" t="s">
        <v>223</v>
      </c>
    </row>
    <row r="166" s="15" customFormat="1">
      <c r="A166" s="15"/>
      <c r="B166" s="309"/>
      <c r="C166" s="310"/>
      <c r="D166" s="266" t="s">
        <v>446</v>
      </c>
      <c r="E166" s="311" t="s">
        <v>1</v>
      </c>
      <c r="F166" s="312" t="s">
        <v>3187</v>
      </c>
      <c r="G166" s="310"/>
      <c r="H166" s="311" t="s">
        <v>1</v>
      </c>
      <c r="I166" s="313"/>
      <c r="J166" s="313"/>
      <c r="K166" s="310"/>
      <c r="L166" s="310"/>
      <c r="M166" s="314"/>
      <c r="N166" s="315"/>
      <c r="O166" s="316"/>
      <c r="P166" s="316"/>
      <c r="Q166" s="316"/>
      <c r="R166" s="316"/>
      <c r="S166" s="316"/>
      <c r="T166" s="316"/>
      <c r="U166" s="316"/>
      <c r="V166" s="316"/>
      <c r="W166" s="316"/>
      <c r="X166" s="317"/>
      <c r="Y166" s="15"/>
      <c r="Z166" s="15"/>
      <c r="AA166" s="15"/>
      <c r="AB166" s="15"/>
      <c r="AC166" s="15"/>
      <c r="AD166" s="15"/>
      <c r="AE166" s="15"/>
      <c r="AT166" s="318" t="s">
        <v>446</v>
      </c>
      <c r="AU166" s="318" t="s">
        <v>88</v>
      </c>
      <c r="AV166" s="15" t="s">
        <v>86</v>
      </c>
      <c r="AW166" s="15" t="s">
        <v>5</v>
      </c>
      <c r="AX166" s="15" t="s">
        <v>78</v>
      </c>
      <c r="AY166" s="318" t="s">
        <v>223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3203</v>
      </c>
      <c r="G167" s="275"/>
      <c r="H167" s="278">
        <v>12.254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4" customFormat="1">
      <c r="A168" s="14"/>
      <c r="B168" s="285"/>
      <c r="C168" s="286"/>
      <c r="D168" s="266" t="s">
        <v>446</v>
      </c>
      <c r="E168" s="287" t="s">
        <v>1</v>
      </c>
      <c r="F168" s="288" t="s">
        <v>463</v>
      </c>
      <c r="G168" s="286"/>
      <c r="H168" s="289">
        <v>33.131</v>
      </c>
      <c r="I168" s="290"/>
      <c r="J168" s="290"/>
      <c r="K168" s="286"/>
      <c r="L168" s="286"/>
      <c r="M168" s="291"/>
      <c r="N168" s="292"/>
      <c r="O168" s="293"/>
      <c r="P168" s="293"/>
      <c r="Q168" s="293"/>
      <c r="R168" s="293"/>
      <c r="S168" s="293"/>
      <c r="T168" s="293"/>
      <c r="U168" s="293"/>
      <c r="V168" s="293"/>
      <c r="W168" s="293"/>
      <c r="X168" s="294"/>
      <c r="Y168" s="14"/>
      <c r="Z168" s="14"/>
      <c r="AA168" s="14"/>
      <c r="AB168" s="14"/>
      <c r="AC168" s="14"/>
      <c r="AD168" s="14"/>
      <c r="AE168" s="14"/>
      <c r="AT168" s="295" t="s">
        <v>446</v>
      </c>
      <c r="AU168" s="295" t="s">
        <v>88</v>
      </c>
      <c r="AV168" s="14" t="s">
        <v>239</v>
      </c>
      <c r="AW168" s="14" t="s">
        <v>5</v>
      </c>
      <c r="AX168" s="14" t="s">
        <v>86</v>
      </c>
      <c r="AY168" s="295" t="s">
        <v>223</v>
      </c>
    </row>
    <row r="169" s="2" customFormat="1" ht="21.75" customHeight="1">
      <c r="A169" s="39"/>
      <c r="B169" s="40"/>
      <c r="C169" s="296" t="s">
        <v>9</v>
      </c>
      <c r="D169" s="296" t="s">
        <v>498</v>
      </c>
      <c r="E169" s="297" t="s">
        <v>3204</v>
      </c>
      <c r="F169" s="298" t="s">
        <v>3205</v>
      </c>
      <c r="G169" s="299" t="s">
        <v>501</v>
      </c>
      <c r="H169" s="300">
        <v>136.25899999999999</v>
      </c>
      <c r="I169" s="301"/>
      <c r="J169" s="302"/>
      <c r="K169" s="303">
        <f>ROUND(P169*H169,2)</f>
        <v>0</v>
      </c>
      <c r="L169" s="298" t="s">
        <v>404</v>
      </c>
      <c r="M169" s="304"/>
      <c r="N169" s="305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1</v>
      </c>
      <c r="V169" s="262">
        <f>U169*H169</f>
        <v>136.25899999999999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430</v>
      </c>
      <c r="AT169" s="264" t="s">
        <v>498</v>
      </c>
      <c r="AU169" s="264" t="s">
        <v>88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3206</v>
      </c>
    </row>
    <row r="170" s="13" customFormat="1">
      <c r="A170" s="13"/>
      <c r="B170" s="274"/>
      <c r="C170" s="275"/>
      <c r="D170" s="266" t="s">
        <v>446</v>
      </c>
      <c r="E170" s="276" t="s">
        <v>1</v>
      </c>
      <c r="F170" s="277" t="s">
        <v>3207</v>
      </c>
      <c r="G170" s="275"/>
      <c r="H170" s="278">
        <v>58.308999999999998</v>
      </c>
      <c r="I170" s="279"/>
      <c r="J170" s="279"/>
      <c r="K170" s="275"/>
      <c r="L170" s="275"/>
      <c r="M170" s="280"/>
      <c r="N170" s="281"/>
      <c r="O170" s="282"/>
      <c r="P170" s="282"/>
      <c r="Q170" s="282"/>
      <c r="R170" s="282"/>
      <c r="S170" s="282"/>
      <c r="T170" s="282"/>
      <c r="U170" s="282"/>
      <c r="V170" s="282"/>
      <c r="W170" s="282"/>
      <c r="X170" s="283"/>
      <c r="Y170" s="13"/>
      <c r="Z170" s="13"/>
      <c r="AA170" s="13"/>
      <c r="AB170" s="13"/>
      <c r="AC170" s="13"/>
      <c r="AD170" s="13"/>
      <c r="AE170" s="13"/>
      <c r="AT170" s="284" t="s">
        <v>446</v>
      </c>
      <c r="AU170" s="284" t="s">
        <v>88</v>
      </c>
      <c r="AV170" s="13" t="s">
        <v>88</v>
      </c>
      <c r="AW170" s="13" t="s">
        <v>5</v>
      </c>
      <c r="AX170" s="13" t="s">
        <v>78</v>
      </c>
      <c r="AY170" s="284" t="s">
        <v>223</v>
      </c>
    </row>
    <row r="171" s="15" customFormat="1">
      <c r="A171" s="15"/>
      <c r="B171" s="309"/>
      <c r="C171" s="310"/>
      <c r="D171" s="266" t="s">
        <v>446</v>
      </c>
      <c r="E171" s="311" t="s">
        <v>1</v>
      </c>
      <c r="F171" s="312" t="s">
        <v>3208</v>
      </c>
      <c r="G171" s="310"/>
      <c r="H171" s="311" t="s">
        <v>1</v>
      </c>
      <c r="I171" s="313"/>
      <c r="J171" s="313"/>
      <c r="K171" s="310"/>
      <c r="L171" s="310"/>
      <c r="M171" s="314"/>
      <c r="N171" s="315"/>
      <c r="O171" s="316"/>
      <c r="P171" s="316"/>
      <c r="Q171" s="316"/>
      <c r="R171" s="316"/>
      <c r="S171" s="316"/>
      <c r="T171" s="316"/>
      <c r="U171" s="316"/>
      <c r="V171" s="316"/>
      <c r="W171" s="316"/>
      <c r="X171" s="317"/>
      <c r="Y171" s="15"/>
      <c r="Z171" s="15"/>
      <c r="AA171" s="15"/>
      <c r="AB171" s="15"/>
      <c r="AC171" s="15"/>
      <c r="AD171" s="15"/>
      <c r="AE171" s="15"/>
      <c r="AT171" s="318" t="s">
        <v>446</v>
      </c>
      <c r="AU171" s="318" t="s">
        <v>88</v>
      </c>
      <c r="AV171" s="15" t="s">
        <v>86</v>
      </c>
      <c r="AW171" s="15" t="s">
        <v>5</v>
      </c>
      <c r="AX171" s="15" t="s">
        <v>78</v>
      </c>
      <c r="AY171" s="318" t="s">
        <v>223</v>
      </c>
    </row>
    <row r="172" s="13" customFormat="1">
      <c r="A172" s="13"/>
      <c r="B172" s="274"/>
      <c r="C172" s="275"/>
      <c r="D172" s="266" t="s">
        <v>446</v>
      </c>
      <c r="E172" s="276" t="s">
        <v>1</v>
      </c>
      <c r="F172" s="277" t="s">
        <v>3209</v>
      </c>
      <c r="G172" s="275"/>
      <c r="H172" s="278">
        <v>77.950000000000003</v>
      </c>
      <c r="I172" s="279"/>
      <c r="J172" s="279"/>
      <c r="K172" s="275"/>
      <c r="L172" s="275"/>
      <c r="M172" s="280"/>
      <c r="N172" s="281"/>
      <c r="O172" s="282"/>
      <c r="P172" s="282"/>
      <c r="Q172" s="282"/>
      <c r="R172" s="282"/>
      <c r="S172" s="282"/>
      <c r="T172" s="282"/>
      <c r="U172" s="282"/>
      <c r="V172" s="282"/>
      <c r="W172" s="282"/>
      <c r="X172" s="283"/>
      <c r="Y172" s="13"/>
      <c r="Z172" s="13"/>
      <c r="AA172" s="13"/>
      <c r="AB172" s="13"/>
      <c r="AC172" s="13"/>
      <c r="AD172" s="13"/>
      <c r="AE172" s="13"/>
      <c r="AT172" s="284" t="s">
        <v>446</v>
      </c>
      <c r="AU172" s="284" t="s">
        <v>88</v>
      </c>
      <c r="AV172" s="13" t="s">
        <v>88</v>
      </c>
      <c r="AW172" s="13" t="s">
        <v>5</v>
      </c>
      <c r="AX172" s="13" t="s">
        <v>78</v>
      </c>
      <c r="AY172" s="284" t="s">
        <v>223</v>
      </c>
    </row>
    <row r="173" s="2" customFormat="1" ht="21.75" customHeight="1">
      <c r="A173" s="39"/>
      <c r="B173" s="40"/>
      <c r="C173" s="252" t="s">
        <v>312</v>
      </c>
      <c r="D173" s="252" t="s">
        <v>226</v>
      </c>
      <c r="E173" s="253" t="s">
        <v>2736</v>
      </c>
      <c r="F173" s="254" t="s">
        <v>2737</v>
      </c>
      <c r="G173" s="255" t="s">
        <v>403</v>
      </c>
      <c r="H173" s="256">
        <v>3.7559999999999998</v>
      </c>
      <c r="I173" s="257"/>
      <c r="J173" s="257"/>
      <c r="K173" s="258">
        <f>ROUND(P173*H173,2)</f>
        <v>0</v>
      </c>
      <c r="L173" s="254" t="s">
        <v>404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3210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3177</v>
      </c>
      <c r="G174" s="275"/>
      <c r="H174" s="278">
        <v>3.7559999999999998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88</v>
      </c>
      <c r="AV174" s="13" t="s">
        <v>88</v>
      </c>
      <c r="AW174" s="13" t="s">
        <v>5</v>
      </c>
      <c r="AX174" s="13" t="s">
        <v>86</v>
      </c>
      <c r="AY174" s="284" t="s">
        <v>223</v>
      </c>
    </row>
    <row r="175" s="2" customFormat="1" ht="21.75" customHeight="1">
      <c r="A175" s="39"/>
      <c r="B175" s="40"/>
      <c r="C175" s="252" t="s">
        <v>317</v>
      </c>
      <c r="D175" s="252" t="s">
        <v>226</v>
      </c>
      <c r="E175" s="253" t="s">
        <v>1024</v>
      </c>
      <c r="F175" s="254" t="s">
        <v>1025</v>
      </c>
      <c r="G175" s="255" t="s">
        <v>403</v>
      </c>
      <c r="H175" s="256">
        <v>21.696000000000002</v>
      </c>
      <c r="I175" s="257"/>
      <c r="J175" s="257"/>
      <c r="K175" s="258">
        <f>ROUND(P175*H175,2)</f>
        <v>0</v>
      </c>
      <c r="L175" s="254" t="s">
        <v>404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</v>
      </c>
      <c r="V175" s="262">
        <f>U175*H175</f>
        <v>0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239</v>
      </c>
      <c r="AT175" s="264" t="s">
        <v>226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3211</v>
      </c>
    </row>
    <row r="176" s="15" customFormat="1">
      <c r="A176" s="15"/>
      <c r="B176" s="309"/>
      <c r="C176" s="310"/>
      <c r="D176" s="266" t="s">
        <v>446</v>
      </c>
      <c r="E176" s="311" t="s">
        <v>1</v>
      </c>
      <c r="F176" s="312" t="s">
        <v>3212</v>
      </c>
      <c r="G176" s="310"/>
      <c r="H176" s="311" t="s">
        <v>1</v>
      </c>
      <c r="I176" s="313"/>
      <c r="J176" s="313"/>
      <c r="K176" s="310"/>
      <c r="L176" s="310"/>
      <c r="M176" s="314"/>
      <c r="N176" s="315"/>
      <c r="O176" s="316"/>
      <c r="P176" s="316"/>
      <c r="Q176" s="316"/>
      <c r="R176" s="316"/>
      <c r="S176" s="316"/>
      <c r="T176" s="316"/>
      <c r="U176" s="316"/>
      <c r="V176" s="316"/>
      <c r="W176" s="316"/>
      <c r="X176" s="317"/>
      <c r="Y176" s="15"/>
      <c r="Z176" s="15"/>
      <c r="AA176" s="15"/>
      <c r="AB176" s="15"/>
      <c r="AC176" s="15"/>
      <c r="AD176" s="15"/>
      <c r="AE176" s="15"/>
      <c r="AT176" s="318" t="s">
        <v>446</v>
      </c>
      <c r="AU176" s="318" t="s">
        <v>88</v>
      </c>
      <c r="AV176" s="15" t="s">
        <v>86</v>
      </c>
      <c r="AW176" s="15" t="s">
        <v>5</v>
      </c>
      <c r="AX176" s="15" t="s">
        <v>78</v>
      </c>
      <c r="AY176" s="318" t="s">
        <v>223</v>
      </c>
    </row>
    <row r="177" s="15" customFormat="1">
      <c r="A177" s="15"/>
      <c r="B177" s="309"/>
      <c r="C177" s="310"/>
      <c r="D177" s="266" t="s">
        <v>446</v>
      </c>
      <c r="E177" s="311" t="s">
        <v>1</v>
      </c>
      <c r="F177" s="312" t="s">
        <v>3186</v>
      </c>
      <c r="G177" s="310"/>
      <c r="H177" s="311" t="s">
        <v>1</v>
      </c>
      <c r="I177" s="313"/>
      <c r="J177" s="313"/>
      <c r="K177" s="310"/>
      <c r="L177" s="310"/>
      <c r="M177" s="314"/>
      <c r="N177" s="315"/>
      <c r="O177" s="316"/>
      <c r="P177" s="316"/>
      <c r="Q177" s="316"/>
      <c r="R177" s="316"/>
      <c r="S177" s="316"/>
      <c r="T177" s="316"/>
      <c r="U177" s="316"/>
      <c r="V177" s="316"/>
      <c r="W177" s="316"/>
      <c r="X177" s="317"/>
      <c r="Y177" s="15"/>
      <c r="Z177" s="15"/>
      <c r="AA177" s="15"/>
      <c r="AB177" s="15"/>
      <c r="AC177" s="15"/>
      <c r="AD177" s="15"/>
      <c r="AE177" s="15"/>
      <c r="AT177" s="318" t="s">
        <v>446</v>
      </c>
      <c r="AU177" s="318" t="s">
        <v>88</v>
      </c>
      <c r="AV177" s="15" t="s">
        <v>86</v>
      </c>
      <c r="AW177" s="15" t="s">
        <v>5</v>
      </c>
      <c r="AX177" s="15" t="s">
        <v>78</v>
      </c>
      <c r="AY177" s="318" t="s">
        <v>223</v>
      </c>
    </row>
    <row r="178" s="13" customFormat="1">
      <c r="A178" s="13"/>
      <c r="B178" s="274"/>
      <c r="C178" s="275"/>
      <c r="D178" s="266" t="s">
        <v>446</v>
      </c>
      <c r="E178" s="276" t="s">
        <v>1</v>
      </c>
      <c r="F178" s="277" t="s">
        <v>3213</v>
      </c>
      <c r="G178" s="275"/>
      <c r="H178" s="278">
        <v>29.004000000000001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5</v>
      </c>
      <c r="AX178" s="13" t="s">
        <v>78</v>
      </c>
      <c r="AY178" s="284" t="s">
        <v>223</v>
      </c>
    </row>
    <row r="179" s="15" customFormat="1">
      <c r="A179" s="15"/>
      <c r="B179" s="309"/>
      <c r="C179" s="310"/>
      <c r="D179" s="266" t="s">
        <v>446</v>
      </c>
      <c r="E179" s="311" t="s">
        <v>1</v>
      </c>
      <c r="F179" s="312" t="s">
        <v>3187</v>
      </c>
      <c r="G179" s="310"/>
      <c r="H179" s="311" t="s">
        <v>1</v>
      </c>
      <c r="I179" s="313"/>
      <c r="J179" s="313"/>
      <c r="K179" s="310"/>
      <c r="L179" s="310"/>
      <c r="M179" s="314"/>
      <c r="N179" s="315"/>
      <c r="O179" s="316"/>
      <c r="P179" s="316"/>
      <c r="Q179" s="316"/>
      <c r="R179" s="316"/>
      <c r="S179" s="316"/>
      <c r="T179" s="316"/>
      <c r="U179" s="316"/>
      <c r="V179" s="316"/>
      <c r="W179" s="316"/>
      <c r="X179" s="317"/>
      <c r="Y179" s="15"/>
      <c r="Z179" s="15"/>
      <c r="AA179" s="15"/>
      <c r="AB179" s="15"/>
      <c r="AC179" s="15"/>
      <c r="AD179" s="15"/>
      <c r="AE179" s="15"/>
      <c r="AT179" s="318" t="s">
        <v>446</v>
      </c>
      <c r="AU179" s="318" t="s">
        <v>88</v>
      </c>
      <c r="AV179" s="15" t="s">
        <v>86</v>
      </c>
      <c r="AW179" s="15" t="s">
        <v>5</v>
      </c>
      <c r="AX179" s="15" t="s">
        <v>78</v>
      </c>
      <c r="AY179" s="318" t="s">
        <v>223</v>
      </c>
    </row>
    <row r="180" s="13" customFormat="1">
      <c r="A180" s="13"/>
      <c r="B180" s="274"/>
      <c r="C180" s="275"/>
      <c r="D180" s="266" t="s">
        <v>446</v>
      </c>
      <c r="E180" s="276" t="s">
        <v>1</v>
      </c>
      <c r="F180" s="277" t="s">
        <v>3214</v>
      </c>
      <c r="G180" s="275"/>
      <c r="H180" s="278">
        <v>21.696000000000002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88</v>
      </c>
      <c r="AV180" s="13" t="s">
        <v>88</v>
      </c>
      <c r="AW180" s="13" t="s">
        <v>5</v>
      </c>
      <c r="AX180" s="13" t="s">
        <v>86</v>
      </c>
      <c r="AY180" s="284" t="s">
        <v>223</v>
      </c>
    </row>
    <row r="181" s="12" customFormat="1" ht="22.8" customHeight="1">
      <c r="A181" s="12"/>
      <c r="B181" s="235"/>
      <c r="C181" s="236"/>
      <c r="D181" s="237" t="s">
        <v>77</v>
      </c>
      <c r="E181" s="250" t="s">
        <v>88</v>
      </c>
      <c r="F181" s="250" t="s">
        <v>568</v>
      </c>
      <c r="G181" s="236"/>
      <c r="H181" s="236"/>
      <c r="I181" s="239"/>
      <c r="J181" s="239"/>
      <c r="K181" s="251">
        <f>BK181</f>
        <v>0</v>
      </c>
      <c r="L181" s="236"/>
      <c r="M181" s="241"/>
      <c r="N181" s="242"/>
      <c r="O181" s="243"/>
      <c r="P181" s="243"/>
      <c r="Q181" s="244">
        <f>SUM(Q182:Q185)</f>
        <v>0</v>
      </c>
      <c r="R181" s="244">
        <f>SUM(R182:R185)</f>
        <v>0</v>
      </c>
      <c r="S181" s="243"/>
      <c r="T181" s="245">
        <f>SUM(T182:T185)</f>
        <v>0</v>
      </c>
      <c r="U181" s="243"/>
      <c r="V181" s="245">
        <f>SUM(V182:V185)</f>
        <v>0.3434606</v>
      </c>
      <c r="W181" s="243"/>
      <c r="X181" s="246">
        <f>SUM(X182:X185)</f>
        <v>0</v>
      </c>
      <c r="Y181" s="12"/>
      <c r="Z181" s="12"/>
      <c r="AA181" s="12"/>
      <c r="AB181" s="12"/>
      <c r="AC181" s="12"/>
      <c r="AD181" s="12"/>
      <c r="AE181" s="12"/>
      <c r="AR181" s="247" t="s">
        <v>86</v>
      </c>
      <c r="AT181" s="248" t="s">
        <v>77</v>
      </c>
      <c r="AU181" s="248" t="s">
        <v>86</v>
      </c>
      <c r="AY181" s="247" t="s">
        <v>223</v>
      </c>
      <c r="BK181" s="249">
        <f>SUM(BK182:BK185)</f>
        <v>0</v>
      </c>
    </row>
    <row r="182" s="2" customFormat="1" ht="21.75" customHeight="1">
      <c r="A182" s="39"/>
      <c r="B182" s="40"/>
      <c r="C182" s="252" t="s">
        <v>322</v>
      </c>
      <c r="D182" s="252" t="s">
        <v>226</v>
      </c>
      <c r="E182" s="253" t="s">
        <v>3215</v>
      </c>
      <c r="F182" s="254" t="s">
        <v>3216</v>
      </c>
      <c r="G182" s="255" t="s">
        <v>409</v>
      </c>
      <c r="H182" s="256">
        <v>0.14000000000000001</v>
      </c>
      <c r="I182" s="257"/>
      <c r="J182" s="257"/>
      <c r="K182" s="258">
        <f>ROUND(P182*H182,2)</f>
        <v>0</v>
      </c>
      <c r="L182" s="254" t="s">
        <v>404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2.45329</v>
      </c>
      <c r="V182" s="262">
        <f>U182*H182</f>
        <v>0.3434606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88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3217</v>
      </c>
    </row>
    <row r="183" s="2" customFormat="1">
      <c r="A183" s="39"/>
      <c r="B183" s="40"/>
      <c r="C183" s="41"/>
      <c r="D183" s="266" t="s">
        <v>232</v>
      </c>
      <c r="E183" s="41"/>
      <c r="F183" s="267" t="s">
        <v>3218</v>
      </c>
      <c r="G183" s="41"/>
      <c r="H183" s="41"/>
      <c r="I183" s="158"/>
      <c r="J183" s="158"/>
      <c r="K183" s="41"/>
      <c r="L183" s="41"/>
      <c r="M183" s="45"/>
      <c r="N183" s="268"/>
      <c r="O183" s="269"/>
      <c r="P183" s="92"/>
      <c r="Q183" s="92"/>
      <c r="R183" s="92"/>
      <c r="S183" s="92"/>
      <c r="T183" s="92"/>
      <c r="U183" s="92"/>
      <c r="V183" s="92"/>
      <c r="W183" s="92"/>
      <c r="X183" s="93"/>
      <c r="Y183" s="39"/>
      <c r="Z183" s="39"/>
      <c r="AA183" s="39"/>
      <c r="AB183" s="39"/>
      <c r="AC183" s="39"/>
      <c r="AD183" s="39"/>
      <c r="AE183" s="39"/>
      <c r="AT183" s="18" t="s">
        <v>232</v>
      </c>
      <c r="AU183" s="18" t="s">
        <v>88</v>
      </c>
    </row>
    <row r="184" s="15" customFormat="1">
      <c r="A184" s="15"/>
      <c r="B184" s="309"/>
      <c r="C184" s="310"/>
      <c r="D184" s="266" t="s">
        <v>446</v>
      </c>
      <c r="E184" s="311" t="s">
        <v>1</v>
      </c>
      <c r="F184" s="312" t="s">
        <v>3219</v>
      </c>
      <c r="G184" s="310"/>
      <c r="H184" s="311" t="s">
        <v>1</v>
      </c>
      <c r="I184" s="313"/>
      <c r="J184" s="313"/>
      <c r="K184" s="310"/>
      <c r="L184" s="310"/>
      <c r="M184" s="314"/>
      <c r="N184" s="315"/>
      <c r="O184" s="316"/>
      <c r="P184" s="316"/>
      <c r="Q184" s="316"/>
      <c r="R184" s="316"/>
      <c r="S184" s="316"/>
      <c r="T184" s="316"/>
      <c r="U184" s="316"/>
      <c r="V184" s="316"/>
      <c r="W184" s="316"/>
      <c r="X184" s="317"/>
      <c r="Y184" s="15"/>
      <c r="Z184" s="15"/>
      <c r="AA184" s="15"/>
      <c r="AB184" s="15"/>
      <c r="AC184" s="15"/>
      <c r="AD184" s="15"/>
      <c r="AE184" s="15"/>
      <c r="AT184" s="318" t="s">
        <v>446</v>
      </c>
      <c r="AU184" s="318" t="s">
        <v>88</v>
      </c>
      <c r="AV184" s="15" t="s">
        <v>86</v>
      </c>
      <c r="AW184" s="15" t="s">
        <v>5</v>
      </c>
      <c r="AX184" s="15" t="s">
        <v>78</v>
      </c>
      <c r="AY184" s="318" t="s">
        <v>223</v>
      </c>
    </row>
    <row r="185" s="13" customFormat="1">
      <c r="A185" s="13"/>
      <c r="B185" s="274"/>
      <c r="C185" s="275"/>
      <c r="D185" s="266" t="s">
        <v>446</v>
      </c>
      <c r="E185" s="276" t="s">
        <v>1</v>
      </c>
      <c r="F185" s="277" t="s">
        <v>3220</v>
      </c>
      <c r="G185" s="275"/>
      <c r="H185" s="278">
        <v>0.14000000000000001</v>
      </c>
      <c r="I185" s="279"/>
      <c r="J185" s="279"/>
      <c r="K185" s="275"/>
      <c r="L185" s="275"/>
      <c r="M185" s="280"/>
      <c r="N185" s="281"/>
      <c r="O185" s="282"/>
      <c r="P185" s="282"/>
      <c r="Q185" s="282"/>
      <c r="R185" s="282"/>
      <c r="S185" s="282"/>
      <c r="T185" s="282"/>
      <c r="U185" s="282"/>
      <c r="V185" s="282"/>
      <c r="W185" s="282"/>
      <c r="X185" s="283"/>
      <c r="Y185" s="13"/>
      <c r="Z185" s="13"/>
      <c r="AA185" s="13"/>
      <c r="AB185" s="13"/>
      <c r="AC185" s="13"/>
      <c r="AD185" s="13"/>
      <c r="AE185" s="13"/>
      <c r="AT185" s="284" t="s">
        <v>446</v>
      </c>
      <c r="AU185" s="284" t="s">
        <v>88</v>
      </c>
      <c r="AV185" s="13" t="s">
        <v>88</v>
      </c>
      <c r="AW185" s="13" t="s">
        <v>5</v>
      </c>
      <c r="AX185" s="13" t="s">
        <v>86</v>
      </c>
      <c r="AY185" s="284" t="s">
        <v>223</v>
      </c>
    </row>
    <row r="186" s="12" customFormat="1" ht="22.8" customHeight="1">
      <c r="A186" s="12"/>
      <c r="B186" s="235"/>
      <c r="C186" s="236"/>
      <c r="D186" s="237" t="s">
        <v>77</v>
      </c>
      <c r="E186" s="250" t="s">
        <v>239</v>
      </c>
      <c r="F186" s="250" t="s">
        <v>1617</v>
      </c>
      <c r="G186" s="236"/>
      <c r="H186" s="236"/>
      <c r="I186" s="239"/>
      <c r="J186" s="239"/>
      <c r="K186" s="251">
        <f>BK186</f>
        <v>0</v>
      </c>
      <c r="L186" s="236"/>
      <c r="M186" s="241"/>
      <c r="N186" s="242"/>
      <c r="O186" s="243"/>
      <c r="P186" s="243"/>
      <c r="Q186" s="244">
        <f>SUM(Q187:Q193)</f>
        <v>0</v>
      </c>
      <c r="R186" s="244">
        <f>SUM(R187:R193)</f>
        <v>0</v>
      </c>
      <c r="S186" s="243"/>
      <c r="T186" s="245">
        <f>SUM(T187:T193)</f>
        <v>0</v>
      </c>
      <c r="U186" s="243"/>
      <c r="V186" s="245">
        <f>SUM(V187:V193)</f>
        <v>0</v>
      </c>
      <c r="W186" s="243"/>
      <c r="X186" s="246">
        <f>SUM(X187:X193)</f>
        <v>0</v>
      </c>
      <c r="Y186" s="12"/>
      <c r="Z186" s="12"/>
      <c r="AA186" s="12"/>
      <c r="AB186" s="12"/>
      <c r="AC186" s="12"/>
      <c r="AD186" s="12"/>
      <c r="AE186" s="12"/>
      <c r="AR186" s="247" t="s">
        <v>86</v>
      </c>
      <c r="AT186" s="248" t="s">
        <v>77</v>
      </c>
      <c r="AU186" s="248" t="s">
        <v>86</v>
      </c>
      <c r="AY186" s="247" t="s">
        <v>223</v>
      </c>
      <c r="BK186" s="249">
        <f>SUM(BK187:BK193)</f>
        <v>0</v>
      </c>
    </row>
    <row r="187" s="2" customFormat="1" ht="21.75" customHeight="1">
      <c r="A187" s="39"/>
      <c r="B187" s="40"/>
      <c r="C187" s="252" t="s">
        <v>332</v>
      </c>
      <c r="D187" s="252" t="s">
        <v>226</v>
      </c>
      <c r="E187" s="253" t="s">
        <v>2809</v>
      </c>
      <c r="F187" s="254" t="s">
        <v>2810</v>
      </c>
      <c r="G187" s="255" t="s">
        <v>409</v>
      </c>
      <c r="H187" s="256">
        <v>10.804</v>
      </c>
      <c r="I187" s="257"/>
      <c r="J187" s="257"/>
      <c r="K187" s="258">
        <f>ROUND(P187*H187,2)</f>
        <v>0</v>
      </c>
      <c r="L187" s="254" t="s">
        <v>404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88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3221</v>
      </c>
    </row>
    <row r="188" s="2" customFormat="1">
      <c r="A188" s="39"/>
      <c r="B188" s="40"/>
      <c r="C188" s="41"/>
      <c r="D188" s="266" t="s">
        <v>232</v>
      </c>
      <c r="E188" s="41"/>
      <c r="F188" s="267" t="s">
        <v>2812</v>
      </c>
      <c r="G188" s="41"/>
      <c r="H188" s="41"/>
      <c r="I188" s="158"/>
      <c r="J188" s="158"/>
      <c r="K188" s="41"/>
      <c r="L188" s="41"/>
      <c r="M188" s="45"/>
      <c r="N188" s="268"/>
      <c r="O188" s="269"/>
      <c r="P188" s="92"/>
      <c r="Q188" s="92"/>
      <c r="R188" s="92"/>
      <c r="S188" s="92"/>
      <c r="T188" s="92"/>
      <c r="U188" s="92"/>
      <c r="V188" s="92"/>
      <c r="W188" s="92"/>
      <c r="X188" s="93"/>
      <c r="Y188" s="39"/>
      <c r="Z188" s="39"/>
      <c r="AA188" s="39"/>
      <c r="AB188" s="39"/>
      <c r="AC188" s="39"/>
      <c r="AD188" s="39"/>
      <c r="AE188" s="39"/>
      <c r="AT188" s="18" t="s">
        <v>232</v>
      </c>
      <c r="AU188" s="18" t="s">
        <v>88</v>
      </c>
    </row>
    <row r="189" s="15" customFormat="1">
      <c r="A189" s="15"/>
      <c r="B189" s="309"/>
      <c r="C189" s="310"/>
      <c r="D189" s="266" t="s">
        <v>446</v>
      </c>
      <c r="E189" s="311" t="s">
        <v>1</v>
      </c>
      <c r="F189" s="312" t="s">
        <v>3222</v>
      </c>
      <c r="G189" s="310"/>
      <c r="H189" s="311" t="s">
        <v>1</v>
      </c>
      <c r="I189" s="313"/>
      <c r="J189" s="313"/>
      <c r="K189" s="310"/>
      <c r="L189" s="310"/>
      <c r="M189" s="314"/>
      <c r="N189" s="315"/>
      <c r="O189" s="316"/>
      <c r="P189" s="316"/>
      <c r="Q189" s="316"/>
      <c r="R189" s="316"/>
      <c r="S189" s="316"/>
      <c r="T189" s="316"/>
      <c r="U189" s="316"/>
      <c r="V189" s="316"/>
      <c r="W189" s="316"/>
      <c r="X189" s="317"/>
      <c r="Y189" s="15"/>
      <c r="Z189" s="15"/>
      <c r="AA189" s="15"/>
      <c r="AB189" s="15"/>
      <c r="AC189" s="15"/>
      <c r="AD189" s="15"/>
      <c r="AE189" s="15"/>
      <c r="AT189" s="318" t="s">
        <v>446</v>
      </c>
      <c r="AU189" s="318" t="s">
        <v>88</v>
      </c>
      <c r="AV189" s="15" t="s">
        <v>86</v>
      </c>
      <c r="AW189" s="15" t="s">
        <v>5</v>
      </c>
      <c r="AX189" s="15" t="s">
        <v>78</v>
      </c>
      <c r="AY189" s="318" t="s">
        <v>223</v>
      </c>
    </row>
    <row r="190" s="15" customFormat="1">
      <c r="A190" s="15"/>
      <c r="B190" s="309"/>
      <c r="C190" s="310"/>
      <c r="D190" s="266" t="s">
        <v>446</v>
      </c>
      <c r="E190" s="311" t="s">
        <v>1</v>
      </c>
      <c r="F190" s="312" t="s">
        <v>3186</v>
      </c>
      <c r="G190" s="310"/>
      <c r="H190" s="311" t="s">
        <v>1</v>
      </c>
      <c r="I190" s="313"/>
      <c r="J190" s="313"/>
      <c r="K190" s="310"/>
      <c r="L190" s="310"/>
      <c r="M190" s="314"/>
      <c r="N190" s="315"/>
      <c r="O190" s="316"/>
      <c r="P190" s="316"/>
      <c r="Q190" s="316"/>
      <c r="R190" s="316"/>
      <c r="S190" s="316"/>
      <c r="T190" s="316"/>
      <c r="U190" s="316"/>
      <c r="V190" s="316"/>
      <c r="W190" s="316"/>
      <c r="X190" s="317"/>
      <c r="Y190" s="15"/>
      <c r="Z190" s="15"/>
      <c r="AA190" s="15"/>
      <c r="AB190" s="15"/>
      <c r="AC190" s="15"/>
      <c r="AD190" s="15"/>
      <c r="AE190" s="15"/>
      <c r="AT190" s="318" t="s">
        <v>446</v>
      </c>
      <c r="AU190" s="318" t="s">
        <v>88</v>
      </c>
      <c r="AV190" s="15" t="s">
        <v>86</v>
      </c>
      <c r="AW190" s="15" t="s">
        <v>5</v>
      </c>
      <c r="AX190" s="15" t="s">
        <v>78</v>
      </c>
      <c r="AY190" s="318" t="s">
        <v>223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3223</v>
      </c>
      <c r="G191" s="275"/>
      <c r="H191" s="278">
        <v>6.8079999999999998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5" customFormat="1">
      <c r="A192" s="15"/>
      <c r="B192" s="309"/>
      <c r="C192" s="310"/>
      <c r="D192" s="266" t="s">
        <v>446</v>
      </c>
      <c r="E192" s="311" t="s">
        <v>1</v>
      </c>
      <c r="F192" s="312" t="s">
        <v>3187</v>
      </c>
      <c r="G192" s="310"/>
      <c r="H192" s="311" t="s">
        <v>1</v>
      </c>
      <c r="I192" s="313"/>
      <c r="J192" s="313"/>
      <c r="K192" s="310"/>
      <c r="L192" s="310"/>
      <c r="M192" s="314"/>
      <c r="N192" s="315"/>
      <c r="O192" s="316"/>
      <c r="P192" s="316"/>
      <c r="Q192" s="316"/>
      <c r="R192" s="316"/>
      <c r="S192" s="316"/>
      <c r="T192" s="316"/>
      <c r="U192" s="316"/>
      <c r="V192" s="316"/>
      <c r="W192" s="316"/>
      <c r="X192" s="317"/>
      <c r="Y192" s="15"/>
      <c r="Z192" s="15"/>
      <c r="AA192" s="15"/>
      <c r="AB192" s="15"/>
      <c r="AC192" s="15"/>
      <c r="AD192" s="15"/>
      <c r="AE192" s="15"/>
      <c r="AT192" s="318" t="s">
        <v>446</v>
      </c>
      <c r="AU192" s="318" t="s">
        <v>88</v>
      </c>
      <c r="AV192" s="15" t="s">
        <v>86</v>
      </c>
      <c r="AW192" s="15" t="s">
        <v>5</v>
      </c>
      <c r="AX192" s="15" t="s">
        <v>78</v>
      </c>
      <c r="AY192" s="318" t="s">
        <v>223</v>
      </c>
    </row>
    <row r="193" s="13" customFormat="1">
      <c r="A193" s="13"/>
      <c r="B193" s="274"/>
      <c r="C193" s="275"/>
      <c r="D193" s="266" t="s">
        <v>446</v>
      </c>
      <c r="E193" s="276" t="s">
        <v>1</v>
      </c>
      <c r="F193" s="277" t="s">
        <v>3224</v>
      </c>
      <c r="G193" s="275"/>
      <c r="H193" s="278">
        <v>3.996</v>
      </c>
      <c r="I193" s="279"/>
      <c r="J193" s="279"/>
      <c r="K193" s="275"/>
      <c r="L193" s="275"/>
      <c r="M193" s="280"/>
      <c r="N193" s="281"/>
      <c r="O193" s="282"/>
      <c r="P193" s="282"/>
      <c r="Q193" s="282"/>
      <c r="R193" s="282"/>
      <c r="S193" s="282"/>
      <c r="T193" s="282"/>
      <c r="U193" s="282"/>
      <c r="V193" s="282"/>
      <c r="W193" s="282"/>
      <c r="X193" s="283"/>
      <c r="Y193" s="13"/>
      <c r="Z193" s="13"/>
      <c r="AA193" s="13"/>
      <c r="AB193" s="13"/>
      <c r="AC193" s="13"/>
      <c r="AD193" s="13"/>
      <c r="AE193" s="13"/>
      <c r="AT193" s="284" t="s">
        <v>446</v>
      </c>
      <c r="AU193" s="284" t="s">
        <v>88</v>
      </c>
      <c r="AV193" s="13" t="s">
        <v>88</v>
      </c>
      <c r="AW193" s="13" t="s">
        <v>5</v>
      </c>
      <c r="AX193" s="13" t="s">
        <v>78</v>
      </c>
      <c r="AY193" s="284" t="s">
        <v>223</v>
      </c>
    </row>
    <row r="194" s="12" customFormat="1" ht="22.8" customHeight="1">
      <c r="A194" s="12"/>
      <c r="B194" s="235"/>
      <c r="C194" s="236"/>
      <c r="D194" s="237" t="s">
        <v>77</v>
      </c>
      <c r="E194" s="250" t="s">
        <v>222</v>
      </c>
      <c r="F194" s="250" t="s">
        <v>3225</v>
      </c>
      <c r="G194" s="236"/>
      <c r="H194" s="236"/>
      <c r="I194" s="239"/>
      <c r="J194" s="239"/>
      <c r="K194" s="251">
        <f>BK194</f>
        <v>0</v>
      </c>
      <c r="L194" s="236"/>
      <c r="M194" s="241"/>
      <c r="N194" s="242"/>
      <c r="O194" s="243"/>
      <c r="P194" s="243"/>
      <c r="Q194" s="244">
        <f>SUM(Q195:Q208)</f>
        <v>0</v>
      </c>
      <c r="R194" s="244">
        <f>SUM(R195:R208)</f>
        <v>0</v>
      </c>
      <c r="S194" s="243"/>
      <c r="T194" s="245">
        <f>SUM(T195:T208)</f>
        <v>0</v>
      </c>
      <c r="U194" s="243"/>
      <c r="V194" s="245">
        <f>SUM(V195:V208)</f>
        <v>0</v>
      </c>
      <c r="W194" s="243"/>
      <c r="X194" s="246">
        <f>SUM(X195:X208)</f>
        <v>0</v>
      </c>
      <c r="Y194" s="12"/>
      <c r="Z194" s="12"/>
      <c r="AA194" s="12"/>
      <c r="AB194" s="12"/>
      <c r="AC194" s="12"/>
      <c r="AD194" s="12"/>
      <c r="AE194" s="12"/>
      <c r="AR194" s="247" t="s">
        <v>86</v>
      </c>
      <c r="AT194" s="248" t="s">
        <v>77</v>
      </c>
      <c r="AU194" s="248" t="s">
        <v>86</v>
      </c>
      <c r="AY194" s="247" t="s">
        <v>223</v>
      </c>
      <c r="BK194" s="249">
        <f>SUM(BK195:BK208)</f>
        <v>0</v>
      </c>
    </row>
    <row r="195" s="2" customFormat="1" ht="21.75" customHeight="1">
      <c r="A195" s="39"/>
      <c r="B195" s="40"/>
      <c r="C195" s="252" t="s">
        <v>8</v>
      </c>
      <c r="D195" s="252" t="s">
        <v>226</v>
      </c>
      <c r="E195" s="253" t="s">
        <v>1052</v>
      </c>
      <c r="F195" s="254" t="s">
        <v>1053</v>
      </c>
      <c r="G195" s="255" t="s">
        <v>403</v>
      </c>
      <c r="H195" s="256">
        <v>101.40000000000001</v>
      </c>
      <c r="I195" s="257"/>
      <c r="J195" s="257"/>
      <c r="K195" s="258">
        <f>ROUND(P195*H195,2)</f>
        <v>0</v>
      </c>
      <c r="L195" s="254" t="s">
        <v>404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88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3226</v>
      </c>
    </row>
    <row r="196" s="15" customFormat="1">
      <c r="A196" s="15"/>
      <c r="B196" s="309"/>
      <c r="C196" s="310"/>
      <c r="D196" s="266" t="s">
        <v>446</v>
      </c>
      <c r="E196" s="311" t="s">
        <v>1</v>
      </c>
      <c r="F196" s="312" t="s">
        <v>3212</v>
      </c>
      <c r="G196" s="310"/>
      <c r="H196" s="311" t="s">
        <v>1</v>
      </c>
      <c r="I196" s="313"/>
      <c r="J196" s="313"/>
      <c r="K196" s="310"/>
      <c r="L196" s="310"/>
      <c r="M196" s="314"/>
      <c r="N196" s="315"/>
      <c r="O196" s="316"/>
      <c r="P196" s="316"/>
      <c r="Q196" s="316"/>
      <c r="R196" s="316"/>
      <c r="S196" s="316"/>
      <c r="T196" s="316"/>
      <c r="U196" s="316"/>
      <c r="V196" s="316"/>
      <c r="W196" s="316"/>
      <c r="X196" s="317"/>
      <c r="Y196" s="15"/>
      <c r="Z196" s="15"/>
      <c r="AA196" s="15"/>
      <c r="AB196" s="15"/>
      <c r="AC196" s="15"/>
      <c r="AD196" s="15"/>
      <c r="AE196" s="15"/>
      <c r="AT196" s="318" t="s">
        <v>446</v>
      </c>
      <c r="AU196" s="318" t="s">
        <v>88</v>
      </c>
      <c r="AV196" s="15" t="s">
        <v>86</v>
      </c>
      <c r="AW196" s="15" t="s">
        <v>5</v>
      </c>
      <c r="AX196" s="15" t="s">
        <v>78</v>
      </c>
      <c r="AY196" s="318" t="s">
        <v>223</v>
      </c>
    </row>
    <row r="197" s="15" customFormat="1">
      <c r="A197" s="15"/>
      <c r="B197" s="309"/>
      <c r="C197" s="310"/>
      <c r="D197" s="266" t="s">
        <v>446</v>
      </c>
      <c r="E197" s="311" t="s">
        <v>1</v>
      </c>
      <c r="F197" s="312" t="s">
        <v>3186</v>
      </c>
      <c r="G197" s="310"/>
      <c r="H197" s="311" t="s">
        <v>1</v>
      </c>
      <c r="I197" s="313"/>
      <c r="J197" s="313"/>
      <c r="K197" s="310"/>
      <c r="L197" s="310"/>
      <c r="M197" s="314"/>
      <c r="N197" s="315"/>
      <c r="O197" s="316"/>
      <c r="P197" s="316"/>
      <c r="Q197" s="316"/>
      <c r="R197" s="316"/>
      <c r="S197" s="316"/>
      <c r="T197" s="316"/>
      <c r="U197" s="316"/>
      <c r="V197" s="316"/>
      <c r="W197" s="316"/>
      <c r="X197" s="317"/>
      <c r="Y197" s="15"/>
      <c r="Z197" s="15"/>
      <c r="AA197" s="15"/>
      <c r="AB197" s="15"/>
      <c r="AC197" s="15"/>
      <c r="AD197" s="15"/>
      <c r="AE197" s="15"/>
      <c r="AT197" s="318" t="s">
        <v>446</v>
      </c>
      <c r="AU197" s="318" t="s">
        <v>88</v>
      </c>
      <c r="AV197" s="15" t="s">
        <v>86</v>
      </c>
      <c r="AW197" s="15" t="s">
        <v>5</v>
      </c>
      <c r="AX197" s="15" t="s">
        <v>78</v>
      </c>
      <c r="AY197" s="318" t="s">
        <v>223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3227</v>
      </c>
      <c r="G198" s="275"/>
      <c r="H198" s="278">
        <v>58.008000000000003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78</v>
      </c>
      <c r="AY198" s="284" t="s">
        <v>223</v>
      </c>
    </row>
    <row r="199" s="15" customFormat="1">
      <c r="A199" s="15"/>
      <c r="B199" s="309"/>
      <c r="C199" s="310"/>
      <c r="D199" s="266" t="s">
        <v>446</v>
      </c>
      <c r="E199" s="311" t="s">
        <v>1</v>
      </c>
      <c r="F199" s="312" t="s">
        <v>3187</v>
      </c>
      <c r="G199" s="310"/>
      <c r="H199" s="311" t="s">
        <v>1</v>
      </c>
      <c r="I199" s="313"/>
      <c r="J199" s="313"/>
      <c r="K199" s="310"/>
      <c r="L199" s="310"/>
      <c r="M199" s="314"/>
      <c r="N199" s="315"/>
      <c r="O199" s="316"/>
      <c r="P199" s="316"/>
      <c r="Q199" s="316"/>
      <c r="R199" s="316"/>
      <c r="S199" s="316"/>
      <c r="T199" s="316"/>
      <c r="U199" s="316"/>
      <c r="V199" s="316"/>
      <c r="W199" s="316"/>
      <c r="X199" s="317"/>
      <c r="Y199" s="15"/>
      <c r="Z199" s="15"/>
      <c r="AA199" s="15"/>
      <c r="AB199" s="15"/>
      <c r="AC199" s="15"/>
      <c r="AD199" s="15"/>
      <c r="AE199" s="15"/>
      <c r="AT199" s="318" t="s">
        <v>446</v>
      </c>
      <c r="AU199" s="318" t="s">
        <v>88</v>
      </c>
      <c r="AV199" s="15" t="s">
        <v>86</v>
      </c>
      <c r="AW199" s="15" t="s">
        <v>5</v>
      </c>
      <c r="AX199" s="15" t="s">
        <v>78</v>
      </c>
      <c r="AY199" s="318" t="s">
        <v>223</v>
      </c>
    </row>
    <row r="200" s="13" customFormat="1">
      <c r="A200" s="13"/>
      <c r="B200" s="274"/>
      <c r="C200" s="275"/>
      <c r="D200" s="266" t="s">
        <v>446</v>
      </c>
      <c r="E200" s="276" t="s">
        <v>1</v>
      </c>
      <c r="F200" s="277" t="s">
        <v>3228</v>
      </c>
      <c r="G200" s="275"/>
      <c r="H200" s="278">
        <v>43.392000000000003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5</v>
      </c>
      <c r="AX200" s="13" t="s">
        <v>78</v>
      </c>
      <c r="AY200" s="284" t="s">
        <v>223</v>
      </c>
    </row>
    <row r="201" s="14" customFormat="1">
      <c r="A201" s="14"/>
      <c r="B201" s="285"/>
      <c r="C201" s="286"/>
      <c r="D201" s="266" t="s">
        <v>446</v>
      </c>
      <c r="E201" s="287" t="s">
        <v>1</v>
      </c>
      <c r="F201" s="288" t="s">
        <v>463</v>
      </c>
      <c r="G201" s="286"/>
      <c r="H201" s="289">
        <v>101.40000000000001</v>
      </c>
      <c r="I201" s="290"/>
      <c r="J201" s="290"/>
      <c r="K201" s="286"/>
      <c r="L201" s="286"/>
      <c r="M201" s="291"/>
      <c r="N201" s="292"/>
      <c r="O201" s="293"/>
      <c r="P201" s="293"/>
      <c r="Q201" s="293"/>
      <c r="R201" s="293"/>
      <c r="S201" s="293"/>
      <c r="T201" s="293"/>
      <c r="U201" s="293"/>
      <c r="V201" s="293"/>
      <c r="W201" s="293"/>
      <c r="X201" s="294"/>
      <c r="Y201" s="14"/>
      <c r="Z201" s="14"/>
      <c r="AA201" s="14"/>
      <c r="AB201" s="14"/>
      <c r="AC201" s="14"/>
      <c r="AD201" s="14"/>
      <c r="AE201" s="14"/>
      <c r="AT201" s="295" t="s">
        <v>446</v>
      </c>
      <c r="AU201" s="295" t="s">
        <v>88</v>
      </c>
      <c r="AV201" s="14" t="s">
        <v>239</v>
      </c>
      <c r="AW201" s="14" t="s">
        <v>5</v>
      </c>
      <c r="AX201" s="14" t="s">
        <v>86</v>
      </c>
      <c r="AY201" s="295" t="s">
        <v>223</v>
      </c>
    </row>
    <row r="202" s="2" customFormat="1" ht="21.75" customHeight="1">
      <c r="A202" s="39"/>
      <c r="B202" s="40"/>
      <c r="C202" s="252" t="s">
        <v>343</v>
      </c>
      <c r="D202" s="252" t="s">
        <v>226</v>
      </c>
      <c r="E202" s="253" t="s">
        <v>2533</v>
      </c>
      <c r="F202" s="254" t="s">
        <v>2534</v>
      </c>
      <c r="G202" s="255" t="s">
        <v>403</v>
      </c>
      <c r="H202" s="256">
        <v>50.700000000000003</v>
      </c>
      <c r="I202" s="257"/>
      <c r="J202" s="257"/>
      <c r="K202" s="258">
        <f>ROUND(P202*H202,2)</f>
        <v>0</v>
      </c>
      <c r="L202" s="254" t="s">
        <v>404</v>
      </c>
      <c r="M202" s="45"/>
      <c r="N202" s="259" t="s">
        <v>1</v>
      </c>
      <c r="O202" s="260" t="s">
        <v>41</v>
      </c>
      <c r="P202" s="261">
        <f>I202+J202</f>
        <v>0</v>
      </c>
      <c r="Q202" s="261">
        <f>ROUND(I202*H202,2)</f>
        <v>0</v>
      </c>
      <c r="R202" s="261">
        <f>ROUND(J202*H202,2)</f>
        <v>0</v>
      </c>
      <c r="S202" s="92"/>
      <c r="T202" s="262">
        <f>S202*H202</f>
        <v>0</v>
      </c>
      <c r="U202" s="262">
        <v>0</v>
      </c>
      <c r="V202" s="262">
        <f>U202*H202</f>
        <v>0</v>
      </c>
      <c r="W202" s="262">
        <v>0</v>
      </c>
      <c r="X202" s="263">
        <f>W202*H202</f>
        <v>0</v>
      </c>
      <c r="Y202" s="39"/>
      <c r="Z202" s="39"/>
      <c r="AA202" s="39"/>
      <c r="AB202" s="39"/>
      <c r="AC202" s="39"/>
      <c r="AD202" s="39"/>
      <c r="AE202" s="39"/>
      <c r="AR202" s="264" t="s">
        <v>239</v>
      </c>
      <c r="AT202" s="264" t="s">
        <v>226</v>
      </c>
      <c r="AU202" s="264" t="s">
        <v>88</v>
      </c>
      <c r="AY202" s="18" t="s">
        <v>223</v>
      </c>
      <c r="BE202" s="265">
        <f>IF(O202="základní",K202,0)</f>
        <v>0</v>
      </c>
      <c r="BF202" s="265">
        <f>IF(O202="snížená",K202,0)</f>
        <v>0</v>
      </c>
      <c r="BG202" s="265">
        <f>IF(O202="zákl. přenesená",K202,0)</f>
        <v>0</v>
      </c>
      <c r="BH202" s="265">
        <f>IF(O202="sníž. přenesená",K202,0)</f>
        <v>0</v>
      </c>
      <c r="BI202" s="265">
        <f>IF(O202="nulová",K202,0)</f>
        <v>0</v>
      </c>
      <c r="BJ202" s="18" t="s">
        <v>86</v>
      </c>
      <c r="BK202" s="265">
        <f>ROUND(P202*H202,2)</f>
        <v>0</v>
      </c>
      <c r="BL202" s="18" t="s">
        <v>239</v>
      </c>
      <c r="BM202" s="264" t="s">
        <v>3229</v>
      </c>
    </row>
    <row r="203" s="15" customFormat="1">
      <c r="A203" s="15"/>
      <c r="B203" s="309"/>
      <c r="C203" s="310"/>
      <c r="D203" s="266" t="s">
        <v>446</v>
      </c>
      <c r="E203" s="311" t="s">
        <v>1</v>
      </c>
      <c r="F203" s="312" t="s">
        <v>3230</v>
      </c>
      <c r="G203" s="310"/>
      <c r="H203" s="311" t="s">
        <v>1</v>
      </c>
      <c r="I203" s="313"/>
      <c r="J203" s="313"/>
      <c r="K203" s="310"/>
      <c r="L203" s="310"/>
      <c r="M203" s="314"/>
      <c r="N203" s="315"/>
      <c r="O203" s="316"/>
      <c r="P203" s="316"/>
      <c r="Q203" s="316"/>
      <c r="R203" s="316"/>
      <c r="S203" s="316"/>
      <c r="T203" s="316"/>
      <c r="U203" s="316"/>
      <c r="V203" s="316"/>
      <c r="W203" s="316"/>
      <c r="X203" s="317"/>
      <c r="Y203" s="15"/>
      <c r="Z203" s="15"/>
      <c r="AA203" s="15"/>
      <c r="AB203" s="15"/>
      <c r="AC203" s="15"/>
      <c r="AD203" s="15"/>
      <c r="AE203" s="15"/>
      <c r="AT203" s="318" t="s">
        <v>446</v>
      </c>
      <c r="AU203" s="318" t="s">
        <v>88</v>
      </c>
      <c r="AV203" s="15" t="s">
        <v>86</v>
      </c>
      <c r="AW203" s="15" t="s">
        <v>5</v>
      </c>
      <c r="AX203" s="15" t="s">
        <v>78</v>
      </c>
      <c r="AY203" s="318" t="s">
        <v>223</v>
      </c>
    </row>
    <row r="204" s="15" customFormat="1">
      <c r="A204" s="15"/>
      <c r="B204" s="309"/>
      <c r="C204" s="310"/>
      <c r="D204" s="266" t="s">
        <v>446</v>
      </c>
      <c r="E204" s="311" t="s">
        <v>1</v>
      </c>
      <c r="F204" s="312" t="s">
        <v>3186</v>
      </c>
      <c r="G204" s="310"/>
      <c r="H204" s="311" t="s">
        <v>1</v>
      </c>
      <c r="I204" s="313"/>
      <c r="J204" s="313"/>
      <c r="K204" s="310"/>
      <c r="L204" s="310"/>
      <c r="M204" s="314"/>
      <c r="N204" s="315"/>
      <c r="O204" s="316"/>
      <c r="P204" s="316"/>
      <c r="Q204" s="316"/>
      <c r="R204" s="316"/>
      <c r="S204" s="316"/>
      <c r="T204" s="316"/>
      <c r="U204" s="316"/>
      <c r="V204" s="316"/>
      <c r="W204" s="316"/>
      <c r="X204" s="317"/>
      <c r="Y204" s="15"/>
      <c r="Z204" s="15"/>
      <c r="AA204" s="15"/>
      <c r="AB204" s="15"/>
      <c r="AC204" s="15"/>
      <c r="AD204" s="15"/>
      <c r="AE204" s="15"/>
      <c r="AT204" s="318" t="s">
        <v>446</v>
      </c>
      <c r="AU204" s="318" t="s">
        <v>88</v>
      </c>
      <c r="AV204" s="15" t="s">
        <v>86</v>
      </c>
      <c r="AW204" s="15" t="s">
        <v>5</v>
      </c>
      <c r="AX204" s="15" t="s">
        <v>78</v>
      </c>
      <c r="AY204" s="318" t="s">
        <v>223</v>
      </c>
    </row>
    <row r="205" s="13" customFormat="1">
      <c r="A205" s="13"/>
      <c r="B205" s="274"/>
      <c r="C205" s="275"/>
      <c r="D205" s="266" t="s">
        <v>446</v>
      </c>
      <c r="E205" s="276" t="s">
        <v>1</v>
      </c>
      <c r="F205" s="277" t="s">
        <v>3231</v>
      </c>
      <c r="G205" s="275"/>
      <c r="H205" s="278">
        <v>29.004000000000001</v>
      </c>
      <c r="I205" s="279"/>
      <c r="J205" s="279"/>
      <c r="K205" s="275"/>
      <c r="L205" s="275"/>
      <c r="M205" s="280"/>
      <c r="N205" s="281"/>
      <c r="O205" s="282"/>
      <c r="P205" s="282"/>
      <c r="Q205" s="282"/>
      <c r="R205" s="282"/>
      <c r="S205" s="282"/>
      <c r="T205" s="282"/>
      <c r="U205" s="282"/>
      <c r="V205" s="282"/>
      <c r="W205" s="282"/>
      <c r="X205" s="283"/>
      <c r="Y205" s="13"/>
      <c r="Z205" s="13"/>
      <c r="AA205" s="13"/>
      <c r="AB205" s="13"/>
      <c r="AC205" s="13"/>
      <c r="AD205" s="13"/>
      <c r="AE205" s="13"/>
      <c r="AT205" s="284" t="s">
        <v>446</v>
      </c>
      <c r="AU205" s="284" t="s">
        <v>88</v>
      </c>
      <c r="AV205" s="13" t="s">
        <v>88</v>
      </c>
      <c r="AW205" s="13" t="s">
        <v>5</v>
      </c>
      <c r="AX205" s="13" t="s">
        <v>78</v>
      </c>
      <c r="AY205" s="284" t="s">
        <v>223</v>
      </c>
    </row>
    <row r="206" s="15" customFormat="1">
      <c r="A206" s="15"/>
      <c r="B206" s="309"/>
      <c r="C206" s="310"/>
      <c r="D206" s="266" t="s">
        <v>446</v>
      </c>
      <c r="E206" s="311" t="s">
        <v>1</v>
      </c>
      <c r="F206" s="312" t="s">
        <v>3187</v>
      </c>
      <c r="G206" s="310"/>
      <c r="H206" s="311" t="s">
        <v>1</v>
      </c>
      <c r="I206" s="313"/>
      <c r="J206" s="313"/>
      <c r="K206" s="310"/>
      <c r="L206" s="310"/>
      <c r="M206" s="314"/>
      <c r="N206" s="315"/>
      <c r="O206" s="316"/>
      <c r="P206" s="316"/>
      <c r="Q206" s="316"/>
      <c r="R206" s="316"/>
      <c r="S206" s="316"/>
      <c r="T206" s="316"/>
      <c r="U206" s="316"/>
      <c r="V206" s="316"/>
      <c r="W206" s="316"/>
      <c r="X206" s="317"/>
      <c r="Y206" s="15"/>
      <c r="Z206" s="15"/>
      <c r="AA206" s="15"/>
      <c r="AB206" s="15"/>
      <c r="AC206" s="15"/>
      <c r="AD206" s="15"/>
      <c r="AE206" s="15"/>
      <c r="AT206" s="318" t="s">
        <v>446</v>
      </c>
      <c r="AU206" s="318" t="s">
        <v>88</v>
      </c>
      <c r="AV206" s="15" t="s">
        <v>86</v>
      </c>
      <c r="AW206" s="15" t="s">
        <v>5</v>
      </c>
      <c r="AX206" s="15" t="s">
        <v>78</v>
      </c>
      <c r="AY206" s="318" t="s">
        <v>223</v>
      </c>
    </row>
    <row r="207" s="13" customFormat="1">
      <c r="A207" s="13"/>
      <c r="B207" s="274"/>
      <c r="C207" s="275"/>
      <c r="D207" s="266" t="s">
        <v>446</v>
      </c>
      <c r="E207" s="276" t="s">
        <v>1</v>
      </c>
      <c r="F207" s="277" t="s">
        <v>3214</v>
      </c>
      <c r="G207" s="275"/>
      <c r="H207" s="278">
        <v>21.696000000000002</v>
      </c>
      <c r="I207" s="279"/>
      <c r="J207" s="279"/>
      <c r="K207" s="275"/>
      <c r="L207" s="275"/>
      <c r="M207" s="280"/>
      <c r="N207" s="281"/>
      <c r="O207" s="282"/>
      <c r="P207" s="282"/>
      <c r="Q207" s="282"/>
      <c r="R207" s="282"/>
      <c r="S207" s="282"/>
      <c r="T207" s="282"/>
      <c r="U207" s="282"/>
      <c r="V207" s="282"/>
      <c r="W207" s="282"/>
      <c r="X207" s="283"/>
      <c r="Y207" s="13"/>
      <c r="Z207" s="13"/>
      <c r="AA207" s="13"/>
      <c r="AB207" s="13"/>
      <c r="AC207" s="13"/>
      <c r="AD207" s="13"/>
      <c r="AE207" s="13"/>
      <c r="AT207" s="284" t="s">
        <v>446</v>
      </c>
      <c r="AU207" s="284" t="s">
        <v>88</v>
      </c>
      <c r="AV207" s="13" t="s">
        <v>88</v>
      </c>
      <c r="AW207" s="13" t="s">
        <v>5</v>
      </c>
      <c r="AX207" s="13" t="s">
        <v>78</v>
      </c>
      <c r="AY207" s="284" t="s">
        <v>223</v>
      </c>
    </row>
    <row r="208" s="14" customFormat="1">
      <c r="A208" s="14"/>
      <c r="B208" s="285"/>
      <c r="C208" s="286"/>
      <c r="D208" s="266" t="s">
        <v>446</v>
      </c>
      <c r="E208" s="287" t="s">
        <v>1</v>
      </c>
      <c r="F208" s="288" t="s">
        <v>463</v>
      </c>
      <c r="G208" s="286"/>
      <c r="H208" s="289">
        <v>50.700000000000003</v>
      </c>
      <c r="I208" s="290"/>
      <c r="J208" s="290"/>
      <c r="K208" s="286"/>
      <c r="L208" s="286"/>
      <c r="M208" s="291"/>
      <c r="N208" s="292"/>
      <c r="O208" s="293"/>
      <c r="P208" s="293"/>
      <c r="Q208" s="293"/>
      <c r="R208" s="293"/>
      <c r="S208" s="293"/>
      <c r="T208" s="293"/>
      <c r="U208" s="293"/>
      <c r="V208" s="293"/>
      <c r="W208" s="293"/>
      <c r="X208" s="294"/>
      <c r="Y208" s="14"/>
      <c r="Z208" s="14"/>
      <c r="AA208" s="14"/>
      <c r="AB208" s="14"/>
      <c r="AC208" s="14"/>
      <c r="AD208" s="14"/>
      <c r="AE208" s="14"/>
      <c r="AT208" s="295" t="s">
        <v>446</v>
      </c>
      <c r="AU208" s="295" t="s">
        <v>88</v>
      </c>
      <c r="AV208" s="14" t="s">
        <v>239</v>
      </c>
      <c r="AW208" s="14" t="s">
        <v>5</v>
      </c>
      <c r="AX208" s="14" t="s">
        <v>86</v>
      </c>
      <c r="AY208" s="295" t="s">
        <v>223</v>
      </c>
    </row>
    <row r="209" s="12" customFormat="1" ht="22.8" customHeight="1">
      <c r="A209" s="12"/>
      <c r="B209" s="235"/>
      <c r="C209" s="236"/>
      <c r="D209" s="237" t="s">
        <v>77</v>
      </c>
      <c r="E209" s="250" t="s">
        <v>430</v>
      </c>
      <c r="F209" s="250" t="s">
        <v>917</v>
      </c>
      <c r="G209" s="236"/>
      <c r="H209" s="236"/>
      <c r="I209" s="239"/>
      <c r="J209" s="239"/>
      <c r="K209" s="251">
        <f>BK209</f>
        <v>0</v>
      </c>
      <c r="L209" s="236"/>
      <c r="M209" s="241"/>
      <c r="N209" s="242"/>
      <c r="O209" s="243"/>
      <c r="P209" s="243"/>
      <c r="Q209" s="244">
        <f>SUM(Q210:Q335)</f>
        <v>0</v>
      </c>
      <c r="R209" s="244">
        <f>SUM(R210:R335)</f>
        <v>0</v>
      </c>
      <c r="S209" s="243"/>
      <c r="T209" s="245">
        <f>SUM(T210:T335)</f>
        <v>0</v>
      </c>
      <c r="U209" s="243"/>
      <c r="V209" s="245">
        <f>SUM(V210:V335)</f>
        <v>3.5566409999999999</v>
      </c>
      <c r="W209" s="243"/>
      <c r="X209" s="246">
        <f>SUM(X210:X335)</f>
        <v>0.73253000000000001</v>
      </c>
      <c r="Y209" s="12"/>
      <c r="Z209" s="12"/>
      <c r="AA209" s="12"/>
      <c r="AB209" s="12"/>
      <c r="AC209" s="12"/>
      <c r="AD209" s="12"/>
      <c r="AE209" s="12"/>
      <c r="AR209" s="247" t="s">
        <v>86</v>
      </c>
      <c r="AT209" s="248" t="s">
        <v>77</v>
      </c>
      <c r="AU209" s="248" t="s">
        <v>86</v>
      </c>
      <c r="AY209" s="247" t="s">
        <v>223</v>
      </c>
      <c r="BK209" s="249">
        <f>SUM(BK210:BK335)</f>
        <v>0</v>
      </c>
    </row>
    <row r="210" s="2" customFormat="1" ht="21.75" customHeight="1">
      <c r="A210" s="39"/>
      <c r="B210" s="40"/>
      <c r="C210" s="252" t="s">
        <v>348</v>
      </c>
      <c r="D210" s="252" t="s">
        <v>226</v>
      </c>
      <c r="E210" s="253" t="s">
        <v>3232</v>
      </c>
      <c r="F210" s="254" t="s">
        <v>3233</v>
      </c>
      <c r="G210" s="255" t="s">
        <v>481</v>
      </c>
      <c r="H210" s="256">
        <v>60.020000000000003</v>
      </c>
      <c r="I210" s="257"/>
      <c r="J210" s="257"/>
      <c r="K210" s="258">
        <f>ROUND(P210*H210,2)</f>
        <v>0</v>
      </c>
      <c r="L210" s="254" t="s">
        <v>404</v>
      </c>
      <c r="M210" s="45"/>
      <c r="N210" s="259" t="s">
        <v>1</v>
      </c>
      <c r="O210" s="260" t="s">
        <v>41</v>
      </c>
      <c r="P210" s="261">
        <f>I210+J210</f>
        <v>0</v>
      </c>
      <c r="Q210" s="261">
        <f>ROUND(I210*H210,2)</f>
        <v>0</v>
      </c>
      <c r="R210" s="261">
        <f>ROUND(J210*H210,2)</f>
        <v>0</v>
      </c>
      <c r="S210" s="92"/>
      <c r="T210" s="262">
        <f>S210*H210</f>
        <v>0</v>
      </c>
      <c r="U210" s="262">
        <v>0</v>
      </c>
      <c r="V210" s="262">
        <f>U210*H210</f>
        <v>0</v>
      </c>
      <c r="W210" s="262">
        <v>0</v>
      </c>
      <c r="X210" s="263">
        <f>W210*H210</f>
        <v>0</v>
      </c>
      <c r="Y210" s="39"/>
      <c r="Z210" s="39"/>
      <c r="AA210" s="39"/>
      <c r="AB210" s="39"/>
      <c r="AC210" s="39"/>
      <c r="AD210" s="39"/>
      <c r="AE210" s="39"/>
      <c r="AR210" s="264" t="s">
        <v>239</v>
      </c>
      <c r="AT210" s="264" t="s">
        <v>226</v>
      </c>
      <c r="AU210" s="264" t="s">
        <v>88</v>
      </c>
      <c r="AY210" s="18" t="s">
        <v>223</v>
      </c>
      <c r="BE210" s="265">
        <f>IF(O210="základní",K210,0)</f>
        <v>0</v>
      </c>
      <c r="BF210" s="265">
        <f>IF(O210="snížená",K210,0)</f>
        <v>0</v>
      </c>
      <c r="BG210" s="265">
        <f>IF(O210="zákl. přenesená",K210,0)</f>
        <v>0</v>
      </c>
      <c r="BH210" s="265">
        <f>IF(O210="sníž. přenesená",K210,0)</f>
        <v>0</v>
      </c>
      <c r="BI210" s="265">
        <f>IF(O210="nulová",K210,0)</f>
        <v>0</v>
      </c>
      <c r="BJ210" s="18" t="s">
        <v>86</v>
      </c>
      <c r="BK210" s="265">
        <f>ROUND(P210*H210,2)</f>
        <v>0</v>
      </c>
      <c r="BL210" s="18" t="s">
        <v>239</v>
      </c>
      <c r="BM210" s="264" t="s">
        <v>3234</v>
      </c>
    </row>
    <row r="211" s="15" customFormat="1">
      <c r="A211" s="15"/>
      <c r="B211" s="309"/>
      <c r="C211" s="310"/>
      <c r="D211" s="266" t="s">
        <v>446</v>
      </c>
      <c r="E211" s="311" t="s">
        <v>1</v>
      </c>
      <c r="F211" s="312" t="s">
        <v>3235</v>
      </c>
      <c r="G211" s="310"/>
      <c r="H211" s="311" t="s">
        <v>1</v>
      </c>
      <c r="I211" s="313"/>
      <c r="J211" s="313"/>
      <c r="K211" s="310"/>
      <c r="L211" s="310"/>
      <c r="M211" s="314"/>
      <c r="N211" s="315"/>
      <c r="O211" s="316"/>
      <c r="P211" s="316"/>
      <c r="Q211" s="316"/>
      <c r="R211" s="316"/>
      <c r="S211" s="316"/>
      <c r="T211" s="316"/>
      <c r="U211" s="316"/>
      <c r="V211" s="316"/>
      <c r="W211" s="316"/>
      <c r="X211" s="317"/>
      <c r="Y211" s="15"/>
      <c r="Z211" s="15"/>
      <c r="AA211" s="15"/>
      <c r="AB211" s="15"/>
      <c r="AC211" s="15"/>
      <c r="AD211" s="15"/>
      <c r="AE211" s="15"/>
      <c r="AT211" s="318" t="s">
        <v>446</v>
      </c>
      <c r="AU211" s="318" t="s">
        <v>88</v>
      </c>
      <c r="AV211" s="15" t="s">
        <v>86</v>
      </c>
      <c r="AW211" s="15" t="s">
        <v>5</v>
      </c>
      <c r="AX211" s="15" t="s">
        <v>78</v>
      </c>
      <c r="AY211" s="318" t="s">
        <v>223</v>
      </c>
    </row>
    <row r="212" s="13" customFormat="1">
      <c r="A212" s="13"/>
      <c r="B212" s="274"/>
      <c r="C212" s="275"/>
      <c r="D212" s="266" t="s">
        <v>446</v>
      </c>
      <c r="E212" s="276" t="s">
        <v>1</v>
      </c>
      <c r="F212" s="277" t="s">
        <v>3236</v>
      </c>
      <c r="G212" s="275"/>
      <c r="H212" s="278">
        <v>60.020000000000003</v>
      </c>
      <c r="I212" s="279"/>
      <c r="J212" s="279"/>
      <c r="K212" s="275"/>
      <c r="L212" s="275"/>
      <c r="M212" s="280"/>
      <c r="N212" s="281"/>
      <c r="O212" s="282"/>
      <c r="P212" s="282"/>
      <c r="Q212" s="282"/>
      <c r="R212" s="282"/>
      <c r="S212" s="282"/>
      <c r="T212" s="282"/>
      <c r="U212" s="282"/>
      <c r="V212" s="282"/>
      <c r="W212" s="282"/>
      <c r="X212" s="283"/>
      <c r="Y212" s="13"/>
      <c r="Z212" s="13"/>
      <c r="AA212" s="13"/>
      <c r="AB212" s="13"/>
      <c r="AC212" s="13"/>
      <c r="AD212" s="13"/>
      <c r="AE212" s="13"/>
      <c r="AT212" s="284" t="s">
        <v>446</v>
      </c>
      <c r="AU212" s="284" t="s">
        <v>88</v>
      </c>
      <c r="AV212" s="13" t="s">
        <v>88</v>
      </c>
      <c r="AW212" s="13" t="s">
        <v>5</v>
      </c>
      <c r="AX212" s="13" t="s">
        <v>86</v>
      </c>
      <c r="AY212" s="284" t="s">
        <v>223</v>
      </c>
    </row>
    <row r="213" s="2" customFormat="1" ht="21.75" customHeight="1">
      <c r="A213" s="39"/>
      <c r="B213" s="40"/>
      <c r="C213" s="296" t="s">
        <v>353</v>
      </c>
      <c r="D213" s="296" t="s">
        <v>498</v>
      </c>
      <c r="E213" s="297" t="s">
        <v>3237</v>
      </c>
      <c r="F213" s="298" t="s">
        <v>3238</v>
      </c>
      <c r="G213" s="299" t="s">
        <v>481</v>
      </c>
      <c r="H213" s="300">
        <v>7.7400000000000002</v>
      </c>
      <c r="I213" s="301"/>
      <c r="J213" s="302"/>
      <c r="K213" s="303">
        <f>ROUND(P213*H213,2)</f>
        <v>0</v>
      </c>
      <c r="L213" s="298" t="s">
        <v>404</v>
      </c>
      <c r="M213" s="304"/>
      <c r="N213" s="305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0.034500000000000003</v>
      </c>
      <c r="V213" s="262">
        <f>U213*H213</f>
        <v>0.26703000000000005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430</v>
      </c>
      <c r="AT213" s="264" t="s">
        <v>498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3239</v>
      </c>
    </row>
    <row r="214" s="2" customFormat="1">
      <c r="A214" s="39"/>
      <c r="B214" s="40"/>
      <c r="C214" s="41"/>
      <c r="D214" s="266" t="s">
        <v>232</v>
      </c>
      <c r="E214" s="41"/>
      <c r="F214" s="267" t="s">
        <v>3240</v>
      </c>
      <c r="G214" s="41"/>
      <c r="H214" s="41"/>
      <c r="I214" s="158"/>
      <c r="J214" s="158"/>
      <c r="K214" s="41"/>
      <c r="L214" s="41"/>
      <c r="M214" s="45"/>
      <c r="N214" s="268"/>
      <c r="O214" s="269"/>
      <c r="P214" s="92"/>
      <c r="Q214" s="92"/>
      <c r="R214" s="92"/>
      <c r="S214" s="92"/>
      <c r="T214" s="92"/>
      <c r="U214" s="92"/>
      <c r="V214" s="92"/>
      <c r="W214" s="92"/>
      <c r="X214" s="93"/>
      <c r="Y214" s="39"/>
      <c r="Z214" s="39"/>
      <c r="AA214" s="39"/>
      <c r="AB214" s="39"/>
      <c r="AC214" s="39"/>
      <c r="AD214" s="39"/>
      <c r="AE214" s="39"/>
      <c r="AT214" s="18" t="s">
        <v>232</v>
      </c>
      <c r="AU214" s="18" t="s">
        <v>88</v>
      </c>
    </row>
    <row r="215" s="15" customFormat="1">
      <c r="A215" s="15"/>
      <c r="B215" s="309"/>
      <c r="C215" s="310"/>
      <c r="D215" s="266" t="s">
        <v>446</v>
      </c>
      <c r="E215" s="311" t="s">
        <v>1</v>
      </c>
      <c r="F215" s="312" t="s">
        <v>3241</v>
      </c>
      <c r="G215" s="310"/>
      <c r="H215" s="311" t="s">
        <v>1</v>
      </c>
      <c r="I215" s="313"/>
      <c r="J215" s="313"/>
      <c r="K215" s="310"/>
      <c r="L215" s="310"/>
      <c r="M215" s="314"/>
      <c r="N215" s="315"/>
      <c r="O215" s="316"/>
      <c r="P215" s="316"/>
      <c r="Q215" s="316"/>
      <c r="R215" s="316"/>
      <c r="S215" s="316"/>
      <c r="T215" s="316"/>
      <c r="U215" s="316"/>
      <c r="V215" s="316"/>
      <c r="W215" s="316"/>
      <c r="X215" s="317"/>
      <c r="Y215" s="15"/>
      <c r="Z215" s="15"/>
      <c r="AA215" s="15"/>
      <c r="AB215" s="15"/>
      <c r="AC215" s="15"/>
      <c r="AD215" s="15"/>
      <c r="AE215" s="15"/>
      <c r="AT215" s="318" t="s">
        <v>446</v>
      </c>
      <c r="AU215" s="318" t="s">
        <v>88</v>
      </c>
      <c r="AV215" s="15" t="s">
        <v>86</v>
      </c>
      <c r="AW215" s="15" t="s">
        <v>5</v>
      </c>
      <c r="AX215" s="15" t="s">
        <v>78</v>
      </c>
      <c r="AY215" s="318" t="s">
        <v>223</v>
      </c>
    </row>
    <row r="216" s="13" customFormat="1">
      <c r="A216" s="13"/>
      <c r="B216" s="274"/>
      <c r="C216" s="275"/>
      <c r="D216" s="266" t="s">
        <v>446</v>
      </c>
      <c r="E216" s="276" t="s">
        <v>1</v>
      </c>
      <c r="F216" s="277" t="s">
        <v>3242</v>
      </c>
      <c r="G216" s="275"/>
      <c r="H216" s="278">
        <v>7.7400000000000002</v>
      </c>
      <c r="I216" s="279"/>
      <c r="J216" s="279"/>
      <c r="K216" s="275"/>
      <c r="L216" s="275"/>
      <c r="M216" s="280"/>
      <c r="N216" s="281"/>
      <c r="O216" s="282"/>
      <c r="P216" s="282"/>
      <c r="Q216" s="282"/>
      <c r="R216" s="282"/>
      <c r="S216" s="282"/>
      <c r="T216" s="282"/>
      <c r="U216" s="282"/>
      <c r="V216" s="282"/>
      <c r="W216" s="282"/>
      <c r="X216" s="283"/>
      <c r="Y216" s="13"/>
      <c r="Z216" s="13"/>
      <c r="AA216" s="13"/>
      <c r="AB216" s="13"/>
      <c r="AC216" s="13"/>
      <c r="AD216" s="13"/>
      <c r="AE216" s="13"/>
      <c r="AT216" s="284" t="s">
        <v>446</v>
      </c>
      <c r="AU216" s="284" t="s">
        <v>88</v>
      </c>
      <c r="AV216" s="13" t="s">
        <v>88</v>
      </c>
      <c r="AW216" s="13" t="s">
        <v>5</v>
      </c>
      <c r="AX216" s="13" t="s">
        <v>86</v>
      </c>
      <c r="AY216" s="284" t="s">
        <v>223</v>
      </c>
    </row>
    <row r="217" s="2" customFormat="1" ht="16.5" customHeight="1">
      <c r="A217" s="39"/>
      <c r="B217" s="40"/>
      <c r="C217" s="252" t="s">
        <v>1618</v>
      </c>
      <c r="D217" s="252" t="s">
        <v>226</v>
      </c>
      <c r="E217" s="253" t="s">
        <v>3243</v>
      </c>
      <c r="F217" s="254" t="s">
        <v>3244</v>
      </c>
      <c r="G217" s="255" t="s">
        <v>721</v>
      </c>
      <c r="H217" s="256">
        <v>611</v>
      </c>
      <c r="I217" s="257"/>
      <c r="J217" s="257"/>
      <c r="K217" s="258">
        <f>ROUND(P217*H217,2)</f>
        <v>0</v>
      </c>
      <c r="L217" s="254" t="s">
        <v>1</v>
      </c>
      <c r="M217" s="45"/>
      <c r="N217" s="259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</v>
      </c>
      <c r="V217" s="262">
        <f>U217*H217</f>
        <v>0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239</v>
      </c>
      <c r="AT217" s="264" t="s">
        <v>226</v>
      </c>
      <c r="AU217" s="264" t="s">
        <v>88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3245</v>
      </c>
    </row>
    <row r="218" s="2" customFormat="1">
      <c r="A218" s="39"/>
      <c r="B218" s="40"/>
      <c r="C218" s="41"/>
      <c r="D218" s="266" t="s">
        <v>232</v>
      </c>
      <c r="E218" s="41"/>
      <c r="F218" s="267" t="s">
        <v>3246</v>
      </c>
      <c r="G218" s="41"/>
      <c r="H218" s="41"/>
      <c r="I218" s="158"/>
      <c r="J218" s="158"/>
      <c r="K218" s="41"/>
      <c r="L218" s="41"/>
      <c r="M218" s="45"/>
      <c r="N218" s="268"/>
      <c r="O218" s="269"/>
      <c r="P218" s="92"/>
      <c r="Q218" s="92"/>
      <c r="R218" s="92"/>
      <c r="S218" s="92"/>
      <c r="T218" s="92"/>
      <c r="U218" s="92"/>
      <c r="V218" s="92"/>
      <c r="W218" s="92"/>
      <c r="X218" s="93"/>
      <c r="Y218" s="39"/>
      <c r="Z218" s="39"/>
      <c r="AA218" s="39"/>
      <c r="AB218" s="39"/>
      <c r="AC218" s="39"/>
      <c r="AD218" s="39"/>
      <c r="AE218" s="39"/>
      <c r="AT218" s="18" t="s">
        <v>232</v>
      </c>
      <c r="AU218" s="18" t="s">
        <v>88</v>
      </c>
    </row>
    <row r="219" s="2" customFormat="1" ht="21.75" customHeight="1">
      <c r="A219" s="39"/>
      <c r="B219" s="40"/>
      <c r="C219" s="252" t="s">
        <v>358</v>
      </c>
      <c r="D219" s="252" t="s">
        <v>226</v>
      </c>
      <c r="E219" s="253" t="s">
        <v>3247</v>
      </c>
      <c r="F219" s="254" t="s">
        <v>3248</v>
      </c>
      <c r="G219" s="255" t="s">
        <v>320</v>
      </c>
      <c r="H219" s="256">
        <v>16</v>
      </c>
      <c r="I219" s="257"/>
      <c r="J219" s="257"/>
      <c r="K219" s="258">
        <f>ROUND(P219*H219,2)</f>
        <v>0</v>
      </c>
      <c r="L219" s="254" t="s">
        <v>404</v>
      </c>
      <c r="M219" s="45"/>
      <c r="N219" s="259" t="s">
        <v>1</v>
      </c>
      <c r="O219" s="260" t="s">
        <v>41</v>
      </c>
      <c r="P219" s="261">
        <f>I219+J219</f>
        <v>0</v>
      </c>
      <c r="Q219" s="261">
        <f>ROUND(I219*H219,2)</f>
        <v>0</v>
      </c>
      <c r="R219" s="261">
        <f>ROUND(J219*H219,2)</f>
        <v>0</v>
      </c>
      <c r="S219" s="92"/>
      <c r="T219" s="262">
        <f>S219*H219</f>
        <v>0</v>
      </c>
      <c r="U219" s="262">
        <v>0</v>
      </c>
      <c r="V219" s="262">
        <f>U219*H219</f>
        <v>0</v>
      </c>
      <c r="W219" s="262">
        <v>0</v>
      </c>
      <c r="X219" s="263">
        <f>W219*H219</f>
        <v>0</v>
      </c>
      <c r="Y219" s="39"/>
      <c r="Z219" s="39"/>
      <c r="AA219" s="39"/>
      <c r="AB219" s="39"/>
      <c r="AC219" s="39"/>
      <c r="AD219" s="39"/>
      <c r="AE219" s="39"/>
      <c r="AR219" s="264" t="s">
        <v>239</v>
      </c>
      <c r="AT219" s="264" t="s">
        <v>226</v>
      </c>
      <c r="AU219" s="264" t="s">
        <v>88</v>
      </c>
      <c r="AY219" s="18" t="s">
        <v>223</v>
      </c>
      <c r="BE219" s="265">
        <f>IF(O219="základní",K219,0)</f>
        <v>0</v>
      </c>
      <c r="BF219" s="265">
        <f>IF(O219="snížená",K219,0)</f>
        <v>0</v>
      </c>
      <c r="BG219" s="265">
        <f>IF(O219="zákl. přenesená",K219,0)</f>
        <v>0</v>
      </c>
      <c r="BH219" s="265">
        <f>IF(O219="sníž. přenesená",K219,0)</f>
        <v>0</v>
      </c>
      <c r="BI219" s="265">
        <f>IF(O219="nulová",K219,0)</f>
        <v>0</v>
      </c>
      <c r="BJ219" s="18" t="s">
        <v>86</v>
      </c>
      <c r="BK219" s="265">
        <f>ROUND(P219*H219,2)</f>
        <v>0</v>
      </c>
      <c r="BL219" s="18" t="s">
        <v>239</v>
      </c>
      <c r="BM219" s="264" t="s">
        <v>3249</v>
      </c>
    </row>
    <row r="220" s="2" customFormat="1">
      <c r="A220" s="39"/>
      <c r="B220" s="40"/>
      <c r="C220" s="41"/>
      <c r="D220" s="266" t="s">
        <v>232</v>
      </c>
      <c r="E220" s="41"/>
      <c r="F220" s="267" t="s">
        <v>3250</v>
      </c>
      <c r="G220" s="41"/>
      <c r="H220" s="41"/>
      <c r="I220" s="158"/>
      <c r="J220" s="158"/>
      <c r="K220" s="41"/>
      <c r="L220" s="41"/>
      <c r="M220" s="45"/>
      <c r="N220" s="268"/>
      <c r="O220" s="269"/>
      <c r="P220" s="92"/>
      <c r="Q220" s="92"/>
      <c r="R220" s="92"/>
      <c r="S220" s="92"/>
      <c r="T220" s="92"/>
      <c r="U220" s="92"/>
      <c r="V220" s="92"/>
      <c r="W220" s="92"/>
      <c r="X220" s="93"/>
      <c r="Y220" s="39"/>
      <c r="Z220" s="39"/>
      <c r="AA220" s="39"/>
      <c r="AB220" s="39"/>
      <c r="AC220" s="39"/>
      <c r="AD220" s="39"/>
      <c r="AE220" s="39"/>
      <c r="AT220" s="18" t="s">
        <v>232</v>
      </c>
      <c r="AU220" s="18" t="s">
        <v>88</v>
      </c>
    </row>
    <row r="221" s="13" customFormat="1">
      <c r="A221" s="13"/>
      <c r="B221" s="274"/>
      <c r="C221" s="275"/>
      <c r="D221" s="266" t="s">
        <v>446</v>
      </c>
      <c r="E221" s="276" t="s">
        <v>1</v>
      </c>
      <c r="F221" s="277" t="s">
        <v>303</v>
      </c>
      <c r="G221" s="275"/>
      <c r="H221" s="278">
        <v>16</v>
      </c>
      <c r="I221" s="279"/>
      <c r="J221" s="279"/>
      <c r="K221" s="275"/>
      <c r="L221" s="275"/>
      <c r="M221" s="280"/>
      <c r="N221" s="281"/>
      <c r="O221" s="282"/>
      <c r="P221" s="282"/>
      <c r="Q221" s="282"/>
      <c r="R221" s="282"/>
      <c r="S221" s="282"/>
      <c r="T221" s="282"/>
      <c r="U221" s="282"/>
      <c r="V221" s="282"/>
      <c r="W221" s="282"/>
      <c r="X221" s="283"/>
      <c r="Y221" s="13"/>
      <c r="Z221" s="13"/>
      <c r="AA221" s="13"/>
      <c r="AB221" s="13"/>
      <c r="AC221" s="13"/>
      <c r="AD221" s="13"/>
      <c r="AE221" s="13"/>
      <c r="AT221" s="284" t="s">
        <v>446</v>
      </c>
      <c r="AU221" s="284" t="s">
        <v>88</v>
      </c>
      <c r="AV221" s="13" t="s">
        <v>88</v>
      </c>
      <c r="AW221" s="13" t="s">
        <v>5</v>
      </c>
      <c r="AX221" s="13" t="s">
        <v>86</v>
      </c>
      <c r="AY221" s="284" t="s">
        <v>223</v>
      </c>
    </row>
    <row r="222" s="2" customFormat="1" ht="21.75" customHeight="1">
      <c r="A222" s="39"/>
      <c r="B222" s="40"/>
      <c r="C222" s="296" t="s">
        <v>522</v>
      </c>
      <c r="D222" s="296" t="s">
        <v>498</v>
      </c>
      <c r="E222" s="297" t="s">
        <v>3251</v>
      </c>
      <c r="F222" s="298" t="s">
        <v>3252</v>
      </c>
      <c r="G222" s="299" t="s">
        <v>320</v>
      </c>
      <c r="H222" s="300">
        <v>2</v>
      </c>
      <c r="I222" s="301"/>
      <c r="J222" s="302"/>
      <c r="K222" s="303">
        <f>ROUND(P222*H222,2)</f>
        <v>0</v>
      </c>
      <c r="L222" s="298" t="s">
        <v>404</v>
      </c>
      <c r="M222" s="304"/>
      <c r="N222" s="305" t="s">
        <v>1</v>
      </c>
      <c r="O222" s="260" t="s">
        <v>41</v>
      </c>
      <c r="P222" s="261">
        <f>I222+J222</f>
        <v>0</v>
      </c>
      <c r="Q222" s="261">
        <f>ROUND(I222*H222,2)</f>
        <v>0</v>
      </c>
      <c r="R222" s="261">
        <f>ROUND(J222*H222,2)</f>
        <v>0</v>
      </c>
      <c r="S222" s="92"/>
      <c r="T222" s="262">
        <f>S222*H222</f>
        <v>0</v>
      </c>
      <c r="U222" s="262">
        <v>0.015599999999999999</v>
      </c>
      <c r="V222" s="262">
        <f>U222*H222</f>
        <v>0.031199999999999999</v>
      </c>
      <c r="W222" s="262">
        <v>0</v>
      </c>
      <c r="X222" s="263">
        <f>W222*H222</f>
        <v>0</v>
      </c>
      <c r="Y222" s="39"/>
      <c r="Z222" s="39"/>
      <c r="AA222" s="39"/>
      <c r="AB222" s="39"/>
      <c r="AC222" s="39"/>
      <c r="AD222" s="39"/>
      <c r="AE222" s="39"/>
      <c r="AR222" s="264" t="s">
        <v>430</v>
      </c>
      <c r="AT222" s="264" t="s">
        <v>498</v>
      </c>
      <c r="AU222" s="264" t="s">
        <v>88</v>
      </c>
      <c r="AY222" s="18" t="s">
        <v>223</v>
      </c>
      <c r="BE222" s="265">
        <f>IF(O222="základní",K222,0)</f>
        <v>0</v>
      </c>
      <c r="BF222" s="265">
        <f>IF(O222="snížená",K222,0)</f>
        <v>0</v>
      </c>
      <c r="BG222" s="265">
        <f>IF(O222="zákl. přenesená",K222,0)</f>
        <v>0</v>
      </c>
      <c r="BH222" s="265">
        <f>IF(O222="sníž. přenesená",K222,0)</f>
        <v>0</v>
      </c>
      <c r="BI222" s="265">
        <f>IF(O222="nulová",K222,0)</f>
        <v>0</v>
      </c>
      <c r="BJ222" s="18" t="s">
        <v>86</v>
      </c>
      <c r="BK222" s="265">
        <f>ROUND(P222*H222,2)</f>
        <v>0</v>
      </c>
      <c r="BL222" s="18" t="s">
        <v>239</v>
      </c>
      <c r="BM222" s="264" t="s">
        <v>3253</v>
      </c>
    </row>
    <row r="223" s="13" customFormat="1">
      <c r="A223" s="13"/>
      <c r="B223" s="274"/>
      <c r="C223" s="275"/>
      <c r="D223" s="266" t="s">
        <v>446</v>
      </c>
      <c r="E223" s="276" t="s">
        <v>1</v>
      </c>
      <c r="F223" s="277" t="s">
        <v>88</v>
      </c>
      <c r="G223" s="275"/>
      <c r="H223" s="278">
        <v>2</v>
      </c>
      <c r="I223" s="279"/>
      <c r="J223" s="279"/>
      <c r="K223" s="275"/>
      <c r="L223" s="275"/>
      <c r="M223" s="280"/>
      <c r="N223" s="281"/>
      <c r="O223" s="282"/>
      <c r="P223" s="282"/>
      <c r="Q223" s="282"/>
      <c r="R223" s="282"/>
      <c r="S223" s="282"/>
      <c r="T223" s="282"/>
      <c r="U223" s="282"/>
      <c r="V223" s="282"/>
      <c r="W223" s="282"/>
      <c r="X223" s="283"/>
      <c r="Y223" s="13"/>
      <c r="Z223" s="13"/>
      <c r="AA223" s="13"/>
      <c r="AB223" s="13"/>
      <c r="AC223" s="13"/>
      <c r="AD223" s="13"/>
      <c r="AE223" s="13"/>
      <c r="AT223" s="284" t="s">
        <v>446</v>
      </c>
      <c r="AU223" s="284" t="s">
        <v>88</v>
      </c>
      <c r="AV223" s="13" t="s">
        <v>88</v>
      </c>
      <c r="AW223" s="13" t="s">
        <v>5</v>
      </c>
      <c r="AX223" s="13" t="s">
        <v>86</v>
      </c>
      <c r="AY223" s="284" t="s">
        <v>223</v>
      </c>
    </row>
    <row r="224" s="2" customFormat="1" ht="21.75" customHeight="1">
      <c r="A224" s="39"/>
      <c r="B224" s="40"/>
      <c r="C224" s="296" t="s">
        <v>526</v>
      </c>
      <c r="D224" s="296" t="s">
        <v>498</v>
      </c>
      <c r="E224" s="297" t="s">
        <v>3254</v>
      </c>
      <c r="F224" s="298" t="s">
        <v>3255</v>
      </c>
      <c r="G224" s="299" t="s">
        <v>320</v>
      </c>
      <c r="H224" s="300">
        <v>3</v>
      </c>
      <c r="I224" s="301"/>
      <c r="J224" s="302"/>
      <c r="K224" s="303">
        <f>ROUND(P224*H224,2)</f>
        <v>0</v>
      </c>
      <c r="L224" s="298" t="s">
        <v>1</v>
      </c>
      <c r="M224" s="304"/>
      <c r="N224" s="305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0.034500000000000003</v>
      </c>
      <c r="V224" s="262">
        <f>U224*H224</f>
        <v>0.10350000000000001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430</v>
      </c>
      <c r="AT224" s="264" t="s">
        <v>498</v>
      </c>
      <c r="AU224" s="264" t="s">
        <v>88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3256</v>
      </c>
    </row>
    <row r="225" s="2" customFormat="1">
      <c r="A225" s="39"/>
      <c r="B225" s="40"/>
      <c r="C225" s="41"/>
      <c r="D225" s="266" t="s">
        <v>232</v>
      </c>
      <c r="E225" s="41"/>
      <c r="F225" s="267" t="s">
        <v>3257</v>
      </c>
      <c r="G225" s="41"/>
      <c r="H225" s="41"/>
      <c r="I225" s="158"/>
      <c r="J225" s="158"/>
      <c r="K225" s="41"/>
      <c r="L225" s="41"/>
      <c r="M225" s="45"/>
      <c r="N225" s="268"/>
      <c r="O225" s="269"/>
      <c r="P225" s="92"/>
      <c r="Q225" s="92"/>
      <c r="R225" s="92"/>
      <c r="S225" s="92"/>
      <c r="T225" s="92"/>
      <c r="U225" s="92"/>
      <c r="V225" s="92"/>
      <c r="W225" s="92"/>
      <c r="X225" s="93"/>
      <c r="Y225" s="39"/>
      <c r="Z225" s="39"/>
      <c r="AA225" s="39"/>
      <c r="AB225" s="39"/>
      <c r="AC225" s="39"/>
      <c r="AD225" s="39"/>
      <c r="AE225" s="39"/>
      <c r="AT225" s="18" t="s">
        <v>232</v>
      </c>
      <c r="AU225" s="18" t="s">
        <v>88</v>
      </c>
    </row>
    <row r="226" s="15" customFormat="1">
      <c r="A226" s="15"/>
      <c r="B226" s="309"/>
      <c r="C226" s="310"/>
      <c r="D226" s="266" t="s">
        <v>446</v>
      </c>
      <c r="E226" s="311" t="s">
        <v>1</v>
      </c>
      <c r="F226" s="312" t="s">
        <v>3258</v>
      </c>
      <c r="G226" s="310"/>
      <c r="H226" s="311" t="s">
        <v>1</v>
      </c>
      <c r="I226" s="313"/>
      <c r="J226" s="313"/>
      <c r="K226" s="310"/>
      <c r="L226" s="310"/>
      <c r="M226" s="314"/>
      <c r="N226" s="315"/>
      <c r="O226" s="316"/>
      <c r="P226" s="316"/>
      <c r="Q226" s="316"/>
      <c r="R226" s="316"/>
      <c r="S226" s="316"/>
      <c r="T226" s="316"/>
      <c r="U226" s="316"/>
      <c r="V226" s="316"/>
      <c r="W226" s="316"/>
      <c r="X226" s="317"/>
      <c r="Y226" s="15"/>
      <c r="Z226" s="15"/>
      <c r="AA226" s="15"/>
      <c r="AB226" s="15"/>
      <c r="AC226" s="15"/>
      <c r="AD226" s="15"/>
      <c r="AE226" s="15"/>
      <c r="AT226" s="318" t="s">
        <v>446</v>
      </c>
      <c r="AU226" s="318" t="s">
        <v>88</v>
      </c>
      <c r="AV226" s="15" t="s">
        <v>86</v>
      </c>
      <c r="AW226" s="15" t="s">
        <v>5</v>
      </c>
      <c r="AX226" s="15" t="s">
        <v>78</v>
      </c>
      <c r="AY226" s="318" t="s">
        <v>223</v>
      </c>
    </row>
    <row r="227" s="13" customFormat="1">
      <c r="A227" s="13"/>
      <c r="B227" s="274"/>
      <c r="C227" s="275"/>
      <c r="D227" s="266" t="s">
        <v>446</v>
      </c>
      <c r="E227" s="276" t="s">
        <v>1</v>
      </c>
      <c r="F227" s="277" t="s">
        <v>88</v>
      </c>
      <c r="G227" s="275"/>
      <c r="H227" s="278">
        <v>2</v>
      </c>
      <c r="I227" s="279"/>
      <c r="J227" s="279"/>
      <c r="K227" s="275"/>
      <c r="L227" s="275"/>
      <c r="M227" s="280"/>
      <c r="N227" s="281"/>
      <c r="O227" s="282"/>
      <c r="P227" s="282"/>
      <c r="Q227" s="282"/>
      <c r="R227" s="282"/>
      <c r="S227" s="282"/>
      <c r="T227" s="282"/>
      <c r="U227" s="282"/>
      <c r="V227" s="282"/>
      <c r="W227" s="282"/>
      <c r="X227" s="283"/>
      <c r="Y227" s="13"/>
      <c r="Z227" s="13"/>
      <c r="AA227" s="13"/>
      <c r="AB227" s="13"/>
      <c r="AC227" s="13"/>
      <c r="AD227" s="13"/>
      <c r="AE227" s="13"/>
      <c r="AT227" s="284" t="s">
        <v>446</v>
      </c>
      <c r="AU227" s="284" t="s">
        <v>88</v>
      </c>
      <c r="AV227" s="13" t="s">
        <v>88</v>
      </c>
      <c r="AW227" s="13" t="s">
        <v>5</v>
      </c>
      <c r="AX227" s="13" t="s">
        <v>78</v>
      </c>
      <c r="AY227" s="284" t="s">
        <v>223</v>
      </c>
    </row>
    <row r="228" s="15" customFormat="1">
      <c r="A228" s="15"/>
      <c r="B228" s="309"/>
      <c r="C228" s="310"/>
      <c r="D228" s="266" t="s">
        <v>446</v>
      </c>
      <c r="E228" s="311" t="s">
        <v>1</v>
      </c>
      <c r="F228" s="312" t="s">
        <v>3259</v>
      </c>
      <c r="G228" s="310"/>
      <c r="H228" s="311" t="s">
        <v>1</v>
      </c>
      <c r="I228" s="313"/>
      <c r="J228" s="313"/>
      <c r="K228" s="310"/>
      <c r="L228" s="310"/>
      <c r="M228" s="314"/>
      <c r="N228" s="315"/>
      <c r="O228" s="316"/>
      <c r="P228" s="316"/>
      <c r="Q228" s="316"/>
      <c r="R228" s="316"/>
      <c r="S228" s="316"/>
      <c r="T228" s="316"/>
      <c r="U228" s="316"/>
      <c r="V228" s="316"/>
      <c r="W228" s="316"/>
      <c r="X228" s="317"/>
      <c r="Y228" s="15"/>
      <c r="Z228" s="15"/>
      <c r="AA228" s="15"/>
      <c r="AB228" s="15"/>
      <c r="AC228" s="15"/>
      <c r="AD228" s="15"/>
      <c r="AE228" s="15"/>
      <c r="AT228" s="318" t="s">
        <v>446</v>
      </c>
      <c r="AU228" s="318" t="s">
        <v>88</v>
      </c>
      <c r="AV228" s="15" t="s">
        <v>86</v>
      </c>
      <c r="AW228" s="15" t="s">
        <v>5</v>
      </c>
      <c r="AX228" s="15" t="s">
        <v>78</v>
      </c>
      <c r="AY228" s="318" t="s">
        <v>223</v>
      </c>
    </row>
    <row r="229" s="13" customFormat="1">
      <c r="A229" s="13"/>
      <c r="B229" s="274"/>
      <c r="C229" s="275"/>
      <c r="D229" s="266" t="s">
        <v>446</v>
      </c>
      <c r="E229" s="276" t="s">
        <v>1</v>
      </c>
      <c r="F229" s="277" t="s">
        <v>86</v>
      </c>
      <c r="G229" s="275"/>
      <c r="H229" s="278">
        <v>1</v>
      </c>
      <c r="I229" s="279"/>
      <c r="J229" s="279"/>
      <c r="K229" s="275"/>
      <c r="L229" s="275"/>
      <c r="M229" s="280"/>
      <c r="N229" s="281"/>
      <c r="O229" s="282"/>
      <c r="P229" s="282"/>
      <c r="Q229" s="282"/>
      <c r="R229" s="282"/>
      <c r="S229" s="282"/>
      <c r="T229" s="282"/>
      <c r="U229" s="282"/>
      <c r="V229" s="282"/>
      <c r="W229" s="282"/>
      <c r="X229" s="283"/>
      <c r="Y229" s="13"/>
      <c r="Z229" s="13"/>
      <c r="AA229" s="13"/>
      <c r="AB229" s="13"/>
      <c r="AC229" s="13"/>
      <c r="AD229" s="13"/>
      <c r="AE229" s="13"/>
      <c r="AT229" s="284" t="s">
        <v>446</v>
      </c>
      <c r="AU229" s="284" t="s">
        <v>88</v>
      </c>
      <c r="AV229" s="13" t="s">
        <v>88</v>
      </c>
      <c r="AW229" s="13" t="s">
        <v>5</v>
      </c>
      <c r="AX229" s="13" t="s">
        <v>78</v>
      </c>
      <c r="AY229" s="284" t="s">
        <v>223</v>
      </c>
    </row>
    <row r="230" s="14" customFormat="1">
      <c r="A230" s="14"/>
      <c r="B230" s="285"/>
      <c r="C230" s="286"/>
      <c r="D230" s="266" t="s">
        <v>446</v>
      </c>
      <c r="E230" s="287" t="s">
        <v>1</v>
      </c>
      <c r="F230" s="288" t="s">
        <v>463</v>
      </c>
      <c r="G230" s="286"/>
      <c r="H230" s="289">
        <v>3</v>
      </c>
      <c r="I230" s="290"/>
      <c r="J230" s="290"/>
      <c r="K230" s="286"/>
      <c r="L230" s="286"/>
      <c r="M230" s="291"/>
      <c r="N230" s="292"/>
      <c r="O230" s="293"/>
      <c r="P230" s="293"/>
      <c r="Q230" s="293"/>
      <c r="R230" s="293"/>
      <c r="S230" s="293"/>
      <c r="T230" s="293"/>
      <c r="U230" s="293"/>
      <c r="V230" s="293"/>
      <c r="W230" s="293"/>
      <c r="X230" s="294"/>
      <c r="Y230" s="14"/>
      <c r="Z230" s="14"/>
      <c r="AA230" s="14"/>
      <c r="AB230" s="14"/>
      <c r="AC230" s="14"/>
      <c r="AD230" s="14"/>
      <c r="AE230" s="14"/>
      <c r="AT230" s="295" t="s">
        <v>446</v>
      </c>
      <c r="AU230" s="295" t="s">
        <v>88</v>
      </c>
      <c r="AV230" s="14" t="s">
        <v>239</v>
      </c>
      <c r="AW230" s="14" t="s">
        <v>5</v>
      </c>
      <c r="AX230" s="14" t="s">
        <v>86</v>
      </c>
      <c r="AY230" s="295" t="s">
        <v>223</v>
      </c>
    </row>
    <row r="231" s="2" customFormat="1" ht="21.75" customHeight="1">
      <c r="A231" s="39"/>
      <c r="B231" s="40"/>
      <c r="C231" s="252" t="s">
        <v>365</v>
      </c>
      <c r="D231" s="252" t="s">
        <v>226</v>
      </c>
      <c r="E231" s="253" t="s">
        <v>3260</v>
      </c>
      <c r="F231" s="254" t="s">
        <v>3261</v>
      </c>
      <c r="G231" s="255" t="s">
        <v>320</v>
      </c>
      <c r="H231" s="256">
        <v>5</v>
      </c>
      <c r="I231" s="257"/>
      <c r="J231" s="257"/>
      <c r="K231" s="258">
        <f>ROUND(P231*H231,2)</f>
        <v>0</v>
      </c>
      <c r="L231" s="254" t="s">
        <v>404</v>
      </c>
      <c r="M231" s="45"/>
      <c r="N231" s="259" t="s">
        <v>1</v>
      </c>
      <c r="O231" s="260" t="s">
        <v>41</v>
      </c>
      <c r="P231" s="261">
        <f>I231+J231</f>
        <v>0</v>
      </c>
      <c r="Q231" s="261">
        <f>ROUND(I231*H231,2)</f>
        <v>0</v>
      </c>
      <c r="R231" s="261">
        <f>ROUND(J231*H231,2)</f>
        <v>0</v>
      </c>
      <c r="S231" s="92"/>
      <c r="T231" s="262">
        <f>S231*H231</f>
        <v>0</v>
      </c>
      <c r="U231" s="262">
        <v>0.00296</v>
      </c>
      <c r="V231" s="262">
        <f>U231*H231</f>
        <v>0.014800000000000001</v>
      </c>
      <c r="W231" s="262">
        <v>0</v>
      </c>
      <c r="X231" s="263">
        <f>W231*H231</f>
        <v>0</v>
      </c>
      <c r="Y231" s="39"/>
      <c r="Z231" s="39"/>
      <c r="AA231" s="39"/>
      <c r="AB231" s="39"/>
      <c r="AC231" s="39"/>
      <c r="AD231" s="39"/>
      <c r="AE231" s="39"/>
      <c r="AR231" s="264" t="s">
        <v>239</v>
      </c>
      <c r="AT231" s="264" t="s">
        <v>226</v>
      </c>
      <c r="AU231" s="264" t="s">
        <v>88</v>
      </c>
      <c r="AY231" s="18" t="s">
        <v>223</v>
      </c>
      <c r="BE231" s="265">
        <f>IF(O231="základní",K231,0)</f>
        <v>0</v>
      </c>
      <c r="BF231" s="265">
        <f>IF(O231="snížená",K231,0)</f>
        <v>0</v>
      </c>
      <c r="BG231" s="265">
        <f>IF(O231="zákl. přenesená",K231,0)</f>
        <v>0</v>
      </c>
      <c r="BH231" s="265">
        <f>IF(O231="sníž. přenesená",K231,0)</f>
        <v>0</v>
      </c>
      <c r="BI231" s="265">
        <f>IF(O231="nulová",K231,0)</f>
        <v>0</v>
      </c>
      <c r="BJ231" s="18" t="s">
        <v>86</v>
      </c>
      <c r="BK231" s="265">
        <f>ROUND(P231*H231,2)</f>
        <v>0</v>
      </c>
      <c r="BL231" s="18" t="s">
        <v>239</v>
      </c>
      <c r="BM231" s="264" t="s">
        <v>3262</v>
      </c>
    </row>
    <row r="232" s="2" customFormat="1">
      <c r="A232" s="39"/>
      <c r="B232" s="40"/>
      <c r="C232" s="41"/>
      <c r="D232" s="266" t="s">
        <v>232</v>
      </c>
      <c r="E232" s="41"/>
      <c r="F232" s="267" t="s">
        <v>3263</v>
      </c>
      <c r="G232" s="41"/>
      <c r="H232" s="41"/>
      <c r="I232" s="158"/>
      <c r="J232" s="158"/>
      <c r="K232" s="41"/>
      <c r="L232" s="41"/>
      <c r="M232" s="45"/>
      <c r="N232" s="268"/>
      <c r="O232" s="269"/>
      <c r="P232" s="92"/>
      <c r="Q232" s="92"/>
      <c r="R232" s="92"/>
      <c r="S232" s="92"/>
      <c r="T232" s="92"/>
      <c r="U232" s="92"/>
      <c r="V232" s="92"/>
      <c r="W232" s="92"/>
      <c r="X232" s="93"/>
      <c r="Y232" s="39"/>
      <c r="Z232" s="39"/>
      <c r="AA232" s="39"/>
      <c r="AB232" s="39"/>
      <c r="AC232" s="39"/>
      <c r="AD232" s="39"/>
      <c r="AE232" s="39"/>
      <c r="AT232" s="18" t="s">
        <v>232</v>
      </c>
      <c r="AU232" s="18" t="s">
        <v>88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222</v>
      </c>
      <c r="G233" s="275"/>
      <c r="H233" s="278">
        <v>5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88</v>
      </c>
      <c r="AV233" s="13" t="s">
        <v>88</v>
      </c>
      <c r="AW233" s="13" t="s">
        <v>5</v>
      </c>
      <c r="AX233" s="13" t="s">
        <v>86</v>
      </c>
      <c r="AY233" s="284" t="s">
        <v>223</v>
      </c>
    </row>
    <row r="234" s="2" customFormat="1" ht="21.75" customHeight="1">
      <c r="A234" s="39"/>
      <c r="B234" s="40"/>
      <c r="C234" s="296" t="s">
        <v>370</v>
      </c>
      <c r="D234" s="296" t="s">
        <v>498</v>
      </c>
      <c r="E234" s="297" t="s">
        <v>3264</v>
      </c>
      <c r="F234" s="298" t="s">
        <v>3265</v>
      </c>
      <c r="G234" s="299" t="s">
        <v>320</v>
      </c>
      <c r="H234" s="300">
        <v>1</v>
      </c>
      <c r="I234" s="301"/>
      <c r="J234" s="302"/>
      <c r="K234" s="303">
        <f>ROUND(P234*H234,2)</f>
        <v>0</v>
      </c>
      <c r="L234" s="298" t="s">
        <v>404</v>
      </c>
      <c r="M234" s="304"/>
      <c r="N234" s="305" t="s">
        <v>1</v>
      </c>
      <c r="O234" s="260" t="s">
        <v>41</v>
      </c>
      <c r="P234" s="261">
        <f>I234+J234</f>
        <v>0</v>
      </c>
      <c r="Q234" s="261">
        <f>ROUND(I234*H234,2)</f>
        <v>0</v>
      </c>
      <c r="R234" s="261">
        <f>ROUND(J234*H234,2)</f>
        <v>0</v>
      </c>
      <c r="S234" s="92"/>
      <c r="T234" s="262">
        <f>S234*H234</f>
        <v>0</v>
      </c>
      <c r="U234" s="262">
        <v>0.0126</v>
      </c>
      <c r="V234" s="262">
        <f>U234*H234</f>
        <v>0.0126</v>
      </c>
      <c r="W234" s="262">
        <v>0</v>
      </c>
      <c r="X234" s="263">
        <f>W234*H234</f>
        <v>0</v>
      </c>
      <c r="Y234" s="39"/>
      <c r="Z234" s="39"/>
      <c r="AA234" s="39"/>
      <c r="AB234" s="39"/>
      <c r="AC234" s="39"/>
      <c r="AD234" s="39"/>
      <c r="AE234" s="39"/>
      <c r="AR234" s="264" t="s">
        <v>430</v>
      </c>
      <c r="AT234" s="264" t="s">
        <v>498</v>
      </c>
      <c r="AU234" s="264" t="s">
        <v>88</v>
      </c>
      <c r="AY234" s="18" t="s">
        <v>223</v>
      </c>
      <c r="BE234" s="265">
        <f>IF(O234="základní",K234,0)</f>
        <v>0</v>
      </c>
      <c r="BF234" s="265">
        <f>IF(O234="snížená",K234,0)</f>
        <v>0</v>
      </c>
      <c r="BG234" s="265">
        <f>IF(O234="zákl. přenesená",K234,0)</f>
        <v>0</v>
      </c>
      <c r="BH234" s="265">
        <f>IF(O234="sníž. přenesená",K234,0)</f>
        <v>0</v>
      </c>
      <c r="BI234" s="265">
        <f>IF(O234="nulová",K234,0)</f>
        <v>0</v>
      </c>
      <c r="BJ234" s="18" t="s">
        <v>86</v>
      </c>
      <c r="BK234" s="265">
        <f>ROUND(P234*H234,2)</f>
        <v>0</v>
      </c>
      <c r="BL234" s="18" t="s">
        <v>239</v>
      </c>
      <c r="BM234" s="264" t="s">
        <v>3266</v>
      </c>
    </row>
    <row r="235" s="2" customFormat="1" ht="21.75" customHeight="1">
      <c r="A235" s="39"/>
      <c r="B235" s="40"/>
      <c r="C235" s="296" t="s">
        <v>375</v>
      </c>
      <c r="D235" s="296" t="s">
        <v>498</v>
      </c>
      <c r="E235" s="297" t="s">
        <v>3267</v>
      </c>
      <c r="F235" s="298" t="s">
        <v>3268</v>
      </c>
      <c r="G235" s="299" t="s">
        <v>320</v>
      </c>
      <c r="H235" s="300">
        <v>1</v>
      </c>
      <c r="I235" s="301"/>
      <c r="J235" s="302"/>
      <c r="K235" s="303">
        <f>ROUND(P235*H235,2)</f>
        <v>0</v>
      </c>
      <c r="L235" s="298" t="s">
        <v>404</v>
      </c>
      <c r="M235" s="304"/>
      <c r="N235" s="305" t="s">
        <v>1</v>
      </c>
      <c r="O235" s="260" t="s">
        <v>41</v>
      </c>
      <c r="P235" s="261">
        <f>I235+J235</f>
        <v>0</v>
      </c>
      <c r="Q235" s="261">
        <f>ROUND(I235*H235,2)</f>
        <v>0</v>
      </c>
      <c r="R235" s="261">
        <f>ROUND(J235*H235,2)</f>
        <v>0</v>
      </c>
      <c r="S235" s="92"/>
      <c r="T235" s="262">
        <f>S235*H235</f>
        <v>0</v>
      </c>
      <c r="U235" s="262">
        <v>0.035999999999999997</v>
      </c>
      <c r="V235" s="262">
        <f>U235*H235</f>
        <v>0.035999999999999997</v>
      </c>
      <c r="W235" s="262">
        <v>0</v>
      </c>
      <c r="X235" s="263">
        <f>W235*H235</f>
        <v>0</v>
      </c>
      <c r="Y235" s="39"/>
      <c r="Z235" s="39"/>
      <c r="AA235" s="39"/>
      <c r="AB235" s="39"/>
      <c r="AC235" s="39"/>
      <c r="AD235" s="39"/>
      <c r="AE235" s="39"/>
      <c r="AR235" s="264" t="s">
        <v>430</v>
      </c>
      <c r="AT235" s="264" t="s">
        <v>498</v>
      </c>
      <c r="AU235" s="264" t="s">
        <v>88</v>
      </c>
      <c r="AY235" s="18" t="s">
        <v>223</v>
      </c>
      <c r="BE235" s="265">
        <f>IF(O235="základní",K235,0)</f>
        <v>0</v>
      </c>
      <c r="BF235" s="265">
        <f>IF(O235="snížená",K235,0)</f>
        <v>0</v>
      </c>
      <c r="BG235" s="265">
        <f>IF(O235="zákl. přenesená",K235,0)</f>
        <v>0</v>
      </c>
      <c r="BH235" s="265">
        <f>IF(O235="sníž. přenesená",K235,0)</f>
        <v>0</v>
      </c>
      <c r="BI235" s="265">
        <f>IF(O235="nulová",K235,0)</f>
        <v>0</v>
      </c>
      <c r="BJ235" s="18" t="s">
        <v>86</v>
      </c>
      <c r="BK235" s="265">
        <f>ROUND(P235*H235,2)</f>
        <v>0</v>
      </c>
      <c r="BL235" s="18" t="s">
        <v>239</v>
      </c>
      <c r="BM235" s="264" t="s">
        <v>3269</v>
      </c>
    </row>
    <row r="236" s="13" customFormat="1">
      <c r="A236" s="13"/>
      <c r="B236" s="274"/>
      <c r="C236" s="275"/>
      <c r="D236" s="266" t="s">
        <v>446</v>
      </c>
      <c r="E236" s="276" t="s">
        <v>1</v>
      </c>
      <c r="F236" s="277" t="s">
        <v>86</v>
      </c>
      <c r="G236" s="275"/>
      <c r="H236" s="278">
        <v>1</v>
      </c>
      <c r="I236" s="279"/>
      <c r="J236" s="279"/>
      <c r="K236" s="275"/>
      <c r="L236" s="275"/>
      <c r="M236" s="280"/>
      <c r="N236" s="281"/>
      <c r="O236" s="282"/>
      <c r="P236" s="282"/>
      <c r="Q236" s="282"/>
      <c r="R236" s="282"/>
      <c r="S236" s="282"/>
      <c r="T236" s="282"/>
      <c r="U236" s="282"/>
      <c r="V236" s="282"/>
      <c r="W236" s="282"/>
      <c r="X236" s="283"/>
      <c r="Y236" s="13"/>
      <c r="Z236" s="13"/>
      <c r="AA236" s="13"/>
      <c r="AB236" s="13"/>
      <c r="AC236" s="13"/>
      <c r="AD236" s="13"/>
      <c r="AE236" s="13"/>
      <c r="AT236" s="284" t="s">
        <v>446</v>
      </c>
      <c r="AU236" s="284" t="s">
        <v>88</v>
      </c>
      <c r="AV236" s="13" t="s">
        <v>88</v>
      </c>
      <c r="AW236" s="13" t="s">
        <v>5</v>
      </c>
      <c r="AX236" s="13" t="s">
        <v>86</v>
      </c>
      <c r="AY236" s="284" t="s">
        <v>223</v>
      </c>
    </row>
    <row r="237" s="2" customFormat="1" ht="21.75" customHeight="1">
      <c r="A237" s="39"/>
      <c r="B237" s="40"/>
      <c r="C237" s="296" t="s">
        <v>380</v>
      </c>
      <c r="D237" s="296" t="s">
        <v>498</v>
      </c>
      <c r="E237" s="297" t="s">
        <v>3270</v>
      </c>
      <c r="F237" s="298" t="s">
        <v>3271</v>
      </c>
      <c r="G237" s="299" t="s">
        <v>320</v>
      </c>
      <c r="H237" s="300">
        <v>1</v>
      </c>
      <c r="I237" s="301"/>
      <c r="J237" s="302"/>
      <c r="K237" s="303">
        <f>ROUND(P237*H237,2)</f>
        <v>0</v>
      </c>
      <c r="L237" s="298" t="s">
        <v>1</v>
      </c>
      <c r="M237" s="304"/>
      <c r="N237" s="305" t="s">
        <v>1</v>
      </c>
      <c r="O237" s="260" t="s">
        <v>41</v>
      </c>
      <c r="P237" s="261">
        <f>I237+J237</f>
        <v>0</v>
      </c>
      <c r="Q237" s="261">
        <f>ROUND(I237*H237,2)</f>
        <v>0</v>
      </c>
      <c r="R237" s="261">
        <f>ROUND(J237*H237,2)</f>
        <v>0</v>
      </c>
      <c r="S237" s="92"/>
      <c r="T237" s="262">
        <f>S237*H237</f>
        <v>0</v>
      </c>
      <c r="U237" s="262">
        <v>0.034500000000000003</v>
      </c>
      <c r="V237" s="262">
        <f>U237*H237</f>
        <v>0.034500000000000003</v>
      </c>
      <c r="W237" s="262">
        <v>0</v>
      </c>
      <c r="X237" s="263">
        <f>W237*H237</f>
        <v>0</v>
      </c>
      <c r="Y237" s="39"/>
      <c r="Z237" s="39"/>
      <c r="AA237" s="39"/>
      <c r="AB237" s="39"/>
      <c r="AC237" s="39"/>
      <c r="AD237" s="39"/>
      <c r="AE237" s="39"/>
      <c r="AR237" s="264" t="s">
        <v>430</v>
      </c>
      <c r="AT237" s="264" t="s">
        <v>498</v>
      </c>
      <c r="AU237" s="264" t="s">
        <v>88</v>
      </c>
      <c r="AY237" s="18" t="s">
        <v>223</v>
      </c>
      <c r="BE237" s="265">
        <f>IF(O237="základní",K237,0)</f>
        <v>0</v>
      </c>
      <c r="BF237" s="265">
        <f>IF(O237="snížená",K237,0)</f>
        <v>0</v>
      </c>
      <c r="BG237" s="265">
        <f>IF(O237="zákl. přenesená",K237,0)</f>
        <v>0</v>
      </c>
      <c r="BH237" s="265">
        <f>IF(O237="sníž. přenesená",K237,0)</f>
        <v>0</v>
      </c>
      <c r="BI237" s="265">
        <f>IF(O237="nulová",K237,0)</f>
        <v>0</v>
      </c>
      <c r="BJ237" s="18" t="s">
        <v>86</v>
      </c>
      <c r="BK237" s="265">
        <f>ROUND(P237*H237,2)</f>
        <v>0</v>
      </c>
      <c r="BL237" s="18" t="s">
        <v>239</v>
      </c>
      <c r="BM237" s="264" t="s">
        <v>3272</v>
      </c>
    </row>
    <row r="238" s="13" customFormat="1">
      <c r="A238" s="13"/>
      <c r="B238" s="274"/>
      <c r="C238" s="275"/>
      <c r="D238" s="266" t="s">
        <v>446</v>
      </c>
      <c r="E238" s="276" t="s">
        <v>1</v>
      </c>
      <c r="F238" s="277" t="s">
        <v>86</v>
      </c>
      <c r="G238" s="275"/>
      <c r="H238" s="278">
        <v>1</v>
      </c>
      <c r="I238" s="279"/>
      <c r="J238" s="279"/>
      <c r="K238" s="275"/>
      <c r="L238" s="275"/>
      <c r="M238" s="280"/>
      <c r="N238" s="281"/>
      <c r="O238" s="282"/>
      <c r="P238" s="282"/>
      <c r="Q238" s="282"/>
      <c r="R238" s="282"/>
      <c r="S238" s="282"/>
      <c r="T238" s="282"/>
      <c r="U238" s="282"/>
      <c r="V238" s="282"/>
      <c r="W238" s="282"/>
      <c r="X238" s="283"/>
      <c r="Y238" s="13"/>
      <c r="Z238" s="13"/>
      <c r="AA238" s="13"/>
      <c r="AB238" s="13"/>
      <c r="AC238" s="13"/>
      <c r="AD238" s="13"/>
      <c r="AE238" s="13"/>
      <c r="AT238" s="284" t="s">
        <v>446</v>
      </c>
      <c r="AU238" s="284" t="s">
        <v>88</v>
      </c>
      <c r="AV238" s="13" t="s">
        <v>88</v>
      </c>
      <c r="AW238" s="13" t="s">
        <v>5</v>
      </c>
      <c r="AX238" s="13" t="s">
        <v>86</v>
      </c>
      <c r="AY238" s="284" t="s">
        <v>223</v>
      </c>
    </row>
    <row r="239" s="2" customFormat="1" ht="21.75" customHeight="1">
      <c r="A239" s="39"/>
      <c r="B239" s="40"/>
      <c r="C239" s="296" t="s">
        <v>385</v>
      </c>
      <c r="D239" s="296" t="s">
        <v>498</v>
      </c>
      <c r="E239" s="297" t="s">
        <v>3273</v>
      </c>
      <c r="F239" s="298" t="s">
        <v>3274</v>
      </c>
      <c r="G239" s="299" t="s">
        <v>320</v>
      </c>
      <c r="H239" s="300">
        <v>3</v>
      </c>
      <c r="I239" s="301"/>
      <c r="J239" s="302"/>
      <c r="K239" s="303">
        <f>ROUND(P239*H239,2)</f>
        <v>0</v>
      </c>
      <c r="L239" s="298" t="s">
        <v>404</v>
      </c>
      <c r="M239" s="304"/>
      <c r="N239" s="305" t="s">
        <v>1</v>
      </c>
      <c r="O239" s="260" t="s">
        <v>41</v>
      </c>
      <c r="P239" s="261">
        <f>I239+J239</f>
        <v>0</v>
      </c>
      <c r="Q239" s="261">
        <f>ROUND(I239*H239,2)</f>
        <v>0</v>
      </c>
      <c r="R239" s="261">
        <f>ROUND(J239*H239,2)</f>
        <v>0</v>
      </c>
      <c r="S239" s="92"/>
      <c r="T239" s="262">
        <f>S239*H239</f>
        <v>0</v>
      </c>
      <c r="U239" s="262">
        <v>0.016</v>
      </c>
      <c r="V239" s="262">
        <f>U239*H239</f>
        <v>0.048000000000000001</v>
      </c>
      <c r="W239" s="262">
        <v>0</v>
      </c>
      <c r="X239" s="263">
        <f>W239*H239</f>
        <v>0</v>
      </c>
      <c r="Y239" s="39"/>
      <c r="Z239" s="39"/>
      <c r="AA239" s="39"/>
      <c r="AB239" s="39"/>
      <c r="AC239" s="39"/>
      <c r="AD239" s="39"/>
      <c r="AE239" s="39"/>
      <c r="AR239" s="264" t="s">
        <v>430</v>
      </c>
      <c r="AT239" s="264" t="s">
        <v>498</v>
      </c>
      <c r="AU239" s="264" t="s">
        <v>88</v>
      </c>
      <c r="AY239" s="18" t="s">
        <v>223</v>
      </c>
      <c r="BE239" s="265">
        <f>IF(O239="základní",K239,0)</f>
        <v>0</v>
      </c>
      <c r="BF239" s="265">
        <f>IF(O239="snížená",K239,0)</f>
        <v>0</v>
      </c>
      <c r="BG239" s="265">
        <f>IF(O239="zákl. přenesená",K239,0)</f>
        <v>0</v>
      </c>
      <c r="BH239" s="265">
        <f>IF(O239="sníž. přenesená",K239,0)</f>
        <v>0</v>
      </c>
      <c r="BI239" s="265">
        <f>IF(O239="nulová",K239,0)</f>
        <v>0</v>
      </c>
      <c r="BJ239" s="18" t="s">
        <v>86</v>
      </c>
      <c r="BK239" s="265">
        <f>ROUND(P239*H239,2)</f>
        <v>0</v>
      </c>
      <c r="BL239" s="18" t="s">
        <v>239</v>
      </c>
      <c r="BM239" s="264" t="s">
        <v>3275</v>
      </c>
    </row>
    <row r="240" s="13" customFormat="1">
      <c r="A240" s="13"/>
      <c r="B240" s="274"/>
      <c r="C240" s="275"/>
      <c r="D240" s="266" t="s">
        <v>446</v>
      </c>
      <c r="E240" s="276" t="s">
        <v>1</v>
      </c>
      <c r="F240" s="277" t="s">
        <v>234</v>
      </c>
      <c r="G240" s="275"/>
      <c r="H240" s="278">
        <v>3</v>
      </c>
      <c r="I240" s="279"/>
      <c r="J240" s="279"/>
      <c r="K240" s="275"/>
      <c r="L240" s="275"/>
      <c r="M240" s="280"/>
      <c r="N240" s="281"/>
      <c r="O240" s="282"/>
      <c r="P240" s="282"/>
      <c r="Q240" s="282"/>
      <c r="R240" s="282"/>
      <c r="S240" s="282"/>
      <c r="T240" s="282"/>
      <c r="U240" s="282"/>
      <c r="V240" s="282"/>
      <c r="W240" s="282"/>
      <c r="X240" s="283"/>
      <c r="Y240" s="13"/>
      <c r="Z240" s="13"/>
      <c r="AA240" s="13"/>
      <c r="AB240" s="13"/>
      <c r="AC240" s="13"/>
      <c r="AD240" s="13"/>
      <c r="AE240" s="13"/>
      <c r="AT240" s="284" t="s">
        <v>446</v>
      </c>
      <c r="AU240" s="284" t="s">
        <v>88</v>
      </c>
      <c r="AV240" s="13" t="s">
        <v>88</v>
      </c>
      <c r="AW240" s="13" t="s">
        <v>5</v>
      </c>
      <c r="AX240" s="13" t="s">
        <v>86</v>
      </c>
      <c r="AY240" s="284" t="s">
        <v>223</v>
      </c>
    </row>
    <row r="241" s="2" customFormat="1" ht="21.75" customHeight="1">
      <c r="A241" s="39"/>
      <c r="B241" s="40"/>
      <c r="C241" s="252" t="s">
        <v>298</v>
      </c>
      <c r="D241" s="252" t="s">
        <v>226</v>
      </c>
      <c r="E241" s="253" t="s">
        <v>3276</v>
      </c>
      <c r="F241" s="254" t="s">
        <v>3277</v>
      </c>
      <c r="G241" s="255" t="s">
        <v>320</v>
      </c>
      <c r="H241" s="256">
        <v>1</v>
      </c>
      <c r="I241" s="257"/>
      <c r="J241" s="257"/>
      <c r="K241" s="258">
        <f>ROUND(P241*H241,2)</f>
        <v>0</v>
      </c>
      <c r="L241" s="254" t="s">
        <v>404</v>
      </c>
      <c r="M241" s="45"/>
      <c r="N241" s="259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</v>
      </c>
      <c r="V241" s="262">
        <f>U241*H241</f>
        <v>0</v>
      </c>
      <c r="W241" s="262">
        <v>0</v>
      </c>
      <c r="X241" s="263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88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3278</v>
      </c>
    </row>
    <row r="242" s="2" customFormat="1">
      <c r="A242" s="39"/>
      <c r="B242" s="40"/>
      <c r="C242" s="41"/>
      <c r="D242" s="266" t="s">
        <v>232</v>
      </c>
      <c r="E242" s="41"/>
      <c r="F242" s="267" t="s">
        <v>3279</v>
      </c>
      <c r="G242" s="41"/>
      <c r="H242" s="41"/>
      <c r="I242" s="158"/>
      <c r="J242" s="158"/>
      <c r="K242" s="41"/>
      <c r="L242" s="41"/>
      <c r="M242" s="45"/>
      <c r="N242" s="268"/>
      <c r="O242" s="269"/>
      <c r="P242" s="92"/>
      <c r="Q242" s="92"/>
      <c r="R242" s="92"/>
      <c r="S242" s="92"/>
      <c r="T242" s="92"/>
      <c r="U242" s="92"/>
      <c r="V242" s="92"/>
      <c r="W242" s="92"/>
      <c r="X242" s="93"/>
      <c r="Y242" s="39"/>
      <c r="Z242" s="39"/>
      <c r="AA242" s="39"/>
      <c r="AB242" s="39"/>
      <c r="AC242" s="39"/>
      <c r="AD242" s="39"/>
      <c r="AE242" s="39"/>
      <c r="AT242" s="18" t="s">
        <v>232</v>
      </c>
      <c r="AU242" s="18" t="s">
        <v>88</v>
      </c>
    </row>
    <row r="243" s="13" customFormat="1">
      <c r="A243" s="13"/>
      <c r="B243" s="274"/>
      <c r="C243" s="275"/>
      <c r="D243" s="266" t="s">
        <v>446</v>
      </c>
      <c r="E243" s="276" t="s">
        <v>1</v>
      </c>
      <c r="F243" s="277" t="s">
        <v>86</v>
      </c>
      <c r="G243" s="275"/>
      <c r="H243" s="278">
        <v>1</v>
      </c>
      <c r="I243" s="279"/>
      <c r="J243" s="279"/>
      <c r="K243" s="275"/>
      <c r="L243" s="275"/>
      <c r="M243" s="280"/>
      <c r="N243" s="281"/>
      <c r="O243" s="282"/>
      <c r="P243" s="282"/>
      <c r="Q243" s="282"/>
      <c r="R243" s="282"/>
      <c r="S243" s="282"/>
      <c r="T243" s="282"/>
      <c r="U243" s="282"/>
      <c r="V243" s="282"/>
      <c r="W243" s="282"/>
      <c r="X243" s="283"/>
      <c r="Y243" s="13"/>
      <c r="Z243" s="13"/>
      <c r="AA243" s="13"/>
      <c r="AB243" s="13"/>
      <c r="AC243" s="13"/>
      <c r="AD243" s="13"/>
      <c r="AE243" s="13"/>
      <c r="AT243" s="284" t="s">
        <v>446</v>
      </c>
      <c r="AU243" s="284" t="s">
        <v>88</v>
      </c>
      <c r="AV243" s="13" t="s">
        <v>88</v>
      </c>
      <c r="AW243" s="13" t="s">
        <v>5</v>
      </c>
      <c r="AX243" s="13" t="s">
        <v>86</v>
      </c>
      <c r="AY243" s="284" t="s">
        <v>223</v>
      </c>
    </row>
    <row r="244" s="2" customFormat="1" ht="21.75" customHeight="1">
      <c r="A244" s="39"/>
      <c r="B244" s="40"/>
      <c r="C244" s="252" t="s">
        <v>307</v>
      </c>
      <c r="D244" s="252" t="s">
        <v>226</v>
      </c>
      <c r="E244" s="253" t="s">
        <v>3280</v>
      </c>
      <c r="F244" s="254" t="s">
        <v>3281</v>
      </c>
      <c r="G244" s="255" t="s">
        <v>320</v>
      </c>
      <c r="H244" s="256">
        <v>1</v>
      </c>
      <c r="I244" s="257"/>
      <c r="J244" s="257"/>
      <c r="K244" s="258">
        <f>ROUND(P244*H244,2)</f>
        <v>0</v>
      </c>
      <c r="L244" s="254" t="s">
        <v>404</v>
      </c>
      <c r="M244" s="45"/>
      <c r="N244" s="259" t="s">
        <v>1</v>
      </c>
      <c r="O244" s="260" t="s">
        <v>41</v>
      </c>
      <c r="P244" s="261">
        <f>I244+J244</f>
        <v>0</v>
      </c>
      <c r="Q244" s="261">
        <f>ROUND(I244*H244,2)</f>
        <v>0</v>
      </c>
      <c r="R244" s="261">
        <f>ROUND(J244*H244,2)</f>
        <v>0</v>
      </c>
      <c r="S244" s="92"/>
      <c r="T244" s="262">
        <f>S244*H244</f>
        <v>0</v>
      </c>
      <c r="U244" s="262">
        <v>0.0038</v>
      </c>
      <c r="V244" s="262">
        <f>U244*H244</f>
        <v>0.0038</v>
      </c>
      <c r="W244" s="262">
        <v>0</v>
      </c>
      <c r="X244" s="263">
        <f>W244*H244</f>
        <v>0</v>
      </c>
      <c r="Y244" s="39"/>
      <c r="Z244" s="39"/>
      <c r="AA244" s="39"/>
      <c r="AB244" s="39"/>
      <c r="AC244" s="39"/>
      <c r="AD244" s="39"/>
      <c r="AE244" s="39"/>
      <c r="AR244" s="264" t="s">
        <v>239</v>
      </c>
      <c r="AT244" s="264" t="s">
        <v>226</v>
      </c>
      <c r="AU244" s="264" t="s">
        <v>88</v>
      </c>
      <c r="AY244" s="18" t="s">
        <v>223</v>
      </c>
      <c r="BE244" s="265">
        <f>IF(O244="základní",K244,0)</f>
        <v>0</v>
      </c>
      <c r="BF244" s="265">
        <f>IF(O244="snížená",K244,0)</f>
        <v>0</v>
      </c>
      <c r="BG244" s="265">
        <f>IF(O244="zákl. přenesená",K244,0)</f>
        <v>0</v>
      </c>
      <c r="BH244" s="265">
        <f>IF(O244="sníž. přenesená",K244,0)</f>
        <v>0</v>
      </c>
      <c r="BI244" s="265">
        <f>IF(O244="nulová",K244,0)</f>
        <v>0</v>
      </c>
      <c r="BJ244" s="18" t="s">
        <v>86</v>
      </c>
      <c r="BK244" s="265">
        <f>ROUND(P244*H244,2)</f>
        <v>0</v>
      </c>
      <c r="BL244" s="18" t="s">
        <v>239</v>
      </c>
      <c r="BM244" s="264" t="s">
        <v>3282</v>
      </c>
    </row>
    <row r="245" s="2" customFormat="1">
      <c r="A245" s="39"/>
      <c r="B245" s="40"/>
      <c r="C245" s="41"/>
      <c r="D245" s="266" t="s">
        <v>232</v>
      </c>
      <c r="E245" s="41"/>
      <c r="F245" s="267" t="s">
        <v>3283</v>
      </c>
      <c r="G245" s="41"/>
      <c r="H245" s="41"/>
      <c r="I245" s="158"/>
      <c r="J245" s="158"/>
      <c r="K245" s="41"/>
      <c r="L245" s="41"/>
      <c r="M245" s="45"/>
      <c r="N245" s="268"/>
      <c r="O245" s="269"/>
      <c r="P245" s="92"/>
      <c r="Q245" s="92"/>
      <c r="R245" s="92"/>
      <c r="S245" s="92"/>
      <c r="T245" s="92"/>
      <c r="U245" s="92"/>
      <c r="V245" s="92"/>
      <c r="W245" s="92"/>
      <c r="X245" s="93"/>
      <c r="Y245" s="39"/>
      <c r="Z245" s="39"/>
      <c r="AA245" s="39"/>
      <c r="AB245" s="39"/>
      <c r="AC245" s="39"/>
      <c r="AD245" s="39"/>
      <c r="AE245" s="39"/>
      <c r="AT245" s="18" t="s">
        <v>232</v>
      </c>
      <c r="AU245" s="18" t="s">
        <v>88</v>
      </c>
    </row>
    <row r="246" s="15" customFormat="1">
      <c r="A246" s="15"/>
      <c r="B246" s="309"/>
      <c r="C246" s="310"/>
      <c r="D246" s="266" t="s">
        <v>446</v>
      </c>
      <c r="E246" s="311" t="s">
        <v>1</v>
      </c>
      <c r="F246" s="312" t="s">
        <v>3284</v>
      </c>
      <c r="G246" s="310"/>
      <c r="H246" s="311" t="s">
        <v>1</v>
      </c>
      <c r="I246" s="313"/>
      <c r="J246" s="313"/>
      <c r="K246" s="310"/>
      <c r="L246" s="310"/>
      <c r="M246" s="314"/>
      <c r="N246" s="315"/>
      <c r="O246" s="316"/>
      <c r="P246" s="316"/>
      <c r="Q246" s="316"/>
      <c r="R246" s="316"/>
      <c r="S246" s="316"/>
      <c r="T246" s="316"/>
      <c r="U246" s="316"/>
      <c r="V246" s="316"/>
      <c r="W246" s="316"/>
      <c r="X246" s="317"/>
      <c r="Y246" s="15"/>
      <c r="Z246" s="15"/>
      <c r="AA246" s="15"/>
      <c r="AB246" s="15"/>
      <c r="AC246" s="15"/>
      <c r="AD246" s="15"/>
      <c r="AE246" s="15"/>
      <c r="AT246" s="318" t="s">
        <v>446</v>
      </c>
      <c r="AU246" s="318" t="s">
        <v>88</v>
      </c>
      <c r="AV246" s="15" t="s">
        <v>86</v>
      </c>
      <c r="AW246" s="15" t="s">
        <v>5</v>
      </c>
      <c r="AX246" s="15" t="s">
        <v>78</v>
      </c>
      <c r="AY246" s="318" t="s">
        <v>223</v>
      </c>
    </row>
    <row r="247" s="13" customFormat="1">
      <c r="A247" s="13"/>
      <c r="B247" s="274"/>
      <c r="C247" s="275"/>
      <c r="D247" s="266" t="s">
        <v>446</v>
      </c>
      <c r="E247" s="276" t="s">
        <v>1</v>
      </c>
      <c r="F247" s="277" t="s">
        <v>86</v>
      </c>
      <c r="G247" s="275"/>
      <c r="H247" s="278">
        <v>1</v>
      </c>
      <c r="I247" s="279"/>
      <c r="J247" s="279"/>
      <c r="K247" s="275"/>
      <c r="L247" s="275"/>
      <c r="M247" s="280"/>
      <c r="N247" s="281"/>
      <c r="O247" s="282"/>
      <c r="P247" s="282"/>
      <c r="Q247" s="282"/>
      <c r="R247" s="282"/>
      <c r="S247" s="282"/>
      <c r="T247" s="282"/>
      <c r="U247" s="282"/>
      <c r="V247" s="282"/>
      <c r="W247" s="282"/>
      <c r="X247" s="283"/>
      <c r="Y247" s="13"/>
      <c r="Z247" s="13"/>
      <c r="AA247" s="13"/>
      <c r="AB247" s="13"/>
      <c r="AC247" s="13"/>
      <c r="AD247" s="13"/>
      <c r="AE247" s="13"/>
      <c r="AT247" s="284" t="s">
        <v>446</v>
      </c>
      <c r="AU247" s="284" t="s">
        <v>88</v>
      </c>
      <c r="AV247" s="13" t="s">
        <v>88</v>
      </c>
      <c r="AW247" s="13" t="s">
        <v>5</v>
      </c>
      <c r="AX247" s="13" t="s">
        <v>86</v>
      </c>
      <c r="AY247" s="284" t="s">
        <v>223</v>
      </c>
    </row>
    <row r="248" s="2" customFormat="1" ht="21.75" customHeight="1">
      <c r="A248" s="39"/>
      <c r="B248" s="40"/>
      <c r="C248" s="252" t="s">
        <v>284</v>
      </c>
      <c r="D248" s="252" t="s">
        <v>226</v>
      </c>
      <c r="E248" s="253" t="s">
        <v>2834</v>
      </c>
      <c r="F248" s="254" t="s">
        <v>2835</v>
      </c>
      <c r="G248" s="255" t="s">
        <v>481</v>
      </c>
      <c r="H248" s="256">
        <v>60.020000000000003</v>
      </c>
      <c r="I248" s="257"/>
      <c r="J248" s="257"/>
      <c r="K248" s="258">
        <f>ROUND(P248*H248,2)</f>
        <v>0</v>
      </c>
      <c r="L248" s="254" t="s">
        <v>404</v>
      </c>
      <c r="M248" s="45"/>
      <c r="N248" s="259" t="s">
        <v>1</v>
      </c>
      <c r="O248" s="260" t="s">
        <v>41</v>
      </c>
      <c r="P248" s="261">
        <f>I248+J248</f>
        <v>0</v>
      </c>
      <c r="Q248" s="261">
        <f>ROUND(I248*H248,2)</f>
        <v>0</v>
      </c>
      <c r="R248" s="261">
        <f>ROUND(J248*H248,2)</f>
        <v>0</v>
      </c>
      <c r="S248" s="92"/>
      <c r="T248" s="262">
        <f>S248*H248</f>
        <v>0</v>
      </c>
      <c r="U248" s="262">
        <v>0</v>
      </c>
      <c r="V248" s="262">
        <f>U248*H248</f>
        <v>0</v>
      </c>
      <c r="W248" s="262">
        <v>0</v>
      </c>
      <c r="X248" s="263">
        <f>W248*H248</f>
        <v>0</v>
      </c>
      <c r="Y248" s="39"/>
      <c r="Z248" s="39"/>
      <c r="AA248" s="39"/>
      <c r="AB248" s="39"/>
      <c r="AC248" s="39"/>
      <c r="AD248" s="39"/>
      <c r="AE248" s="39"/>
      <c r="AR248" s="264" t="s">
        <v>239</v>
      </c>
      <c r="AT248" s="264" t="s">
        <v>226</v>
      </c>
      <c r="AU248" s="264" t="s">
        <v>88</v>
      </c>
      <c r="AY248" s="18" t="s">
        <v>223</v>
      </c>
      <c r="BE248" s="265">
        <f>IF(O248="základní",K248,0)</f>
        <v>0</v>
      </c>
      <c r="BF248" s="265">
        <f>IF(O248="snížená",K248,0)</f>
        <v>0</v>
      </c>
      <c r="BG248" s="265">
        <f>IF(O248="zákl. přenesená",K248,0)</f>
        <v>0</v>
      </c>
      <c r="BH248" s="265">
        <f>IF(O248="sníž. přenesená",K248,0)</f>
        <v>0</v>
      </c>
      <c r="BI248" s="265">
        <f>IF(O248="nulová",K248,0)</f>
        <v>0</v>
      </c>
      <c r="BJ248" s="18" t="s">
        <v>86</v>
      </c>
      <c r="BK248" s="265">
        <f>ROUND(P248*H248,2)</f>
        <v>0</v>
      </c>
      <c r="BL248" s="18" t="s">
        <v>239</v>
      </c>
      <c r="BM248" s="264" t="s">
        <v>3285</v>
      </c>
    </row>
    <row r="249" s="2" customFormat="1">
      <c r="A249" s="39"/>
      <c r="B249" s="40"/>
      <c r="C249" s="41"/>
      <c r="D249" s="266" t="s">
        <v>232</v>
      </c>
      <c r="E249" s="41"/>
      <c r="F249" s="267" t="s">
        <v>2837</v>
      </c>
      <c r="G249" s="41"/>
      <c r="H249" s="41"/>
      <c r="I249" s="158"/>
      <c r="J249" s="158"/>
      <c r="K249" s="41"/>
      <c r="L249" s="41"/>
      <c r="M249" s="45"/>
      <c r="N249" s="268"/>
      <c r="O249" s="269"/>
      <c r="P249" s="92"/>
      <c r="Q249" s="92"/>
      <c r="R249" s="92"/>
      <c r="S249" s="92"/>
      <c r="T249" s="92"/>
      <c r="U249" s="92"/>
      <c r="V249" s="92"/>
      <c r="W249" s="92"/>
      <c r="X249" s="93"/>
      <c r="Y249" s="39"/>
      <c r="Z249" s="39"/>
      <c r="AA249" s="39"/>
      <c r="AB249" s="39"/>
      <c r="AC249" s="39"/>
      <c r="AD249" s="39"/>
      <c r="AE249" s="39"/>
      <c r="AT249" s="18" t="s">
        <v>232</v>
      </c>
      <c r="AU249" s="18" t="s">
        <v>88</v>
      </c>
    </row>
    <row r="250" s="13" customFormat="1">
      <c r="A250" s="13"/>
      <c r="B250" s="274"/>
      <c r="C250" s="275"/>
      <c r="D250" s="266" t="s">
        <v>446</v>
      </c>
      <c r="E250" s="276" t="s">
        <v>1</v>
      </c>
      <c r="F250" s="277" t="s">
        <v>3286</v>
      </c>
      <c r="G250" s="275"/>
      <c r="H250" s="278">
        <v>60.020000000000003</v>
      </c>
      <c r="I250" s="279"/>
      <c r="J250" s="279"/>
      <c r="K250" s="275"/>
      <c r="L250" s="275"/>
      <c r="M250" s="280"/>
      <c r="N250" s="281"/>
      <c r="O250" s="282"/>
      <c r="P250" s="282"/>
      <c r="Q250" s="282"/>
      <c r="R250" s="282"/>
      <c r="S250" s="282"/>
      <c r="T250" s="282"/>
      <c r="U250" s="282"/>
      <c r="V250" s="282"/>
      <c r="W250" s="282"/>
      <c r="X250" s="283"/>
      <c r="Y250" s="13"/>
      <c r="Z250" s="13"/>
      <c r="AA250" s="13"/>
      <c r="AB250" s="13"/>
      <c r="AC250" s="13"/>
      <c r="AD250" s="13"/>
      <c r="AE250" s="13"/>
      <c r="AT250" s="284" t="s">
        <v>446</v>
      </c>
      <c r="AU250" s="284" t="s">
        <v>88</v>
      </c>
      <c r="AV250" s="13" t="s">
        <v>88</v>
      </c>
      <c r="AW250" s="13" t="s">
        <v>5</v>
      </c>
      <c r="AX250" s="13" t="s">
        <v>78</v>
      </c>
      <c r="AY250" s="284" t="s">
        <v>223</v>
      </c>
    </row>
    <row r="251" s="2" customFormat="1" ht="21.75" customHeight="1">
      <c r="A251" s="39"/>
      <c r="B251" s="40"/>
      <c r="C251" s="296" t="s">
        <v>327</v>
      </c>
      <c r="D251" s="296" t="s">
        <v>498</v>
      </c>
      <c r="E251" s="297" t="s">
        <v>3287</v>
      </c>
      <c r="F251" s="298" t="s">
        <v>3288</v>
      </c>
      <c r="G251" s="299" t="s">
        <v>481</v>
      </c>
      <c r="H251" s="300">
        <v>60.020000000000003</v>
      </c>
      <c r="I251" s="301"/>
      <c r="J251" s="302"/>
      <c r="K251" s="303">
        <f>ROUND(P251*H251,2)</f>
        <v>0</v>
      </c>
      <c r="L251" s="298" t="s">
        <v>404</v>
      </c>
      <c r="M251" s="304"/>
      <c r="N251" s="305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0.028000000000000001</v>
      </c>
      <c r="V251" s="262">
        <f>U251*H251</f>
        <v>1.6805600000000001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430</v>
      </c>
      <c r="AT251" s="264" t="s">
        <v>498</v>
      </c>
      <c r="AU251" s="264" t="s">
        <v>88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3289</v>
      </c>
    </row>
    <row r="252" s="15" customFormat="1">
      <c r="A252" s="15"/>
      <c r="B252" s="309"/>
      <c r="C252" s="310"/>
      <c r="D252" s="266" t="s">
        <v>446</v>
      </c>
      <c r="E252" s="311" t="s">
        <v>1</v>
      </c>
      <c r="F252" s="312" t="s">
        <v>3186</v>
      </c>
      <c r="G252" s="310"/>
      <c r="H252" s="311" t="s">
        <v>1</v>
      </c>
      <c r="I252" s="313"/>
      <c r="J252" s="313"/>
      <c r="K252" s="310"/>
      <c r="L252" s="310"/>
      <c r="M252" s="314"/>
      <c r="N252" s="315"/>
      <c r="O252" s="316"/>
      <c r="P252" s="316"/>
      <c r="Q252" s="316"/>
      <c r="R252" s="316"/>
      <c r="S252" s="316"/>
      <c r="T252" s="316"/>
      <c r="U252" s="316"/>
      <c r="V252" s="316"/>
      <c r="W252" s="316"/>
      <c r="X252" s="317"/>
      <c r="Y252" s="15"/>
      <c r="Z252" s="15"/>
      <c r="AA252" s="15"/>
      <c r="AB252" s="15"/>
      <c r="AC252" s="15"/>
      <c r="AD252" s="15"/>
      <c r="AE252" s="15"/>
      <c r="AT252" s="318" t="s">
        <v>446</v>
      </c>
      <c r="AU252" s="318" t="s">
        <v>88</v>
      </c>
      <c r="AV252" s="15" t="s">
        <v>86</v>
      </c>
      <c r="AW252" s="15" t="s">
        <v>5</v>
      </c>
      <c r="AX252" s="15" t="s">
        <v>78</v>
      </c>
      <c r="AY252" s="318" t="s">
        <v>223</v>
      </c>
    </row>
    <row r="253" s="13" customFormat="1">
      <c r="A253" s="13"/>
      <c r="B253" s="274"/>
      <c r="C253" s="275"/>
      <c r="D253" s="266" t="s">
        <v>446</v>
      </c>
      <c r="E253" s="276" t="s">
        <v>1</v>
      </c>
      <c r="F253" s="277" t="s">
        <v>3290</v>
      </c>
      <c r="G253" s="275"/>
      <c r="H253" s="278">
        <v>37.82</v>
      </c>
      <c r="I253" s="279"/>
      <c r="J253" s="279"/>
      <c r="K253" s="275"/>
      <c r="L253" s="275"/>
      <c r="M253" s="280"/>
      <c r="N253" s="281"/>
      <c r="O253" s="282"/>
      <c r="P253" s="282"/>
      <c r="Q253" s="282"/>
      <c r="R253" s="282"/>
      <c r="S253" s="282"/>
      <c r="T253" s="282"/>
      <c r="U253" s="282"/>
      <c r="V253" s="282"/>
      <c r="W253" s="282"/>
      <c r="X253" s="283"/>
      <c r="Y253" s="13"/>
      <c r="Z253" s="13"/>
      <c r="AA253" s="13"/>
      <c r="AB253" s="13"/>
      <c r="AC253" s="13"/>
      <c r="AD253" s="13"/>
      <c r="AE253" s="13"/>
      <c r="AT253" s="284" t="s">
        <v>446</v>
      </c>
      <c r="AU253" s="284" t="s">
        <v>88</v>
      </c>
      <c r="AV253" s="13" t="s">
        <v>88</v>
      </c>
      <c r="AW253" s="13" t="s">
        <v>5</v>
      </c>
      <c r="AX253" s="13" t="s">
        <v>78</v>
      </c>
      <c r="AY253" s="284" t="s">
        <v>223</v>
      </c>
    </row>
    <row r="254" s="15" customFormat="1">
      <c r="A254" s="15"/>
      <c r="B254" s="309"/>
      <c r="C254" s="310"/>
      <c r="D254" s="266" t="s">
        <v>446</v>
      </c>
      <c r="E254" s="311" t="s">
        <v>1</v>
      </c>
      <c r="F254" s="312" t="s">
        <v>3187</v>
      </c>
      <c r="G254" s="310"/>
      <c r="H254" s="311" t="s">
        <v>1</v>
      </c>
      <c r="I254" s="313"/>
      <c r="J254" s="313"/>
      <c r="K254" s="310"/>
      <c r="L254" s="310"/>
      <c r="M254" s="314"/>
      <c r="N254" s="315"/>
      <c r="O254" s="316"/>
      <c r="P254" s="316"/>
      <c r="Q254" s="316"/>
      <c r="R254" s="316"/>
      <c r="S254" s="316"/>
      <c r="T254" s="316"/>
      <c r="U254" s="316"/>
      <c r="V254" s="316"/>
      <c r="W254" s="316"/>
      <c r="X254" s="317"/>
      <c r="Y254" s="15"/>
      <c r="Z254" s="15"/>
      <c r="AA254" s="15"/>
      <c r="AB254" s="15"/>
      <c r="AC254" s="15"/>
      <c r="AD254" s="15"/>
      <c r="AE254" s="15"/>
      <c r="AT254" s="318" t="s">
        <v>446</v>
      </c>
      <c r="AU254" s="318" t="s">
        <v>88</v>
      </c>
      <c r="AV254" s="15" t="s">
        <v>86</v>
      </c>
      <c r="AW254" s="15" t="s">
        <v>5</v>
      </c>
      <c r="AX254" s="15" t="s">
        <v>78</v>
      </c>
      <c r="AY254" s="318" t="s">
        <v>223</v>
      </c>
    </row>
    <row r="255" s="13" customFormat="1">
      <c r="A255" s="13"/>
      <c r="B255" s="274"/>
      <c r="C255" s="275"/>
      <c r="D255" s="266" t="s">
        <v>446</v>
      </c>
      <c r="E255" s="276" t="s">
        <v>1</v>
      </c>
      <c r="F255" s="277" t="s">
        <v>3291</v>
      </c>
      <c r="G255" s="275"/>
      <c r="H255" s="278">
        <v>22.199999999999999</v>
      </c>
      <c r="I255" s="279"/>
      <c r="J255" s="279"/>
      <c r="K255" s="275"/>
      <c r="L255" s="275"/>
      <c r="M255" s="280"/>
      <c r="N255" s="281"/>
      <c r="O255" s="282"/>
      <c r="P255" s="282"/>
      <c r="Q255" s="282"/>
      <c r="R255" s="282"/>
      <c r="S255" s="282"/>
      <c r="T255" s="282"/>
      <c r="U255" s="282"/>
      <c r="V255" s="282"/>
      <c r="W255" s="282"/>
      <c r="X255" s="283"/>
      <c r="Y255" s="13"/>
      <c r="Z255" s="13"/>
      <c r="AA255" s="13"/>
      <c r="AB255" s="13"/>
      <c r="AC255" s="13"/>
      <c r="AD255" s="13"/>
      <c r="AE255" s="13"/>
      <c r="AT255" s="284" t="s">
        <v>446</v>
      </c>
      <c r="AU255" s="284" t="s">
        <v>88</v>
      </c>
      <c r="AV255" s="13" t="s">
        <v>88</v>
      </c>
      <c r="AW255" s="13" t="s">
        <v>5</v>
      </c>
      <c r="AX255" s="13" t="s">
        <v>78</v>
      </c>
      <c r="AY255" s="284" t="s">
        <v>223</v>
      </c>
    </row>
    <row r="256" s="14" customFormat="1">
      <c r="A256" s="14"/>
      <c r="B256" s="285"/>
      <c r="C256" s="286"/>
      <c r="D256" s="266" t="s">
        <v>446</v>
      </c>
      <c r="E256" s="287" t="s">
        <v>1</v>
      </c>
      <c r="F256" s="288" t="s">
        <v>463</v>
      </c>
      <c r="G256" s="286"/>
      <c r="H256" s="289">
        <v>60.020000000000003</v>
      </c>
      <c r="I256" s="290"/>
      <c r="J256" s="290"/>
      <c r="K256" s="286"/>
      <c r="L256" s="286"/>
      <c r="M256" s="291"/>
      <c r="N256" s="292"/>
      <c r="O256" s="293"/>
      <c r="P256" s="293"/>
      <c r="Q256" s="293"/>
      <c r="R256" s="293"/>
      <c r="S256" s="293"/>
      <c r="T256" s="293"/>
      <c r="U256" s="293"/>
      <c r="V256" s="293"/>
      <c r="W256" s="293"/>
      <c r="X256" s="294"/>
      <c r="Y256" s="14"/>
      <c r="Z256" s="14"/>
      <c r="AA256" s="14"/>
      <c r="AB256" s="14"/>
      <c r="AC256" s="14"/>
      <c r="AD256" s="14"/>
      <c r="AE256" s="14"/>
      <c r="AT256" s="295" t="s">
        <v>446</v>
      </c>
      <c r="AU256" s="295" t="s">
        <v>88</v>
      </c>
      <c r="AV256" s="14" t="s">
        <v>239</v>
      </c>
      <c r="AW256" s="14" t="s">
        <v>5</v>
      </c>
      <c r="AX256" s="14" t="s">
        <v>86</v>
      </c>
      <c r="AY256" s="295" t="s">
        <v>223</v>
      </c>
    </row>
    <row r="257" s="2" customFormat="1" ht="21.75" customHeight="1">
      <c r="A257" s="39"/>
      <c r="B257" s="40"/>
      <c r="C257" s="296" t="s">
        <v>569</v>
      </c>
      <c r="D257" s="296" t="s">
        <v>498</v>
      </c>
      <c r="E257" s="297" t="s">
        <v>2841</v>
      </c>
      <c r="F257" s="298" t="s">
        <v>2842</v>
      </c>
      <c r="G257" s="299" t="s">
        <v>481</v>
      </c>
      <c r="H257" s="300">
        <v>58.020000000000003</v>
      </c>
      <c r="I257" s="301"/>
      <c r="J257" s="302"/>
      <c r="K257" s="303">
        <f>ROUND(P257*H257,2)</f>
        <v>0</v>
      </c>
      <c r="L257" s="298" t="s">
        <v>404</v>
      </c>
      <c r="M257" s="304"/>
      <c r="N257" s="305" t="s">
        <v>1</v>
      </c>
      <c r="O257" s="260" t="s">
        <v>41</v>
      </c>
      <c r="P257" s="261">
        <f>I257+J257</f>
        <v>0</v>
      </c>
      <c r="Q257" s="261">
        <f>ROUND(I257*H257,2)</f>
        <v>0</v>
      </c>
      <c r="R257" s="261">
        <f>ROUND(J257*H257,2)</f>
        <v>0</v>
      </c>
      <c r="S257" s="92"/>
      <c r="T257" s="262">
        <f>S257*H257</f>
        <v>0</v>
      </c>
      <c r="U257" s="262">
        <v>0.00048000000000000001</v>
      </c>
      <c r="V257" s="262">
        <f>U257*H257</f>
        <v>0.027849600000000002</v>
      </c>
      <c r="W257" s="262">
        <v>0</v>
      </c>
      <c r="X257" s="263">
        <f>W257*H257</f>
        <v>0</v>
      </c>
      <c r="Y257" s="39"/>
      <c r="Z257" s="39"/>
      <c r="AA257" s="39"/>
      <c r="AB257" s="39"/>
      <c r="AC257" s="39"/>
      <c r="AD257" s="39"/>
      <c r="AE257" s="39"/>
      <c r="AR257" s="264" t="s">
        <v>430</v>
      </c>
      <c r="AT257" s="264" t="s">
        <v>498</v>
      </c>
      <c r="AU257" s="264" t="s">
        <v>88</v>
      </c>
      <c r="AY257" s="18" t="s">
        <v>223</v>
      </c>
      <c r="BE257" s="265">
        <f>IF(O257="základní",K257,0)</f>
        <v>0</v>
      </c>
      <c r="BF257" s="265">
        <f>IF(O257="snížená",K257,0)</f>
        <v>0</v>
      </c>
      <c r="BG257" s="265">
        <f>IF(O257="zákl. přenesená",K257,0)</f>
        <v>0</v>
      </c>
      <c r="BH257" s="265">
        <f>IF(O257="sníž. přenesená",K257,0)</f>
        <v>0</v>
      </c>
      <c r="BI257" s="265">
        <f>IF(O257="nulová",K257,0)</f>
        <v>0</v>
      </c>
      <c r="BJ257" s="18" t="s">
        <v>86</v>
      </c>
      <c r="BK257" s="265">
        <f>ROUND(P257*H257,2)</f>
        <v>0</v>
      </c>
      <c r="BL257" s="18" t="s">
        <v>239</v>
      </c>
      <c r="BM257" s="264" t="s">
        <v>3292</v>
      </c>
    </row>
    <row r="258" s="13" customFormat="1">
      <c r="A258" s="13"/>
      <c r="B258" s="274"/>
      <c r="C258" s="275"/>
      <c r="D258" s="266" t="s">
        <v>446</v>
      </c>
      <c r="E258" s="276" t="s">
        <v>1</v>
      </c>
      <c r="F258" s="277" t="s">
        <v>3293</v>
      </c>
      <c r="G258" s="275"/>
      <c r="H258" s="278">
        <v>58.020000000000003</v>
      </c>
      <c r="I258" s="279"/>
      <c r="J258" s="279"/>
      <c r="K258" s="275"/>
      <c r="L258" s="275"/>
      <c r="M258" s="280"/>
      <c r="N258" s="281"/>
      <c r="O258" s="282"/>
      <c r="P258" s="282"/>
      <c r="Q258" s="282"/>
      <c r="R258" s="282"/>
      <c r="S258" s="282"/>
      <c r="T258" s="282"/>
      <c r="U258" s="282"/>
      <c r="V258" s="282"/>
      <c r="W258" s="282"/>
      <c r="X258" s="283"/>
      <c r="Y258" s="13"/>
      <c r="Z258" s="13"/>
      <c r="AA258" s="13"/>
      <c r="AB258" s="13"/>
      <c r="AC258" s="13"/>
      <c r="AD258" s="13"/>
      <c r="AE258" s="13"/>
      <c r="AT258" s="284" t="s">
        <v>446</v>
      </c>
      <c r="AU258" s="284" t="s">
        <v>88</v>
      </c>
      <c r="AV258" s="13" t="s">
        <v>88</v>
      </c>
      <c r="AW258" s="13" t="s">
        <v>5</v>
      </c>
      <c r="AX258" s="13" t="s">
        <v>78</v>
      </c>
      <c r="AY258" s="284" t="s">
        <v>223</v>
      </c>
    </row>
    <row r="259" s="2" customFormat="1" ht="21.75" customHeight="1">
      <c r="A259" s="39"/>
      <c r="B259" s="40"/>
      <c r="C259" s="296" t="s">
        <v>575</v>
      </c>
      <c r="D259" s="296" t="s">
        <v>498</v>
      </c>
      <c r="E259" s="297" t="s">
        <v>3294</v>
      </c>
      <c r="F259" s="298" t="s">
        <v>3295</v>
      </c>
      <c r="G259" s="299" t="s">
        <v>320</v>
      </c>
      <c r="H259" s="300">
        <v>39</v>
      </c>
      <c r="I259" s="301"/>
      <c r="J259" s="302"/>
      <c r="K259" s="303">
        <f>ROUND(P259*H259,2)</f>
        <v>0</v>
      </c>
      <c r="L259" s="298" t="s">
        <v>404</v>
      </c>
      <c r="M259" s="304"/>
      <c r="N259" s="305" t="s">
        <v>1</v>
      </c>
      <c r="O259" s="260" t="s">
        <v>41</v>
      </c>
      <c r="P259" s="261">
        <f>I259+J259</f>
        <v>0</v>
      </c>
      <c r="Q259" s="261">
        <f>ROUND(I259*H259,2)</f>
        <v>0</v>
      </c>
      <c r="R259" s="261">
        <f>ROUND(J259*H259,2)</f>
        <v>0</v>
      </c>
      <c r="S259" s="92"/>
      <c r="T259" s="262">
        <f>S259*H259</f>
        <v>0</v>
      </c>
      <c r="U259" s="262">
        <v>0.00012999999999999999</v>
      </c>
      <c r="V259" s="262">
        <f>U259*H259</f>
        <v>0.0050699999999999999</v>
      </c>
      <c r="W259" s="262">
        <v>0</v>
      </c>
      <c r="X259" s="263">
        <f>W259*H259</f>
        <v>0</v>
      </c>
      <c r="Y259" s="39"/>
      <c r="Z259" s="39"/>
      <c r="AA259" s="39"/>
      <c r="AB259" s="39"/>
      <c r="AC259" s="39"/>
      <c r="AD259" s="39"/>
      <c r="AE259" s="39"/>
      <c r="AR259" s="264" t="s">
        <v>430</v>
      </c>
      <c r="AT259" s="264" t="s">
        <v>498</v>
      </c>
      <c r="AU259" s="264" t="s">
        <v>88</v>
      </c>
      <c r="AY259" s="18" t="s">
        <v>223</v>
      </c>
      <c r="BE259" s="265">
        <f>IF(O259="základní",K259,0)</f>
        <v>0</v>
      </c>
      <c r="BF259" s="265">
        <f>IF(O259="snížená",K259,0)</f>
        <v>0</v>
      </c>
      <c r="BG259" s="265">
        <f>IF(O259="zákl. přenesená",K259,0)</f>
        <v>0</v>
      </c>
      <c r="BH259" s="265">
        <f>IF(O259="sníž. přenesená",K259,0)</f>
        <v>0</v>
      </c>
      <c r="BI259" s="265">
        <f>IF(O259="nulová",K259,0)</f>
        <v>0</v>
      </c>
      <c r="BJ259" s="18" t="s">
        <v>86</v>
      </c>
      <c r="BK259" s="265">
        <f>ROUND(P259*H259,2)</f>
        <v>0</v>
      </c>
      <c r="BL259" s="18" t="s">
        <v>239</v>
      </c>
      <c r="BM259" s="264" t="s">
        <v>3296</v>
      </c>
    </row>
    <row r="260" s="2" customFormat="1">
      <c r="A260" s="39"/>
      <c r="B260" s="40"/>
      <c r="C260" s="41"/>
      <c r="D260" s="266" t="s">
        <v>232</v>
      </c>
      <c r="E260" s="41"/>
      <c r="F260" s="267" t="s">
        <v>3297</v>
      </c>
      <c r="G260" s="41"/>
      <c r="H260" s="41"/>
      <c r="I260" s="158"/>
      <c r="J260" s="158"/>
      <c r="K260" s="41"/>
      <c r="L260" s="41"/>
      <c r="M260" s="45"/>
      <c r="N260" s="268"/>
      <c r="O260" s="269"/>
      <c r="P260" s="92"/>
      <c r="Q260" s="92"/>
      <c r="R260" s="92"/>
      <c r="S260" s="92"/>
      <c r="T260" s="92"/>
      <c r="U260" s="92"/>
      <c r="V260" s="92"/>
      <c r="W260" s="92"/>
      <c r="X260" s="93"/>
      <c r="Y260" s="39"/>
      <c r="Z260" s="39"/>
      <c r="AA260" s="39"/>
      <c r="AB260" s="39"/>
      <c r="AC260" s="39"/>
      <c r="AD260" s="39"/>
      <c r="AE260" s="39"/>
      <c r="AT260" s="18" t="s">
        <v>232</v>
      </c>
      <c r="AU260" s="18" t="s">
        <v>88</v>
      </c>
    </row>
    <row r="261" s="15" customFormat="1">
      <c r="A261" s="15"/>
      <c r="B261" s="309"/>
      <c r="C261" s="310"/>
      <c r="D261" s="266" t="s">
        <v>446</v>
      </c>
      <c r="E261" s="311" t="s">
        <v>1</v>
      </c>
      <c r="F261" s="312" t="s">
        <v>3298</v>
      </c>
      <c r="G261" s="310"/>
      <c r="H261" s="311" t="s">
        <v>1</v>
      </c>
      <c r="I261" s="313"/>
      <c r="J261" s="313"/>
      <c r="K261" s="310"/>
      <c r="L261" s="310"/>
      <c r="M261" s="314"/>
      <c r="N261" s="315"/>
      <c r="O261" s="316"/>
      <c r="P261" s="316"/>
      <c r="Q261" s="316"/>
      <c r="R261" s="316"/>
      <c r="S261" s="316"/>
      <c r="T261" s="316"/>
      <c r="U261" s="316"/>
      <c r="V261" s="316"/>
      <c r="W261" s="316"/>
      <c r="X261" s="317"/>
      <c r="Y261" s="15"/>
      <c r="Z261" s="15"/>
      <c r="AA261" s="15"/>
      <c r="AB261" s="15"/>
      <c r="AC261" s="15"/>
      <c r="AD261" s="15"/>
      <c r="AE261" s="15"/>
      <c r="AT261" s="318" t="s">
        <v>446</v>
      </c>
      <c r="AU261" s="318" t="s">
        <v>88</v>
      </c>
      <c r="AV261" s="15" t="s">
        <v>86</v>
      </c>
      <c r="AW261" s="15" t="s">
        <v>5</v>
      </c>
      <c r="AX261" s="15" t="s">
        <v>78</v>
      </c>
      <c r="AY261" s="318" t="s">
        <v>223</v>
      </c>
    </row>
    <row r="262" s="15" customFormat="1">
      <c r="A262" s="15"/>
      <c r="B262" s="309"/>
      <c r="C262" s="310"/>
      <c r="D262" s="266" t="s">
        <v>446</v>
      </c>
      <c r="E262" s="311" t="s">
        <v>1</v>
      </c>
      <c r="F262" s="312" t="s">
        <v>3186</v>
      </c>
      <c r="G262" s="310"/>
      <c r="H262" s="311" t="s">
        <v>1</v>
      </c>
      <c r="I262" s="313"/>
      <c r="J262" s="313"/>
      <c r="K262" s="310"/>
      <c r="L262" s="310"/>
      <c r="M262" s="314"/>
      <c r="N262" s="315"/>
      <c r="O262" s="316"/>
      <c r="P262" s="316"/>
      <c r="Q262" s="316"/>
      <c r="R262" s="316"/>
      <c r="S262" s="316"/>
      <c r="T262" s="316"/>
      <c r="U262" s="316"/>
      <c r="V262" s="316"/>
      <c r="W262" s="316"/>
      <c r="X262" s="317"/>
      <c r="Y262" s="15"/>
      <c r="Z262" s="15"/>
      <c r="AA262" s="15"/>
      <c r="AB262" s="15"/>
      <c r="AC262" s="15"/>
      <c r="AD262" s="15"/>
      <c r="AE262" s="15"/>
      <c r="AT262" s="318" t="s">
        <v>446</v>
      </c>
      <c r="AU262" s="318" t="s">
        <v>88</v>
      </c>
      <c r="AV262" s="15" t="s">
        <v>86</v>
      </c>
      <c r="AW262" s="15" t="s">
        <v>5</v>
      </c>
      <c r="AX262" s="15" t="s">
        <v>78</v>
      </c>
      <c r="AY262" s="318" t="s">
        <v>223</v>
      </c>
    </row>
    <row r="263" s="13" customFormat="1">
      <c r="A263" s="13"/>
      <c r="B263" s="274"/>
      <c r="C263" s="275"/>
      <c r="D263" s="266" t="s">
        <v>446</v>
      </c>
      <c r="E263" s="276" t="s">
        <v>1</v>
      </c>
      <c r="F263" s="277" t="s">
        <v>380</v>
      </c>
      <c r="G263" s="275"/>
      <c r="H263" s="278">
        <v>31</v>
      </c>
      <c r="I263" s="279"/>
      <c r="J263" s="279"/>
      <c r="K263" s="275"/>
      <c r="L263" s="275"/>
      <c r="M263" s="280"/>
      <c r="N263" s="281"/>
      <c r="O263" s="282"/>
      <c r="P263" s="282"/>
      <c r="Q263" s="282"/>
      <c r="R263" s="282"/>
      <c r="S263" s="282"/>
      <c r="T263" s="282"/>
      <c r="U263" s="282"/>
      <c r="V263" s="282"/>
      <c r="W263" s="282"/>
      <c r="X263" s="283"/>
      <c r="Y263" s="13"/>
      <c r="Z263" s="13"/>
      <c r="AA263" s="13"/>
      <c r="AB263" s="13"/>
      <c r="AC263" s="13"/>
      <c r="AD263" s="13"/>
      <c r="AE263" s="13"/>
      <c r="AT263" s="284" t="s">
        <v>446</v>
      </c>
      <c r="AU263" s="284" t="s">
        <v>88</v>
      </c>
      <c r="AV263" s="13" t="s">
        <v>88</v>
      </c>
      <c r="AW263" s="13" t="s">
        <v>5</v>
      </c>
      <c r="AX263" s="13" t="s">
        <v>78</v>
      </c>
      <c r="AY263" s="284" t="s">
        <v>223</v>
      </c>
    </row>
    <row r="264" s="15" customFormat="1">
      <c r="A264" s="15"/>
      <c r="B264" s="309"/>
      <c r="C264" s="310"/>
      <c r="D264" s="266" t="s">
        <v>446</v>
      </c>
      <c r="E264" s="311" t="s">
        <v>1</v>
      </c>
      <c r="F264" s="312" t="s">
        <v>3187</v>
      </c>
      <c r="G264" s="310"/>
      <c r="H264" s="311" t="s">
        <v>1</v>
      </c>
      <c r="I264" s="313"/>
      <c r="J264" s="313"/>
      <c r="K264" s="310"/>
      <c r="L264" s="310"/>
      <c r="M264" s="314"/>
      <c r="N264" s="315"/>
      <c r="O264" s="316"/>
      <c r="P264" s="316"/>
      <c r="Q264" s="316"/>
      <c r="R264" s="316"/>
      <c r="S264" s="316"/>
      <c r="T264" s="316"/>
      <c r="U264" s="316"/>
      <c r="V264" s="316"/>
      <c r="W264" s="316"/>
      <c r="X264" s="317"/>
      <c r="Y264" s="15"/>
      <c r="Z264" s="15"/>
      <c r="AA264" s="15"/>
      <c r="AB264" s="15"/>
      <c r="AC264" s="15"/>
      <c r="AD264" s="15"/>
      <c r="AE264" s="15"/>
      <c r="AT264" s="318" t="s">
        <v>446</v>
      </c>
      <c r="AU264" s="318" t="s">
        <v>88</v>
      </c>
      <c r="AV264" s="15" t="s">
        <v>86</v>
      </c>
      <c r="AW264" s="15" t="s">
        <v>5</v>
      </c>
      <c r="AX264" s="15" t="s">
        <v>78</v>
      </c>
      <c r="AY264" s="318" t="s">
        <v>223</v>
      </c>
    </row>
    <row r="265" s="13" customFormat="1">
      <c r="A265" s="13"/>
      <c r="B265" s="274"/>
      <c r="C265" s="275"/>
      <c r="D265" s="266" t="s">
        <v>446</v>
      </c>
      <c r="E265" s="276" t="s">
        <v>1</v>
      </c>
      <c r="F265" s="277" t="s">
        <v>430</v>
      </c>
      <c r="G265" s="275"/>
      <c r="H265" s="278">
        <v>8</v>
      </c>
      <c r="I265" s="279"/>
      <c r="J265" s="279"/>
      <c r="K265" s="275"/>
      <c r="L265" s="275"/>
      <c r="M265" s="280"/>
      <c r="N265" s="281"/>
      <c r="O265" s="282"/>
      <c r="P265" s="282"/>
      <c r="Q265" s="282"/>
      <c r="R265" s="282"/>
      <c r="S265" s="282"/>
      <c r="T265" s="282"/>
      <c r="U265" s="282"/>
      <c r="V265" s="282"/>
      <c r="W265" s="282"/>
      <c r="X265" s="283"/>
      <c r="Y265" s="13"/>
      <c r="Z265" s="13"/>
      <c r="AA265" s="13"/>
      <c r="AB265" s="13"/>
      <c r="AC265" s="13"/>
      <c r="AD265" s="13"/>
      <c r="AE265" s="13"/>
      <c r="AT265" s="284" t="s">
        <v>446</v>
      </c>
      <c r="AU265" s="284" t="s">
        <v>88</v>
      </c>
      <c r="AV265" s="13" t="s">
        <v>88</v>
      </c>
      <c r="AW265" s="13" t="s">
        <v>5</v>
      </c>
      <c r="AX265" s="13" t="s">
        <v>78</v>
      </c>
      <c r="AY265" s="284" t="s">
        <v>223</v>
      </c>
    </row>
    <row r="266" s="14" customFormat="1">
      <c r="A266" s="14"/>
      <c r="B266" s="285"/>
      <c r="C266" s="286"/>
      <c r="D266" s="266" t="s">
        <v>446</v>
      </c>
      <c r="E266" s="287" t="s">
        <v>1</v>
      </c>
      <c r="F266" s="288" t="s">
        <v>463</v>
      </c>
      <c r="G266" s="286"/>
      <c r="H266" s="289">
        <v>39</v>
      </c>
      <c r="I266" s="290"/>
      <c r="J266" s="290"/>
      <c r="K266" s="286"/>
      <c r="L266" s="286"/>
      <c r="M266" s="291"/>
      <c r="N266" s="292"/>
      <c r="O266" s="293"/>
      <c r="P266" s="293"/>
      <c r="Q266" s="293"/>
      <c r="R266" s="293"/>
      <c r="S266" s="293"/>
      <c r="T266" s="293"/>
      <c r="U266" s="293"/>
      <c r="V266" s="293"/>
      <c r="W266" s="293"/>
      <c r="X266" s="294"/>
      <c r="Y266" s="14"/>
      <c r="Z266" s="14"/>
      <c r="AA266" s="14"/>
      <c r="AB266" s="14"/>
      <c r="AC266" s="14"/>
      <c r="AD266" s="14"/>
      <c r="AE266" s="14"/>
      <c r="AT266" s="295" t="s">
        <v>446</v>
      </c>
      <c r="AU266" s="295" t="s">
        <v>88</v>
      </c>
      <c r="AV266" s="14" t="s">
        <v>239</v>
      </c>
      <c r="AW266" s="14" t="s">
        <v>5</v>
      </c>
      <c r="AX266" s="14" t="s">
        <v>86</v>
      </c>
      <c r="AY266" s="295" t="s">
        <v>223</v>
      </c>
    </row>
    <row r="267" s="2" customFormat="1" ht="16.5" customHeight="1">
      <c r="A267" s="39"/>
      <c r="B267" s="40"/>
      <c r="C267" s="296" t="s">
        <v>580</v>
      </c>
      <c r="D267" s="296" t="s">
        <v>498</v>
      </c>
      <c r="E267" s="297" t="s">
        <v>3299</v>
      </c>
      <c r="F267" s="298" t="s">
        <v>3300</v>
      </c>
      <c r="G267" s="299" t="s">
        <v>320</v>
      </c>
      <c r="H267" s="300">
        <v>1</v>
      </c>
      <c r="I267" s="301"/>
      <c r="J267" s="302"/>
      <c r="K267" s="303">
        <f>ROUND(P267*H267,2)</f>
        <v>0</v>
      </c>
      <c r="L267" s="298" t="s">
        <v>1</v>
      </c>
      <c r="M267" s="304"/>
      <c r="N267" s="305" t="s">
        <v>1</v>
      </c>
      <c r="O267" s="260" t="s">
        <v>41</v>
      </c>
      <c r="P267" s="261">
        <f>I267+J267</f>
        <v>0</v>
      </c>
      <c r="Q267" s="261">
        <f>ROUND(I267*H267,2)</f>
        <v>0</v>
      </c>
      <c r="R267" s="261">
        <f>ROUND(J267*H267,2)</f>
        <v>0</v>
      </c>
      <c r="S267" s="92"/>
      <c r="T267" s="262">
        <f>S267*H267</f>
        <v>0</v>
      </c>
      <c r="U267" s="262">
        <v>0.10000000000000001</v>
      </c>
      <c r="V267" s="262">
        <f>U267*H267</f>
        <v>0.10000000000000001</v>
      </c>
      <c r="W267" s="262">
        <v>0</v>
      </c>
      <c r="X267" s="263">
        <f>W267*H267</f>
        <v>0</v>
      </c>
      <c r="Y267" s="39"/>
      <c r="Z267" s="39"/>
      <c r="AA267" s="39"/>
      <c r="AB267" s="39"/>
      <c r="AC267" s="39"/>
      <c r="AD267" s="39"/>
      <c r="AE267" s="39"/>
      <c r="AR267" s="264" t="s">
        <v>430</v>
      </c>
      <c r="AT267" s="264" t="s">
        <v>498</v>
      </c>
      <c r="AU267" s="264" t="s">
        <v>88</v>
      </c>
      <c r="AY267" s="18" t="s">
        <v>223</v>
      </c>
      <c r="BE267" s="265">
        <f>IF(O267="základní",K267,0)</f>
        <v>0</v>
      </c>
      <c r="BF267" s="265">
        <f>IF(O267="snížená",K267,0)</f>
        <v>0</v>
      </c>
      <c r="BG267" s="265">
        <f>IF(O267="zákl. přenesená",K267,0)</f>
        <v>0</v>
      </c>
      <c r="BH267" s="265">
        <f>IF(O267="sníž. přenesená",K267,0)</f>
        <v>0</v>
      </c>
      <c r="BI267" s="265">
        <f>IF(O267="nulová",K267,0)</f>
        <v>0</v>
      </c>
      <c r="BJ267" s="18" t="s">
        <v>86</v>
      </c>
      <c r="BK267" s="265">
        <f>ROUND(P267*H267,2)</f>
        <v>0</v>
      </c>
      <c r="BL267" s="18" t="s">
        <v>239</v>
      </c>
      <c r="BM267" s="264" t="s">
        <v>3301</v>
      </c>
    </row>
    <row r="268" s="2" customFormat="1">
      <c r="A268" s="39"/>
      <c r="B268" s="40"/>
      <c r="C268" s="41"/>
      <c r="D268" s="266" t="s">
        <v>232</v>
      </c>
      <c r="E268" s="41"/>
      <c r="F268" s="267" t="s">
        <v>2785</v>
      </c>
      <c r="G268" s="41"/>
      <c r="H268" s="41"/>
      <c r="I268" s="158"/>
      <c r="J268" s="158"/>
      <c r="K268" s="41"/>
      <c r="L268" s="41"/>
      <c r="M268" s="45"/>
      <c r="N268" s="268"/>
      <c r="O268" s="269"/>
      <c r="P268" s="92"/>
      <c r="Q268" s="92"/>
      <c r="R268" s="92"/>
      <c r="S268" s="92"/>
      <c r="T268" s="92"/>
      <c r="U268" s="92"/>
      <c r="V268" s="92"/>
      <c r="W268" s="92"/>
      <c r="X268" s="93"/>
      <c r="Y268" s="39"/>
      <c r="Z268" s="39"/>
      <c r="AA268" s="39"/>
      <c r="AB268" s="39"/>
      <c r="AC268" s="39"/>
      <c r="AD268" s="39"/>
      <c r="AE268" s="39"/>
      <c r="AT268" s="18" t="s">
        <v>232</v>
      </c>
      <c r="AU268" s="18" t="s">
        <v>88</v>
      </c>
    </row>
    <row r="269" s="13" customFormat="1">
      <c r="A269" s="13"/>
      <c r="B269" s="274"/>
      <c r="C269" s="275"/>
      <c r="D269" s="266" t="s">
        <v>446</v>
      </c>
      <c r="E269" s="276" t="s">
        <v>1</v>
      </c>
      <c r="F269" s="277" t="s">
        <v>86</v>
      </c>
      <c r="G269" s="275"/>
      <c r="H269" s="278">
        <v>1</v>
      </c>
      <c r="I269" s="279"/>
      <c r="J269" s="279"/>
      <c r="K269" s="275"/>
      <c r="L269" s="275"/>
      <c r="M269" s="280"/>
      <c r="N269" s="281"/>
      <c r="O269" s="282"/>
      <c r="P269" s="282"/>
      <c r="Q269" s="282"/>
      <c r="R269" s="282"/>
      <c r="S269" s="282"/>
      <c r="T269" s="282"/>
      <c r="U269" s="282"/>
      <c r="V269" s="282"/>
      <c r="W269" s="282"/>
      <c r="X269" s="283"/>
      <c r="Y269" s="13"/>
      <c r="Z269" s="13"/>
      <c r="AA269" s="13"/>
      <c r="AB269" s="13"/>
      <c r="AC269" s="13"/>
      <c r="AD269" s="13"/>
      <c r="AE269" s="13"/>
      <c r="AT269" s="284" t="s">
        <v>446</v>
      </c>
      <c r="AU269" s="284" t="s">
        <v>88</v>
      </c>
      <c r="AV269" s="13" t="s">
        <v>88</v>
      </c>
      <c r="AW269" s="13" t="s">
        <v>5</v>
      </c>
      <c r="AX269" s="13" t="s">
        <v>78</v>
      </c>
      <c r="AY269" s="284" t="s">
        <v>223</v>
      </c>
    </row>
    <row r="270" s="14" customFormat="1">
      <c r="A270" s="14"/>
      <c r="B270" s="285"/>
      <c r="C270" s="286"/>
      <c r="D270" s="266" t="s">
        <v>446</v>
      </c>
      <c r="E270" s="287" t="s">
        <v>1</v>
      </c>
      <c r="F270" s="288" t="s">
        <v>463</v>
      </c>
      <c r="G270" s="286"/>
      <c r="H270" s="289">
        <v>1</v>
      </c>
      <c r="I270" s="290"/>
      <c r="J270" s="290"/>
      <c r="K270" s="286"/>
      <c r="L270" s="286"/>
      <c r="M270" s="291"/>
      <c r="N270" s="292"/>
      <c r="O270" s="293"/>
      <c r="P270" s="293"/>
      <c r="Q270" s="293"/>
      <c r="R270" s="293"/>
      <c r="S270" s="293"/>
      <c r="T270" s="293"/>
      <c r="U270" s="293"/>
      <c r="V270" s="293"/>
      <c r="W270" s="293"/>
      <c r="X270" s="294"/>
      <c r="Y270" s="14"/>
      <c r="Z270" s="14"/>
      <c r="AA270" s="14"/>
      <c r="AB270" s="14"/>
      <c r="AC270" s="14"/>
      <c r="AD270" s="14"/>
      <c r="AE270" s="14"/>
      <c r="AT270" s="295" t="s">
        <v>446</v>
      </c>
      <c r="AU270" s="295" t="s">
        <v>88</v>
      </c>
      <c r="AV270" s="14" t="s">
        <v>239</v>
      </c>
      <c r="AW270" s="14" t="s">
        <v>5</v>
      </c>
      <c r="AX270" s="14" t="s">
        <v>86</v>
      </c>
      <c r="AY270" s="295" t="s">
        <v>223</v>
      </c>
    </row>
    <row r="271" s="2" customFormat="1" ht="21.75" customHeight="1">
      <c r="A271" s="39"/>
      <c r="B271" s="40"/>
      <c r="C271" s="296" t="s">
        <v>584</v>
      </c>
      <c r="D271" s="296" t="s">
        <v>498</v>
      </c>
      <c r="E271" s="297" t="s">
        <v>3302</v>
      </c>
      <c r="F271" s="298" t="s">
        <v>3303</v>
      </c>
      <c r="G271" s="299" t="s">
        <v>320</v>
      </c>
      <c r="H271" s="300">
        <v>2</v>
      </c>
      <c r="I271" s="301"/>
      <c r="J271" s="302"/>
      <c r="K271" s="303">
        <f>ROUND(P271*H271,2)</f>
        <v>0</v>
      </c>
      <c r="L271" s="298" t="s">
        <v>404</v>
      </c>
      <c r="M271" s="304"/>
      <c r="N271" s="305" t="s">
        <v>1</v>
      </c>
      <c r="O271" s="260" t="s">
        <v>41</v>
      </c>
      <c r="P271" s="261">
        <f>I271+J271</f>
        <v>0</v>
      </c>
      <c r="Q271" s="261">
        <f>ROUND(I271*H271,2)</f>
        <v>0</v>
      </c>
      <c r="R271" s="261">
        <f>ROUND(J271*H271,2)</f>
        <v>0</v>
      </c>
      <c r="S271" s="92"/>
      <c r="T271" s="262">
        <f>S271*H271</f>
        <v>0</v>
      </c>
      <c r="U271" s="262">
        <v>0.00029</v>
      </c>
      <c r="V271" s="262">
        <f>U271*H271</f>
        <v>0.00058</v>
      </c>
      <c r="W271" s="262">
        <v>0</v>
      </c>
      <c r="X271" s="263">
        <f>W271*H271</f>
        <v>0</v>
      </c>
      <c r="Y271" s="39"/>
      <c r="Z271" s="39"/>
      <c r="AA271" s="39"/>
      <c r="AB271" s="39"/>
      <c r="AC271" s="39"/>
      <c r="AD271" s="39"/>
      <c r="AE271" s="39"/>
      <c r="AR271" s="264" t="s">
        <v>430</v>
      </c>
      <c r="AT271" s="264" t="s">
        <v>498</v>
      </c>
      <c r="AU271" s="264" t="s">
        <v>88</v>
      </c>
      <c r="AY271" s="18" t="s">
        <v>223</v>
      </c>
      <c r="BE271" s="265">
        <f>IF(O271="základní",K271,0)</f>
        <v>0</v>
      </c>
      <c r="BF271" s="265">
        <f>IF(O271="snížená",K271,0)</f>
        <v>0</v>
      </c>
      <c r="BG271" s="265">
        <f>IF(O271="zákl. přenesená",K271,0)</f>
        <v>0</v>
      </c>
      <c r="BH271" s="265">
        <f>IF(O271="sníž. přenesená",K271,0)</f>
        <v>0</v>
      </c>
      <c r="BI271" s="265">
        <f>IF(O271="nulová",K271,0)</f>
        <v>0</v>
      </c>
      <c r="BJ271" s="18" t="s">
        <v>86</v>
      </c>
      <c r="BK271" s="265">
        <f>ROUND(P271*H271,2)</f>
        <v>0</v>
      </c>
      <c r="BL271" s="18" t="s">
        <v>239</v>
      </c>
      <c r="BM271" s="264" t="s">
        <v>3304</v>
      </c>
    </row>
    <row r="272" s="2" customFormat="1">
      <c r="A272" s="39"/>
      <c r="B272" s="40"/>
      <c r="C272" s="41"/>
      <c r="D272" s="266" t="s">
        <v>232</v>
      </c>
      <c r="E272" s="41"/>
      <c r="F272" s="267" t="s">
        <v>3297</v>
      </c>
      <c r="G272" s="41"/>
      <c r="H272" s="41"/>
      <c r="I272" s="158"/>
      <c r="J272" s="158"/>
      <c r="K272" s="41"/>
      <c r="L272" s="41"/>
      <c r="M272" s="45"/>
      <c r="N272" s="268"/>
      <c r="O272" s="269"/>
      <c r="P272" s="92"/>
      <c r="Q272" s="92"/>
      <c r="R272" s="92"/>
      <c r="S272" s="92"/>
      <c r="T272" s="92"/>
      <c r="U272" s="92"/>
      <c r="V272" s="92"/>
      <c r="W272" s="92"/>
      <c r="X272" s="93"/>
      <c r="Y272" s="39"/>
      <c r="Z272" s="39"/>
      <c r="AA272" s="39"/>
      <c r="AB272" s="39"/>
      <c r="AC272" s="39"/>
      <c r="AD272" s="39"/>
      <c r="AE272" s="39"/>
      <c r="AT272" s="18" t="s">
        <v>232</v>
      </c>
      <c r="AU272" s="18" t="s">
        <v>88</v>
      </c>
    </row>
    <row r="273" s="15" customFormat="1">
      <c r="A273" s="15"/>
      <c r="B273" s="309"/>
      <c r="C273" s="310"/>
      <c r="D273" s="266" t="s">
        <v>446</v>
      </c>
      <c r="E273" s="311" t="s">
        <v>1</v>
      </c>
      <c r="F273" s="312" t="s">
        <v>3187</v>
      </c>
      <c r="G273" s="310"/>
      <c r="H273" s="311" t="s">
        <v>1</v>
      </c>
      <c r="I273" s="313"/>
      <c r="J273" s="313"/>
      <c r="K273" s="310"/>
      <c r="L273" s="310"/>
      <c r="M273" s="314"/>
      <c r="N273" s="315"/>
      <c r="O273" s="316"/>
      <c r="P273" s="316"/>
      <c r="Q273" s="316"/>
      <c r="R273" s="316"/>
      <c r="S273" s="316"/>
      <c r="T273" s="316"/>
      <c r="U273" s="316"/>
      <c r="V273" s="316"/>
      <c r="W273" s="316"/>
      <c r="X273" s="317"/>
      <c r="Y273" s="15"/>
      <c r="Z273" s="15"/>
      <c r="AA273" s="15"/>
      <c r="AB273" s="15"/>
      <c r="AC273" s="15"/>
      <c r="AD273" s="15"/>
      <c r="AE273" s="15"/>
      <c r="AT273" s="318" t="s">
        <v>446</v>
      </c>
      <c r="AU273" s="318" t="s">
        <v>88</v>
      </c>
      <c r="AV273" s="15" t="s">
        <v>86</v>
      </c>
      <c r="AW273" s="15" t="s">
        <v>5</v>
      </c>
      <c r="AX273" s="15" t="s">
        <v>78</v>
      </c>
      <c r="AY273" s="318" t="s">
        <v>223</v>
      </c>
    </row>
    <row r="274" s="15" customFormat="1">
      <c r="A274" s="15"/>
      <c r="B274" s="309"/>
      <c r="C274" s="310"/>
      <c r="D274" s="266" t="s">
        <v>446</v>
      </c>
      <c r="E274" s="311" t="s">
        <v>1</v>
      </c>
      <c r="F274" s="312" t="s">
        <v>3305</v>
      </c>
      <c r="G274" s="310"/>
      <c r="H274" s="311" t="s">
        <v>1</v>
      </c>
      <c r="I274" s="313"/>
      <c r="J274" s="313"/>
      <c r="K274" s="310"/>
      <c r="L274" s="310"/>
      <c r="M274" s="314"/>
      <c r="N274" s="315"/>
      <c r="O274" s="316"/>
      <c r="P274" s="316"/>
      <c r="Q274" s="316"/>
      <c r="R274" s="316"/>
      <c r="S274" s="316"/>
      <c r="T274" s="316"/>
      <c r="U274" s="316"/>
      <c r="V274" s="316"/>
      <c r="W274" s="316"/>
      <c r="X274" s="317"/>
      <c r="Y274" s="15"/>
      <c r="Z274" s="15"/>
      <c r="AA274" s="15"/>
      <c r="AB274" s="15"/>
      <c r="AC274" s="15"/>
      <c r="AD274" s="15"/>
      <c r="AE274" s="15"/>
      <c r="AT274" s="318" t="s">
        <v>446</v>
      </c>
      <c r="AU274" s="318" t="s">
        <v>88</v>
      </c>
      <c r="AV274" s="15" t="s">
        <v>86</v>
      </c>
      <c r="AW274" s="15" t="s">
        <v>5</v>
      </c>
      <c r="AX274" s="15" t="s">
        <v>78</v>
      </c>
      <c r="AY274" s="318" t="s">
        <v>223</v>
      </c>
    </row>
    <row r="275" s="13" customFormat="1">
      <c r="A275" s="13"/>
      <c r="B275" s="274"/>
      <c r="C275" s="275"/>
      <c r="D275" s="266" t="s">
        <v>446</v>
      </c>
      <c r="E275" s="276" t="s">
        <v>1</v>
      </c>
      <c r="F275" s="277" t="s">
        <v>88</v>
      </c>
      <c r="G275" s="275"/>
      <c r="H275" s="278">
        <v>2</v>
      </c>
      <c r="I275" s="279"/>
      <c r="J275" s="279"/>
      <c r="K275" s="275"/>
      <c r="L275" s="275"/>
      <c r="M275" s="280"/>
      <c r="N275" s="281"/>
      <c r="O275" s="282"/>
      <c r="P275" s="282"/>
      <c r="Q275" s="282"/>
      <c r="R275" s="282"/>
      <c r="S275" s="282"/>
      <c r="T275" s="282"/>
      <c r="U275" s="282"/>
      <c r="V275" s="282"/>
      <c r="W275" s="282"/>
      <c r="X275" s="283"/>
      <c r="Y275" s="13"/>
      <c r="Z275" s="13"/>
      <c r="AA275" s="13"/>
      <c r="AB275" s="13"/>
      <c r="AC275" s="13"/>
      <c r="AD275" s="13"/>
      <c r="AE275" s="13"/>
      <c r="AT275" s="284" t="s">
        <v>446</v>
      </c>
      <c r="AU275" s="284" t="s">
        <v>88</v>
      </c>
      <c r="AV275" s="13" t="s">
        <v>88</v>
      </c>
      <c r="AW275" s="13" t="s">
        <v>5</v>
      </c>
      <c r="AX275" s="13" t="s">
        <v>86</v>
      </c>
      <c r="AY275" s="284" t="s">
        <v>223</v>
      </c>
    </row>
    <row r="276" s="2" customFormat="1" ht="21.75" customHeight="1">
      <c r="A276" s="39"/>
      <c r="B276" s="40"/>
      <c r="C276" s="296" t="s">
        <v>590</v>
      </c>
      <c r="D276" s="296" t="s">
        <v>498</v>
      </c>
      <c r="E276" s="297" t="s">
        <v>3306</v>
      </c>
      <c r="F276" s="298" t="s">
        <v>3307</v>
      </c>
      <c r="G276" s="299" t="s">
        <v>320</v>
      </c>
      <c r="H276" s="300">
        <v>1</v>
      </c>
      <c r="I276" s="301"/>
      <c r="J276" s="302"/>
      <c r="K276" s="303">
        <f>ROUND(P276*H276,2)</f>
        <v>0</v>
      </c>
      <c r="L276" s="298" t="s">
        <v>404</v>
      </c>
      <c r="M276" s="304"/>
      <c r="N276" s="305" t="s">
        <v>1</v>
      </c>
      <c r="O276" s="260" t="s">
        <v>41</v>
      </c>
      <c r="P276" s="261">
        <f>I276+J276</f>
        <v>0</v>
      </c>
      <c r="Q276" s="261">
        <f>ROUND(I276*H276,2)</f>
        <v>0</v>
      </c>
      <c r="R276" s="261">
        <f>ROUND(J276*H276,2)</f>
        <v>0</v>
      </c>
      <c r="S276" s="92"/>
      <c r="T276" s="262">
        <f>S276*H276</f>
        <v>0</v>
      </c>
      <c r="U276" s="262">
        <v>0.00059999999999999995</v>
      </c>
      <c r="V276" s="262">
        <f>U276*H276</f>
        <v>0.00059999999999999995</v>
      </c>
      <c r="W276" s="262">
        <v>0</v>
      </c>
      <c r="X276" s="263">
        <f>W276*H276</f>
        <v>0</v>
      </c>
      <c r="Y276" s="39"/>
      <c r="Z276" s="39"/>
      <c r="AA276" s="39"/>
      <c r="AB276" s="39"/>
      <c r="AC276" s="39"/>
      <c r="AD276" s="39"/>
      <c r="AE276" s="39"/>
      <c r="AR276" s="264" t="s">
        <v>430</v>
      </c>
      <c r="AT276" s="264" t="s">
        <v>498</v>
      </c>
      <c r="AU276" s="264" t="s">
        <v>88</v>
      </c>
      <c r="AY276" s="18" t="s">
        <v>223</v>
      </c>
      <c r="BE276" s="265">
        <f>IF(O276="základní",K276,0)</f>
        <v>0</v>
      </c>
      <c r="BF276" s="265">
        <f>IF(O276="snížená",K276,0)</f>
        <v>0</v>
      </c>
      <c r="BG276" s="265">
        <f>IF(O276="zákl. přenesená",K276,0)</f>
        <v>0</v>
      </c>
      <c r="BH276" s="265">
        <f>IF(O276="sníž. přenesená",K276,0)</f>
        <v>0</v>
      </c>
      <c r="BI276" s="265">
        <f>IF(O276="nulová",K276,0)</f>
        <v>0</v>
      </c>
      <c r="BJ276" s="18" t="s">
        <v>86</v>
      </c>
      <c r="BK276" s="265">
        <f>ROUND(P276*H276,2)</f>
        <v>0</v>
      </c>
      <c r="BL276" s="18" t="s">
        <v>239</v>
      </c>
      <c r="BM276" s="264" t="s">
        <v>3308</v>
      </c>
    </row>
    <row r="277" s="2" customFormat="1">
      <c r="A277" s="39"/>
      <c r="B277" s="40"/>
      <c r="C277" s="41"/>
      <c r="D277" s="266" t="s">
        <v>232</v>
      </c>
      <c r="E277" s="41"/>
      <c r="F277" s="267" t="s">
        <v>3309</v>
      </c>
      <c r="G277" s="41"/>
      <c r="H277" s="41"/>
      <c r="I277" s="158"/>
      <c r="J277" s="158"/>
      <c r="K277" s="41"/>
      <c r="L277" s="41"/>
      <c r="M277" s="45"/>
      <c r="N277" s="268"/>
      <c r="O277" s="269"/>
      <c r="P277" s="92"/>
      <c r="Q277" s="92"/>
      <c r="R277" s="92"/>
      <c r="S277" s="92"/>
      <c r="T277" s="92"/>
      <c r="U277" s="92"/>
      <c r="V277" s="92"/>
      <c r="W277" s="92"/>
      <c r="X277" s="93"/>
      <c r="Y277" s="39"/>
      <c r="Z277" s="39"/>
      <c r="AA277" s="39"/>
      <c r="AB277" s="39"/>
      <c r="AC277" s="39"/>
      <c r="AD277" s="39"/>
      <c r="AE277" s="39"/>
      <c r="AT277" s="18" t="s">
        <v>232</v>
      </c>
      <c r="AU277" s="18" t="s">
        <v>88</v>
      </c>
    </row>
    <row r="278" s="15" customFormat="1">
      <c r="A278" s="15"/>
      <c r="B278" s="309"/>
      <c r="C278" s="310"/>
      <c r="D278" s="266" t="s">
        <v>446</v>
      </c>
      <c r="E278" s="311" t="s">
        <v>1</v>
      </c>
      <c r="F278" s="312" t="s">
        <v>3305</v>
      </c>
      <c r="G278" s="310"/>
      <c r="H278" s="311" t="s">
        <v>1</v>
      </c>
      <c r="I278" s="313"/>
      <c r="J278" s="313"/>
      <c r="K278" s="310"/>
      <c r="L278" s="310"/>
      <c r="M278" s="314"/>
      <c r="N278" s="315"/>
      <c r="O278" s="316"/>
      <c r="P278" s="316"/>
      <c r="Q278" s="316"/>
      <c r="R278" s="316"/>
      <c r="S278" s="316"/>
      <c r="T278" s="316"/>
      <c r="U278" s="316"/>
      <c r="V278" s="316"/>
      <c r="W278" s="316"/>
      <c r="X278" s="317"/>
      <c r="Y278" s="15"/>
      <c r="Z278" s="15"/>
      <c r="AA278" s="15"/>
      <c r="AB278" s="15"/>
      <c r="AC278" s="15"/>
      <c r="AD278" s="15"/>
      <c r="AE278" s="15"/>
      <c r="AT278" s="318" t="s">
        <v>446</v>
      </c>
      <c r="AU278" s="318" t="s">
        <v>88</v>
      </c>
      <c r="AV278" s="15" t="s">
        <v>86</v>
      </c>
      <c r="AW278" s="15" t="s">
        <v>5</v>
      </c>
      <c r="AX278" s="15" t="s">
        <v>78</v>
      </c>
      <c r="AY278" s="318" t="s">
        <v>223</v>
      </c>
    </row>
    <row r="279" s="15" customFormat="1">
      <c r="A279" s="15"/>
      <c r="B279" s="309"/>
      <c r="C279" s="310"/>
      <c r="D279" s="266" t="s">
        <v>446</v>
      </c>
      <c r="E279" s="311" t="s">
        <v>1</v>
      </c>
      <c r="F279" s="312" t="s">
        <v>3187</v>
      </c>
      <c r="G279" s="310"/>
      <c r="H279" s="311" t="s">
        <v>1</v>
      </c>
      <c r="I279" s="313"/>
      <c r="J279" s="313"/>
      <c r="K279" s="310"/>
      <c r="L279" s="310"/>
      <c r="M279" s="314"/>
      <c r="N279" s="315"/>
      <c r="O279" s="316"/>
      <c r="P279" s="316"/>
      <c r="Q279" s="316"/>
      <c r="R279" s="316"/>
      <c r="S279" s="316"/>
      <c r="T279" s="316"/>
      <c r="U279" s="316"/>
      <c r="V279" s="316"/>
      <c r="W279" s="316"/>
      <c r="X279" s="317"/>
      <c r="Y279" s="15"/>
      <c r="Z279" s="15"/>
      <c r="AA279" s="15"/>
      <c r="AB279" s="15"/>
      <c r="AC279" s="15"/>
      <c r="AD279" s="15"/>
      <c r="AE279" s="15"/>
      <c r="AT279" s="318" t="s">
        <v>446</v>
      </c>
      <c r="AU279" s="318" t="s">
        <v>88</v>
      </c>
      <c r="AV279" s="15" t="s">
        <v>86</v>
      </c>
      <c r="AW279" s="15" t="s">
        <v>5</v>
      </c>
      <c r="AX279" s="15" t="s">
        <v>78</v>
      </c>
      <c r="AY279" s="318" t="s">
        <v>223</v>
      </c>
    </row>
    <row r="280" s="13" customFormat="1">
      <c r="A280" s="13"/>
      <c r="B280" s="274"/>
      <c r="C280" s="275"/>
      <c r="D280" s="266" t="s">
        <v>446</v>
      </c>
      <c r="E280" s="276" t="s">
        <v>1</v>
      </c>
      <c r="F280" s="277" t="s">
        <v>86</v>
      </c>
      <c r="G280" s="275"/>
      <c r="H280" s="278">
        <v>1</v>
      </c>
      <c r="I280" s="279"/>
      <c r="J280" s="279"/>
      <c r="K280" s="275"/>
      <c r="L280" s="275"/>
      <c r="M280" s="280"/>
      <c r="N280" s="281"/>
      <c r="O280" s="282"/>
      <c r="P280" s="282"/>
      <c r="Q280" s="282"/>
      <c r="R280" s="282"/>
      <c r="S280" s="282"/>
      <c r="T280" s="282"/>
      <c r="U280" s="282"/>
      <c r="V280" s="282"/>
      <c r="W280" s="282"/>
      <c r="X280" s="283"/>
      <c r="Y280" s="13"/>
      <c r="Z280" s="13"/>
      <c r="AA280" s="13"/>
      <c r="AB280" s="13"/>
      <c r="AC280" s="13"/>
      <c r="AD280" s="13"/>
      <c r="AE280" s="13"/>
      <c r="AT280" s="284" t="s">
        <v>446</v>
      </c>
      <c r="AU280" s="284" t="s">
        <v>88</v>
      </c>
      <c r="AV280" s="13" t="s">
        <v>88</v>
      </c>
      <c r="AW280" s="13" t="s">
        <v>5</v>
      </c>
      <c r="AX280" s="13" t="s">
        <v>86</v>
      </c>
      <c r="AY280" s="284" t="s">
        <v>223</v>
      </c>
    </row>
    <row r="281" s="2" customFormat="1" ht="21.75" customHeight="1">
      <c r="A281" s="39"/>
      <c r="B281" s="40"/>
      <c r="C281" s="296" t="s">
        <v>595</v>
      </c>
      <c r="D281" s="296" t="s">
        <v>498</v>
      </c>
      <c r="E281" s="297" t="s">
        <v>3310</v>
      </c>
      <c r="F281" s="298" t="s">
        <v>3311</v>
      </c>
      <c r="G281" s="299" t="s">
        <v>320</v>
      </c>
      <c r="H281" s="300">
        <v>1</v>
      </c>
      <c r="I281" s="301"/>
      <c r="J281" s="302"/>
      <c r="K281" s="303">
        <f>ROUND(P281*H281,2)</f>
        <v>0</v>
      </c>
      <c r="L281" s="298" t="s">
        <v>404</v>
      </c>
      <c r="M281" s="304"/>
      <c r="N281" s="305" t="s">
        <v>1</v>
      </c>
      <c r="O281" s="260" t="s">
        <v>41</v>
      </c>
      <c r="P281" s="261">
        <f>I281+J281</f>
        <v>0</v>
      </c>
      <c r="Q281" s="261">
        <f>ROUND(I281*H281,2)</f>
        <v>0</v>
      </c>
      <c r="R281" s="261">
        <f>ROUND(J281*H281,2)</f>
        <v>0</v>
      </c>
      <c r="S281" s="92"/>
      <c r="T281" s="262">
        <f>S281*H281</f>
        <v>0</v>
      </c>
      <c r="U281" s="262">
        <v>9.0000000000000006E-05</v>
      </c>
      <c r="V281" s="262">
        <f>U281*H281</f>
        <v>9.0000000000000006E-05</v>
      </c>
      <c r="W281" s="262">
        <v>0</v>
      </c>
      <c r="X281" s="263">
        <f>W281*H281</f>
        <v>0</v>
      </c>
      <c r="Y281" s="39"/>
      <c r="Z281" s="39"/>
      <c r="AA281" s="39"/>
      <c r="AB281" s="39"/>
      <c r="AC281" s="39"/>
      <c r="AD281" s="39"/>
      <c r="AE281" s="39"/>
      <c r="AR281" s="264" t="s">
        <v>430</v>
      </c>
      <c r="AT281" s="264" t="s">
        <v>498</v>
      </c>
      <c r="AU281" s="264" t="s">
        <v>88</v>
      </c>
      <c r="AY281" s="18" t="s">
        <v>223</v>
      </c>
      <c r="BE281" s="265">
        <f>IF(O281="základní",K281,0)</f>
        <v>0</v>
      </c>
      <c r="BF281" s="265">
        <f>IF(O281="snížená",K281,0)</f>
        <v>0</v>
      </c>
      <c r="BG281" s="265">
        <f>IF(O281="zákl. přenesená",K281,0)</f>
        <v>0</v>
      </c>
      <c r="BH281" s="265">
        <f>IF(O281="sníž. přenesená",K281,0)</f>
        <v>0</v>
      </c>
      <c r="BI281" s="265">
        <f>IF(O281="nulová",K281,0)</f>
        <v>0</v>
      </c>
      <c r="BJ281" s="18" t="s">
        <v>86</v>
      </c>
      <c r="BK281" s="265">
        <f>ROUND(P281*H281,2)</f>
        <v>0</v>
      </c>
      <c r="BL281" s="18" t="s">
        <v>239</v>
      </c>
      <c r="BM281" s="264" t="s">
        <v>3312</v>
      </c>
    </row>
    <row r="282" s="2" customFormat="1">
      <c r="A282" s="39"/>
      <c r="B282" s="40"/>
      <c r="C282" s="41"/>
      <c r="D282" s="266" t="s">
        <v>232</v>
      </c>
      <c r="E282" s="41"/>
      <c r="F282" s="267" t="s">
        <v>3297</v>
      </c>
      <c r="G282" s="41"/>
      <c r="H282" s="41"/>
      <c r="I282" s="158"/>
      <c r="J282" s="158"/>
      <c r="K282" s="41"/>
      <c r="L282" s="41"/>
      <c r="M282" s="45"/>
      <c r="N282" s="268"/>
      <c r="O282" s="269"/>
      <c r="P282" s="92"/>
      <c r="Q282" s="92"/>
      <c r="R282" s="92"/>
      <c r="S282" s="92"/>
      <c r="T282" s="92"/>
      <c r="U282" s="92"/>
      <c r="V282" s="92"/>
      <c r="W282" s="92"/>
      <c r="X282" s="93"/>
      <c r="Y282" s="39"/>
      <c r="Z282" s="39"/>
      <c r="AA282" s="39"/>
      <c r="AB282" s="39"/>
      <c r="AC282" s="39"/>
      <c r="AD282" s="39"/>
      <c r="AE282" s="39"/>
      <c r="AT282" s="18" t="s">
        <v>232</v>
      </c>
      <c r="AU282" s="18" t="s">
        <v>88</v>
      </c>
    </row>
    <row r="283" s="15" customFormat="1">
      <c r="A283" s="15"/>
      <c r="B283" s="309"/>
      <c r="C283" s="310"/>
      <c r="D283" s="266" t="s">
        <v>446</v>
      </c>
      <c r="E283" s="311" t="s">
        <v>1</v>
      </c>
      <c r="F283" s="312" t="s">
        <v>3313</v>
      </c>
      <c r="G283" s="310"/>
      <c r="H283" s="311" t="s">
        <v>1</v>
      </c>
      <c r="I283" s="313"/>
      <c r="J283" s="313"/>
      <c r="K283" s="310"/>
      <c r="L283" s="310"/>
      <c r="M283" s="314"/>
      <c r="N283" s="315"/>
      <c r="O283" s="316"/>
      <c r="P283" s="316"/>
      <c r="Q283" s="316"/>
      <c r="R283" s="316"/>
      <c r="S283" s="316"/>
      <c r="T283" s="316"/>
      <c r="U283" s="316"/>
      <c r="V283" s="316"/>
      <c r="W283" s="316"/>
      <c r="X283" s="317"/>
      <c r="Y283" s="15"/>
      <c r="Z283" s="15"/>
      <c r="AA283" s="15"/>
      <c r="AB283" s="15"/>
      <c r="AC283" s="15"/>
      <c r="AD283" s="15"/>
      <c r="AE283" s="15"/>
      <c r="AT283" s="318" t="s">
        <v>446</v>
      </c>
      <c r="AU283" s="318" t="s">
        <v>88</v>
      </c>
      <c r="AV283" s="15" t="s">
        <v>86</v>
      </c>
      <c r="AW283" s="15" t="s">
        <v>5</v>
      </c>
      <c r="AX283" s="15" t="s">
        <v>78</v>
      </c>
      <c r="AY283" s="318" t="s">
        <v>223</v>
      </c>
    </row>
    <row r="284" s="15" customFormat="1">
      <c r="A284" s="15"/>
      <c r="B284" s="309"/>
      <c r="C284" s="310"/>
      <c r="D284" s="266" t="s">
        <v>446</v>
      </c>
      <c r="E284" s="311" t="s">
        <v>1</v>
      </c>
      <c r="F284" s="312" t="s">
        <v>3186</v>
      </c>
      <c r="G284" s="310"/>
      <c r="H284" s="311" t="s">
        <v>1</v>
      </c>
      <c r="I284" s="313"/>
      <c r="J284" s="313"/>
      <c r="K284" s="310"/>
      <c r="L284" s="310"/>
      <c r="M284" s="314"/>
      <c r="N284" s="315"/>
      <c r="O284" s="316"/>
      <c r="P284" s="316"/>
      <c r="Q284" s="316"/>
      <c r="R284" s="316"/>
      <c r="S284" s="316"/>
      <c r="T284" s="316"/>
      <c r="U284" s="316"/>
      <c r="V284" s="316"/>
      <c r="W284" s="316"/>
      <c r="X284" s="317"/>
      <c r="Y284" s="15"/>
      <c r="Z284" s="15"/>
      <c r="AA284" s="15"/>
      <c r="AB284" s="15"/>
      <c r="AC284" s="15"/>
      <c r="AD284" s="15"/>
      <c r="AE284" s="15"/>
      <c r="AT284" s="318" t="s">
        <v>446</v>
      </c>
      <c r="AU284" s="318" t="s">
        <v>88</v>
      </c>
      <c r="AV284" s="15" t="s">
        <v>86</v>
      </c>
      <c r="AW284" s="15" t="s">
        <v>5</v>
      </c>
      <c r="AX284" s="15" t="s">
        <v>78</v>
      </c>
      <c r="AY284" s="318" t="s">
        <v>223</v>
      </c>
    </row>
    <row r="285" s="13" customFormat="1">
      <c r="A285" s="13"/>
      <c r="B285" s="274"/>
      <c r="C285" s="275"/>
      <c r="D285" s="266" t="s">
        <v>446</v>
      </c>
      <c r="E285" s="276" t="s">
        <v>1</v>
      </c>
      <c r="F285" s="277" t="s">
        <v>86</v>
      </c>
      <c r="G285" s="275"/>
      <c r="H285" s="278">
        <v>1</v>
      </c>
      <c r="I285" s="279"/>
      <c r="J285" s="279"/>
      <c r="K285" s="275"/>
      <c r="L285" s="275"/>
      <c r="M285" s="280"/>
      <c r="N285" s="281"/>
      <c r="O285" s="282"/>
      <c r="P285" s="282"/>
      <c r="Q285" s="282"/>
      <c r="R285" s="282"/>
      <c r="S285" s="282"/>
      <c r="T285" s="282"/>
      <c r="U285" s="282"/>
      <c r="V285" s="282"/>
      <c r="W285" s="282"/>
      <c r="X285" s="283"/>
      <c r="Y285" s="13"/>
      <c r="Z285" s="13"/>
      <c r="AA285" s="13"/>
      <c r="AB285" s="13"/>
      <c r="AC285" s="13"/>
      <c r="AD285" s="13"/>
      <c r="AE285" s="13"/>
      <c r="AT285" s="284" t="s">
        <v>446</v>
      </c>
      <c r="AU285" s="284" t="s">
        <v>88</v>
      </c>
      <c r="AV285" s="13" t="s">
        <v>88</v>
      </c>
      <c r="AW285" s="13" t="s">
        <v>5</v>
      </c>
      <c r="AX285" s="13" t="s">
        <v>86</v>
      </c>
      <c r="AY285" s="284" t="s">
        <v>223</v>
      </c>
    </row>
    <row r="286" s="2" customFormat="1" ht="21.75" customHeight="1">
      <c r="A286" s="39"/>
      <c r="B286" s="40"/>
      <c r="C286" s="252" t="s">
        <v>601</v>
      </c>
      <c r="D286" s="252" t="s">
        <v>226</v>
      </c>
      <c r="E286" s="253" t="s">
        <v>3314</v>
      </c>
      <c r="F286" s="254" t="s">
        <v>3315</v>
      </c>
      <c r="G286" s="255" t="s">
        <v>320</v>
      </c>
      <c r="H286" s="256">
        <v>1</v>
      </c>
      <c r="I286" s="257"/>
      <c r="J286" s="257"/>
      <c r="K286" s="258">
        <f>ROUND(P286*H286,2)</f>
        <v>0</v>
      </c>
      <c r="L286" s="254" t="s">
        <v>1</v>
      </c>
      <c r="M286" s="45"/>
      <c r="N286" s="259" t="s">
        <v>1</v>
      </c>
      <c r="O286" s="260" t="s">
        <v>41</v>
      </c>
      <c r="P286" s="261">
        <f>I286+J286</f>
        <v>0</v>
      </c>
      <c r="Q286" s="261">
        <f>ROUND(I286*H286,2)</f>
        <v>0</v>
      </c>
      <c r="R286" s="261">
        <f>ROUND(J286*H286,2)</f>
        <v>0</v>
      </c>
      <c r="S286" s="92"/>
      <c r="T286" s="262">
        <f>S286*H286</f>
        <v>0</v>
      </c>
      <c r="U286" s="262">
        <v>0.00034000000000000002</v>
      </c>
      <c r="V286" s="262">
        <f>U286*H286</f>
        <v>0.00034000000000000002</v>
      </c>
      <c r="W286" s="262">
        <v>0</v>
      </c>
      <c r="X286" s="263">
        <f>W286*H286</f>
        <v>0</v>
      </c>
      <c r="Y286" s="39"/>
      <c r="Z286" s="39"/>
      <c r="AA286" s="39"/>
      <c r="AB286" s="39"/>
      <c r="AC286" s="39"/>
      <c r="AD286" s="39"/>
      <c r="AE286" s="39"/>
      <c r="AR286" s="264" t="s">
        <v>239</v>
      </c>
      <c r="AT286" s="264" t="s">
        <v>226</v>
      </c>
      <c r="AU286" s="264" t="s">
        <v>88</v>
      </c>
      <c r="AY286" s="18" t="s">
        <v>223</v>
      </c>
      <c r="BE286" s="265">
        <f>IF(O286="základní",K286,0)</f>
        <v>0</v>
      </c>
      <c r="BF286" s="265">
        <f>IF(O286="snížená",K286,0)</f>
        <v>0</v>
      </c>
      <c r="BG286" s="265">
        <f>IF(O286="zákl. přenesená",K286,0)</f>
        <v>0</v>
      </c>
      <c r="BH286" s="265">
        <f>IF(O286="sníž. přenesená",K286,0)</f>
        <v>0</v>
      </c>
      <c r="BI286" s="265">
        <f>IF(O286="nulová",K286,0)</f>
        <v>0</v>
      </c>
      <c r="BJ286" s="18" t="s">
        <v>86</v>
      </c>
      <c r="BK286" s="265">
        <f>ROUND(P286*H286,2)</f>
        <v>0</v>
      </c>
      <c r="BL286" s="18" t="s">
        <v>239</v>
      </c>
      <c r="BM286" s="264" t="s">
        <v>3316</v>
      </c>
    </row>
    <row r="287" s="13" customFormat="1">
      <c r="A287" s="13"/>
      <c r="B287" s="274"/>
      <c r="C287" s="275"/>
      <c r="D287" s="266" t="s">
        <v>446</v>
      </c>
      <c r="E287" s="276" t="s">
        <v>1</v>
      </c>
      <c r="F287" s="277" t="s">
        <v>86</v>
      </c>
      <c r="G287" s="275"/>
      <c r="H287" s="278">
        <v>1</v>
      </c>
      <c r="I287" s="279"/>
      <c r="J287" s="279"/>
      <c r="K287" s="275"/>
      <c r="L287" s="275"/>
      <c r="M287" s="280"/>
      <c r="N287" s="281"/>
      <c r="O287" s="282"/>
      <c r="P287" s="282"/>
      <c r="Q287" s="282"/>
      <c r="R287" s="282"/>
      <c r="S287" s="282"/>
      <c r="T287" s="282"/>
      <c r="U287" s="282"/>
      <c r="V287" s="282"/>
      <c r="W287" s="282"/>
      <c r="X287" s="283"/>
      <c r="Y287" s="13"/>
      <c r="Z287" s="13"/>
      <c r="AA287" s="13"/>
      <c r="AB287" s="13"/>
      <c r="AC287" s="13"/>
      <c r="AD287" s="13"/>
      <c r="AE287" s="13"/>
      <c r="AT287" s="284" t="s">
        <v>446</v>
      </c>
      <c r="AU287" s="284" t="s">
        <v>88</v>
      </c>
      <c r="AV287" s="13" t="s">
        <v>88</v>
      </c>
      <c r="AW287" s="13" t="s">
        <v>5</v>
      </c>
      <c r="AX287" s="13" t="s">
        <v>86</v>
      </c>
      <c r="AY287" s="284" t="s">
        <v>223</v>
      </c>
    </row>
    <row r="288" s="2" customFormat="1" ht="16.5" customHeight="1">
      <c r="A288" s="39"/>
      <c r="B288" s="40"/>
      <c r="C288" s="296" t="s">
        <v>611</v>
      </c>
      <c r="D288" s="296" t="s">
        <v>498</v>
      </c>
      <c r="E288" s="297" t="s">
        <v>3317</v>
      </c>
      <c r="F288" s="298" t="s">
        <v>3318</v>
      </c>
      <c r="G288" s="299" t="s">
        <v>320</v>
      </c>
      <c r="H288" s="300">
        <v>1</v>
      </c>
      <c r="I288" s="301"/>
      <c r="J288" s="302"/>
      <c r="K288" s="303">
        <f>ROUND(P288*H288,2)</f>
        <v>0</v>
      </c>
      <c r="L288" s="298" t="s">
        <v>1</v>
      </c>
      <c r="M288" s="304"/>
      <c r="N288" s="305" t="s">
        <v>1</v>
      </c>
      <c r="O288" s="260" t="s">
        <v>41</v>
      </c>
      <c r="P288" s="261">
        <f>I288+J288</f>
        <v>0</v>
      </c>
      <c r="Q288" s="261">
        <f>ROUND(I288*H288,2)</f>
        <v>0</v>
      </c>
      <c r="R288" s="261">
        <f>ROUND(J288*H288,2)</f>
        <v>0</v>
      </c>
      <c r="S288" s="92"/>
      <c r="T288" s="262">
        <f>S288*H288</f>
        <v>0</v>
      </c>
      <c r="U288" s="262">
        <v>0.11</v>
      </c>
      <c r="V288" s="262">
        <f>U288*H288</f>
        <v>0.11</v>
      </c>
      <c r="W288" s="262">
        <v>0</v>
      </c>
      <c r="X288" s="263">
        <f>W288*H288</f>
        <v>0</v>
      </c>
      <c r="Y288" s="39"/>
      <c r="Z288" s="39"/>
      <c r="AA288" s="39"/>
      <c r="AB288" s="39"/>
      <c r="AC288" s="39"/>
      <c r="AD288" s="39"/>
      <c r="AE288" s="39"/>
      <c r="AR288" s="264" t="s">
        <v>430</v>
      </c>
      <c r="AT288" s="264" t="s">
        <v>498</v>
      </c>
      <c r="AU288" s="264" t="s">
        <v>88</v>
      </c>
      <c r="AY288" s="18" t="s">
        <v>223</v>
      </c>
      <c r="BE288" s="265">
        <f>IF(O288="základní",K288,0)</f>
        <v>0</v>
      </c>
      <c r="BF288" s="265">
        <f>IF(O288="snížená",K288,0)</f>
        <v>0</v>
      </c>
      <c r="BG288" s="265">
        <f>IF(O288="zákl. přenesená",K288,0)</f>
        <v>0</v>
      </c>
      <c r="BH288" s="265">
        <f>IF(O288="sníž. přenesená",K288,0)</f>
        <v>0</v>
      </c>
      <c r="BI288" s="265">
        <f>IF(O288="nulová",K288,0)</f>
        <v>0</v>
      </c>
      <c r="BJ288" s="18" t="s">
        <v>86</v>
      </c>
      <c r="BK288" s="265">
        <f>ROUND(P288*H288,2)</f>
        <v>0</v>
      </c>
      <c r="BL288" s="18" t="s">
        <v>239</v>
      </c>
      <c r="BM288" s="264" t="s">
        <v>3319</v>
      </c>
    </row>
    <row r="289" s="2" customFormat="1">
      <c r="A289" s="39"/>
      <c r="B289" s="40"/>
      <c r="C289" s="41"/>
      <c r="D289" s="266" t="s">
        <v>232</v>
      </c>
      <c r="E289" s="41"/>
      <c r="F289" s="267" t="s">
        <v>2785</v>
      </c>
      <c r="G289" s="41"/>
      <c r="H289" s="41"/>
      <c r="I289" s="158"/>
      <c r="J289" s="158"/>
      <c r="K289" s="41"/>
      <c r="L289" s="41"/>
      <c r="M289" s="45"/>
      <c r="N289" s="268"/>
      <c r="O289" s="269"/>
      <c r="P289" s="92"/>
      <c r="Q289" s="92"/>
      <c r="R289" s="92"/>
      <c r="S289" s="92"/>
      <c r="T289" s="92"/>
      <c r="U289" s="92"/>
      <c r="V289" s="92"/>
      <c r="W289" s="92"/>
      <c r="X289" s="93"/>
      <c r="Y289" s="39"/>
      <c r="Z289" s="39"/>
      <c r="AA289" s="39"/>
      <c r="AB289" s="39"/>
      <c r="AC289" s="39"/>
      <c r="AD289" s="39"/>
      <c r="AE289" s="39"/>
      <c r="AT289" s="18" t="s">
        <v>232</v>
      </c>
      <c r="AU289" s="18" t="s">
        <v>88</v>
      </c>
    </row>
    <row r="290" s="13" customFormat="1">
      <c r="A290" s="13"/>
      <c r="B290" s="274"/>
      <c r="C290" s="275"/>
      <c r="D290" s="266" t="s">
        <v>446</v>
      </c>
      <c r="E290" s="276" t="s">
        <v>1</v>
      </c>
      <c r="F290" s="277" t="s">
        <v>86</v>
      </c>
      <c r="G290" s="275"/>
      <c r="H290" s="278">
        <v>1</v>
      </c>
      <c r="I290" s="279"/>
      <c r="J290" s="279"/>
      <c r="K290" s="275"/>
      <c r="L290" s="275"/>
      <c r="M290" s="280"/>
      <c r="N290" s="281"/>
      <c r="O290" s="282"/>
      <c r="P290" s="282"/>
      <c r="Q290" s="282"/>
      <c r="R290" s="282"/>
      <c r="S290" s="282"/>
      <c r="T290" s="282"/>
      <c r="U290" s="282"/>
      <c r="V290" s="282"/>
      <c r="W290" s="282"/>
      <c r="X290" s="283"/>
      <c r="Y290" s="13"/>
      <c r="Z290" s="13"/>
      <c r="AA290" s="13"/>
      <c r="AB290" s="13"/>
      <c r="AC290" s="13"/>
      <c r="AD290" s="13"/>
      <c r="AE290" s="13"/>
      <c r="AT290" s="284" t="s">
        <v>446</v>
      </c>
      <c r="AU290" s="284" t="s">
        <v>88</v>
      </c>
      <c r="AV290" s="13" t="s">
        <v>88</v>
      </c>
      <c r="AW290" s="13" t="s">
        <v>5</v>
      </c>
      <c r="AX290" s="13" t="s">
        <v>86</v>
      </c>
      <c r="AY290" s="284" t="s">
        <v>223</v>
      </c>
    </row>
    <row r="291" s="2" customFormat="1" ht="16.5" customHeight="1">
      <c r="A291" s="39"/>
      <c r="B291" s="40"/>
      <c r="C291" s="296" t="s">
        <v>616</v>
      </c>
      <c r="D291" s="296" t="s">
        <v>498</v>
      </c>
      <c r="E291" s="297" t="s">
        <v>3320</v>
      </c>
      <c r="F291" s="298" t="s">
        <v>3321</v>
      </c>
      <c r="G291" s="299" t="s">
        <v>320</v>
      </c>
      <c r="H291" s="300">
        <v>1</v>
      </c>
      <c r="I291" s="301"/>
      <c r="J291" s="302"/>
      <c r="K291" s="303">
        <f>ROUND(P291*H291,2)</f>
        <v>0</v>
      </c>
      <c r="L291" s="298" t="s">
        <v>1</v>
      </c>
      <c r="M291" s="304"/>
      <c r="N291" s="305" t="s">
        <v>1</v>
      </c>
      <c r="O291" s="260" t="s">
        <v>41</v>
      </c>
      <c r="P291" s="261">
        <f>I291+J291</f>
        <v>0</v>
      </c>
      <c r="Q291" s="261">
        <f>ROUND(I291*H291,2)</f>
        <v>0</v>
      </c>
      <c r="R291" s="261">
        <f>ROUND(J291*H291,2)</f>
        <v>0</v>
      </c>
      <c r="S291" s="92"/>
      <c r="T291" s="262">
        <f>S291*H291</f>
        <v>0</v>
      </c>
      <c r="U291" s="262">
        <v>0.20000000000000001</v>
      </c>
      <c r="V291" s="262">
        <f>U291*H291</f>
        <v>0.20000000000000001</v>
      </c>
      <c r="W291" s="262">
        <v>0</v>
      </c>
      <c r="X291" s="263">
        <f>W291*H291</f>
        <v>0</v>
      </c>
      <c r="Y291" s="39"/>
      <c r="Z291" s="39"/>
      <c r="AA291" s="39"/>
      <c r="AB291" s="39"/>
      <c r="AC291" s="39"/>
      <c r="AD291" s="39"/>
      <c r="AE291" s="39"/>
      <c r="AR291" s="264" t="s">
        <v>430</v>
      </c>
      <c r="AT291" s="264" t="s">
        <v>498</v>
      </c>
      <c r="AU291" s="264" t="s">
        <v>88</v>
      </c>
      <c r="AY291" s="18" t="s">
        <v>223</v>
      </c>
      <c r="BE291" s="265">
        <f>IF(O291="základní",K291,0)</f>
        <v>0</v>
      </c>
      <c r="BF291" s="265">
        <f>IF(O291="snížená",K291,0)</f>
        <v>0</v>
      </c>
      <c r="BG291" s="265">
        <f>IF(O291="zákl. přenesená",K291,0)</f>
        <v>0</v>
      </c>
      <c r="BH291" s="265">
        <f>IF(O291="sníž. přenesená",K291,0)</f>
        <v>0</v>
      </c>
      <c r="BI291" s="265">
        <f>IF(O291="nulová",K291,0)</f>
        <v>0</v>
      </c>
      <c r="BJ291" s="18" t="s">
        <v>86</v>
      </c>
      <c r="BK291" s="265">
        <f>ROUND(P291*H291,2)</f>
        <v>0</v>
      </c>
      <c r="BL291" s="18" t="s">
        <v>239</v>
      </c>
      <c r="BM291" s="264" t="s">
        <v>3322</v>
      </c>
    </row>
    <row r="292" s="2" customFormat="1">
      <c r="A292" s="39"/>
      <c r="B292" s="40"/>
      <c r="C292" s="41"/>
      <c r="D292" s="266" t="s">
        <v>232</v>
      </c>
      <c r="E292" s="41"/>
      <c r="F292" s="267" t="s">
        <v>2785</v>
      </c>
      <c r="G292" s="41"/>
      <c r="H292" s="41"/>
      <c r="I292" s="158"/>
      <c r="J292" s="158"/>
      <c r="K292" s="41"/>
      <c r="L292" s="41"/>
      <c r="M292" s="45"/>
      <c r="N292" s="268"/>
      <c r="O292" s="269"/>
      <c r="P292" s="92"/>
      <c r="Q292" s="92"/>
      <c r="R292" s="92"/>
      <c r="S292" s="92"/>
      <c r="T292" s="92"/>
      <c r="U292" s="92"/>
      <c r="V292" s="92"/>
      <c r="W292" s="92"/>
      <c r="X292" s="93"/>
      <c r="Y292" s="39"/>
      <c r="Z292" s="39"/>
      <c r="AA292" s="39"/>
      <c r="AB292" s="39"/>
      <c r="AC292" s="39"/>
      <c r="AD292" s="39"/>
      <c r="AE292" s="39"/>
      <c r="AT292" s="18" t="s">
        <v>232</v>
      </c>
      <c r="AU292" s="18" t="s">
        <v>88</v>
      </c>
    </row>
    <row r="293" s="13" customFormat="1">
      <c r="A293" s="13"/>
      <c r="B293" s="274"/>
      <c r="C293" s="275"/>
      <c r="D293" s="266" t="s">
        <v>446</v>
      </c>
      <c r="E293" s="276" t="s">
        <v>1</v>
      </c>
      <c r="F293" s="277" t="s">
        <v>86</v>
      </c>
      <c r="G293" s="275"/>
      <c r="H293" s="278">
        <v>1</v>
      </c>
      <c r="I293" s="279"/>
      <c r="J293" s="279"/>
      <c r="K293" s="275"/>
      <c r="L293" s="275"/>
      <c r="M293" s="280"/>
      <c r="N293" s="281"/>
      <c r="O293" s="282"/>
      <c r="P293" s="282"/>
      <c r="Q293" s="282"/>
      <c r="R293" s="282"/>
      <c r="S293" s="282"/>
      <c r="T293" s="282"/>
      <c r="U293" s="282"/>
      <c r="V293" s="282"/>
      <c r="W293" s="282"/>
      <c r="X293" s="283"/>
      <c r="Y293" s="13"/>
      <c r="Z293" s="13"/>
      <c r="AA293" s="13"/>
      <c r="AB293" s="13"/>
      <c r="AC293" s="13"/>
      <c r="AD293" s="13"/>
      <c r="AE293" s="13"/>
      <c r="AT293" s="284" t="s">
        <v>446</v>
      </c>
      <c r="AU293" s="284" t="s">
        <v>88</v>
      </c>
      <c r="AV293" s="13" t="s">
        <v>88</v>
      </c>
      <c r="AW293" s="13" t="s">
        <v>5</v>
      </c>
      <c r="AX293" s="13" t="s">
        <v>86</v>
      </c>
      <c r="AY293" s="284" t="s">
        <v>223</v>
      </c>
    </row>
    <row r="294" s="2" customFormat="1" ht="21.75" customHeight="1">
      <c r="A294" s="39"/>
      <c r="B294" s="40"/>
      <c r="C294" s="252" t="s">
        <v>621</v>
      </c>
      <c r="D294" s="252" t="s">
        <v>226</v>
      </c>
      <c r="E294" s="253" t="s">
        <v>3323</v>
      </c>
      <c r="F294" s="254" t="s">
        <v>3324</v>
      </c>
      <c r="G294" s="255" t="s">
        <v>320</v>
      </c>
      <c r="H294" s="256">
        <v>3</v>
      </c>
      <c r="I294" s="257"/>
      <c r="J294" s="257"/>
      <c r="K294" s="258">
        <f>ROUND(P294*H294,2)</f>
        <v>0</v>
      </c>
      <c r="L294" s="254" t="s">
        <v>404</v>
      </c>
      <c r="M294" s="45"/>
      <c r="N294" s="259" t="s">
        <v>1</v>
      </c>
      <c r="O294" s="260" t="s">
        <v>41</v>
      </c>
      <c r="P294" s="261">
        <f>I294+J294</f>
        <v>0</v>
      </c>
      <c r="Q294" s="261">
        <f>ROUND(I294*H294,2)</f>
        <v>0</v>
      </c>
      <c r="R294" s="261">
        <f>ROUND(J294*H294,2)</f>
        <v>0</v>
      </c>
      <c r="S294" s="92"/>
      <c r="T294" s="262">
        <f>S294*H294</f>
        <v>0</v>
      </c>
      <c r="U294" s="262">
        <v>0.00296</v>
      </c>
      <c r="V294" s="262">
        <f>U294*H294</f>
        <v>0.008879999999999999</v>
      </c>
      <c r="W294" s="262">
        <v>0</v>
      </c>
      <c r="X294" s="263">
        <f>W294*H294</f>
        <v>0</v>
      </c>
      <c r="Y294" s="39"/>
      <c r="Z294" s="39"/>
      <c r="AA294" s="39"/>
      <c r="AB294" s="39"/>
      <c r="AC294" s="39"/>
      <c r="AD294" s="39"/>
      <c r="AE294" s="39"/>
      <c r="AR294" s="264" t="s">
        <v>239</v>
      </c>
      <c r="AT294" s="264" t="s">
        <v>226</v>
      </c>
      <c r="AU294" s="264" t="s">
        <v>88</v>
      </c>
      <c r="AY294" s="18" t="s">
        <v>223</v>
      </c>
      <c r="BE294" s="265">
        <f>IF(O294="základní",K294,0)</f>
        <v>0</v>
      </c>
      <c r="BF294" s="265">
        <f>IF(O294="snížená",K294,0)</f>
        <v>0</v>
      </c>
      <c r="BG294" s="265">
        <f>IF(O294="zákl. přenesená",K294,0)</f>
        <v>0</v>
      </c>
      <c r="BH294" s="265">
        <f>IF(O294="sníž. přenesená",K294,0)</f>
        <v>0</v>
      </c>
      <c r="BI294" s="265">
        <f>IF(O294="nulová",K294,0)</f>
        <v>0</v>
      </c>
      <c r="BJ294" s="18" t="s">
        <v>86</v>
      </c>
      <c r="BK294" s="265">
        <f>ROUND(P294*H294,2)</f>
        <v>0</v>
      </c>
      <c r="BL294" s="18" t="s">
        <v>239</v>
      </c>
      <c r="BM294" s="264" t="s">
        <v>3325</v>
      </c>
    </row>
    <row r="295" s="15" customFormat="1">
      <c r="A295" s="15"/>
      <c r="B295" s="309"/>
      <c r="C295" s="310"/>
      <c r="D295" s="266" t="s">
        <v>446</v>
      </c>
      <c r="E295" s="311" t="s">
        <v>1</v>
      </c>
      <c r="F295" s="312" t="s">
        <v>3326</v>
      </c>
      <c r="G295" s="310"/>
      <c r="H295" s="311" t="s">
        <v>1</v>
      </c>
      <c r="I295" s="313"/>
      <c r="J295" s="313"/>
      <c r="K295" s="310"/>
      <c r="L295" s="310"/>
      <c r="M295" s="314"/>
      <c r="N295" s="315"/>
      <c r="O295" s="316"/>
      <c r="P295" s="316"/>
      <c r="Q295" s="316"/>
      <c r="R295" s="316"/>
      <c r="S295" s="316"/>
      <c r="T295" s="316"/>
      <c r="U295" s="316"/>
      <c r="V295" s="316"/>
      <c r="W295" s="316"/>
      <c r="X295" s="317"/>
      <c r="Y295" s="15"/>
      <c r="Z295" s="15"/>
      <c r="AA295" s="15"/>
      <c r="AB295" s="15"/>
      <c r="AC295" s="15"/>
      <c r="AD295" s="15"/>
      <c r="AE295" s="15"/>
      <c r="AT295" s="318" t="s">
        <v>446</v>
      </c>
      <c r="AU295" s="318" t="s">
        <v>88</v>
      </c>
      <c r="AV295" s="15" t="s">
        <v>86</v>
      </c>
      <c r="AW295" s="15" t="s">
        <v>5</v>
      </c>
      <c r="AX295" s="15" t="s">
        <v>78</v>
      </c>
      <c r="AY295" s="318" t="s">
        <v>223</v>
      </c>
    </row>
    <row r="296" s="13" customFormat="1">
      <c r="A296" s="13"/>
      <c r="B296" s="274"/>
      <c r="C296" s="275"/>
      <c r="D296" s="266" t="s">
        <v>446</v>
      </c>
      <c r="E296" s="276" t="s">
        <v>1</v>
      </c>
      <c r="F296" s="277" t="s">
        <v>234</v>
      </c>
      <c r="G296" s="275"/>
      <c r="H296" s="278">
        <v>3</v>
      </c>
      <c r="I296" s="279"/>
      <c r="J296" s="279"/>
      <c r="K296" s="275"/>
      <c r="L296" s="275"/>
      <c r="M296" s="280"/>
      <c r="N296" s="281"/>
      <c r="O296" s="282"/>
      <c r="P296" s="282"/>
      <c r="Q296" s="282"/>
      <c r="R296" s="282"/>
      <c r="S296" s="282"/>
      <c r="T296" s="282"/>
      <c r="U296" s="282"/>
      <c r="V296" s="282"/>
      <c r="W296" s="282"/>
      <c r="X296" s="283"/>
      <c r="Y296" s="13"/>
      <c r="Z296" s="13"/>
      <c r="AA296" s="13"/>
      <c r="AB296" s="13"/>
      <c r="AC296" s="13"/>
      <c r="AD296" s="13"/>
      <c r="AE296" s="13"/>
      <c r="AT296" s="284" t="s">
        <v>446</v>
      </c>
      <c r="AU296" s="284" t="s">
        <v>88</v>
      </c>
      <c r="AV296" s="13" t="s">
        <v>88</v>
      </c>
      <c r="AW296" s="13" t="s">
        <v>5</v>
      </c>
      <c r="AX296" s="13" t="s">
        <v>86</v>
      </c>
      <c r="AY296" s="284" t="s">
        <v>223</v>
      </c>
    </row>
    <row r="297" s="2" customFormat="1" ht="33" customHeight="1">
      <c r="A297" s="39"/>
      <c r="B297" s="40"/>
      <c r="C297" s="296" t="s">
        <v>625</v>
      </c>
      <c r="D297" s="296" t="s">
        <v>498</v>
      </c>
      <c r="E297" s="297" t="s">
        <v>3327</v>
      </c>
      <c r="F297" s="298" t="s">
        <v>3328</v>
      </c>
      <c r="G297" s="299" t="s">
        <v>320</v>
      </c>
      <c r="H297" s="300">
        <v>1</v>
      </c>
      <c r="I297" s="301"/>
      <c r="J297" s="302"/>
      <c r="K297" s="303">
        <f>ROUND(P297*H297,2)</f>
        <v>0</v>
      </c>
      <c r="L297" s="298" t="s">
        <v>404</v>
      </c>
      <c r="M297" s="304"/>
      <c r="N297" s="305" t="s">
        <v>1</v>
      </c>
      <c r="O297" s="260" t="s">
        <v>41</v>
      </c>
      <c r="P297" s="261">
        <f>I297+J297</f>
        <v>0</v>
      </c>
      <c r="Q297" s="261">
        <f>ROUND(I297*H297,2)</f>
        <v>0</v>
      </c>
      <c r="R297" s="261">
        <f>ROUND(J297*H297,2)</f>
        <v>0</v>
      </c>
      <c r="S297" s="92"/>
      <c r="T297" s="262">
        <f>S297*H297</f>
        <v>0</v>
      </c>
      <c r="U297" s="262">
        <v>0.0212</v>
      </c>
      <c r="V297" s="262">
        <f>U297*H297</f>
        <v>0.0212</v>
      </c>
      <c r="W297" s="262">
        <v>0</v>
      </c>
      <c r="X297" s="263">
        <f>W297*H297</f>
        <v>0</v>
      </c>
      <c r="Y297" s="39"/>
      <c r="Z297" s="39"/>
      <c r="AA297" s="39"/>
      <c r="AB297" s="39"/>
      <c r="AC297" s="39"/>
      <c r="AD297" s="39"/>
      <c r="AE297" s="39"/>
      <c r="AR297" s="264" t="s">
        <v>430</v>
      </c>
      <c r="AT297" s="264" t="s">
        <v>498</v>
      </c>
      <c r="AU297" s="264" t="s">
        <v>88</v>
      </c>
      <c r="AY297" s="18" t="s">
        <v>223</v>
      </c>
      <c r="BE297" s="265">
        <f>IF(O297="základní",K297,0)</f>
        <v>0</v>
      </c>
      <c r="BF297" s="265">
        <f>IF(O297="snížená",K297,0)</f>
        <v>0</v>
      </c>
      <c r="BG297" s="265">
        <f>IF(O297="zákl. přenesená",K297,0)</f>
        <v>0</v>
      </c>
      <c r="BH297" s="265">
        <f>IF(O297="sníž. přenesená",K297,0)</f>
        <v>0</v>
      </c>
      <c r="BI297" s="265">
        <f>IF(O297="nulová",K297,0)</f>
        <v>0</v>
      </c>
      <c r="BJ297" s="18" t="s">
        <v>86</v>
      </c>
      <c r="BK297" s="265">
        <f>ROUND(P297*H297,2)</f>
        <v>0</v>
      </c>
      <c r="BL297" s="18" t="s">
        <v>239</v>
      </c>
      <c r="BM297" s="264" t="s">
        <v>3329</v>
      </c>
    </row>
    <row r="298" s="2" customFormat="1" ht="21.75" customHeight="1">
      <c r="A298" s="39"/>
      <c r="B298" s="40"/>
      <c r="C298" s="296" t="s">
        <v>630</v>
      </c>
      <c r="D298" s="296" t="s">
        <v>498</v>
      </c>
      <c r="E298" s="297" t="s">
        <v>3330</v>
      </c>
      <c r="F298" s="298" t="s">
        <v>3331</v>
      </c>
      <c r="G298" s="299" t="s">
        <v>320</v>
      </c>
      <c r="H298" s="300">
        <v>3</v>
      </c>
      <c r="I298" s="301"/>
      <c r="J298" s="302"/>
      <c r="K298" s="303">
        <f>ROUND(P298*H298,2)</f>
        <v>0</v>
      </c>
      <c r="L298" s="298" t="s">
        <v>404</v>
      </c>
      <c r="M298" s="304"/>
      <c r="N298" s="305" t="s">
        <v>1</v>
      </c>
      <c r="O298" s="260" t="s">
        <v>41</v>
      </c>
      <c r="P298" s="261">
        <f>I298+J298</f>
        <v>0</v>
      </c>
      <c r="Q298" s="261">
        <f>ROUND(I298*H298,2)</f>
        <v>0</v>
      </c>
      <c r="R298" s="261">
        <f>ROUND(J298*H298,2)</f>
        <v>0</v>
      </c>
      <c r="S298" s="92"/>
      <c r="T298" s="262">
        <f>S298*H298</f>
        <v>0</v>
      </c>
      <c r="U298" s="262">
        <v>0.040500000000000001</v>
      </c>
      <c r="V298" s="262">
        <f>U298*H298</f>
        <v>0.1215</v>
      </c>
      <c r="W298" s="262">
        <v>0</v>
      </c>
      <c r="X298" s="263">
        <f>W298*H298</f>
        <v>0</v>
      </c>
      <c r="Y298" s="39"/>
      <c r="Z298" s="39"/>
      <c r="AA298" s="39"/>
      <c r="AB298" s="39"/>
      <c r="AC298" s="39"/>
      <c r="AD298" s="39"/>
      <c r="AE298" s="39"/>
      <c r="AR298" s="264" t="s">
        <v>430</v>
      </c>
      <c r="AT298" s="264" t="s">
        <v>498</v>
      </c>
      <c r="AU298" s="264" t="s">
        <v>88</v>
      </c>
      <c r="AY298" s="18" t="s">
        <v>223</v>
      </c>
      <c r="BE298" s="265">
        <f>IF(O298="základní",K298,0)</f>
        <v>0</v>
      </c>
      <c r="BF298" s="265">
        <f>IF(O298="snížená",K298,0)</f>
        <v>0</v>
      </c>
      <c r="BG298" s="265">
        <f>IF(O298="zákl. přenesená",K298,0)</f>
        <v>0</v>
      </c>
      <c r="BH298" s="265">
        <f>IF(O298="sníž. přenesená",K298,0)</f>
        <v>0</v>
      </c>
      <c r="BI298" s="265">
        <f>IF(O298="nulová",K298,0)</f>
        <v>0</v>
      </c>
      <c r="BJ298" s="18" t="s">
        <v>86</v>
      </c>
      <c r="BK298" s="265">
        <f>ROUND(P298*H298,2)</f>
        <v>0</v>
      </c>
      <c r="BL298" s="18" t="s">
        <v>239</v>
      </c>
      <c r="BM298" s="264" t="s">
        <v>3332</v>
      </c>
    </row>
    <row r="299" s="13" customFormat="1">
      <c r="A299" s="13"/>
      <c r="B299" s="274"/>
      <c r="C299" s="275"/>
      <c r="D299" s="266" t="s">
        <v>446</v>
      </c>
      <c r="E299" s="276" t="s">
        <v>1</v>
      </c>
      <c r="F299" s="277" t="s">
        <v>234</v>
      </c>
      <c r="G299" s="275"/>
      <c r="H299" s="278">
        <v>3</v>
      </c>
      <c r="I299" s="279"/>
      <c r="J299" s="279"/>
      <c r="K299" s="275"/>
      <c r="L299" s="275"/>
      <c r="M299" s="280"/>
      <c r="N299" s="281"/>
      <c r="O299" s="282"/>
      <c r="P299" s="282"/>
      <c r="Q299" s="282"/>
      <c r="R299" s="282"/>
      <c r="S299" s="282"/>
      <c r="T299" s="282"/>
      <c r="U299" s="282"/>
      <c r="V299" s="282"/>
      <c r="W299" s="282"/>
      <c r="X299" s="283"/>
      <c r="Y299" s="13"/>
      <c r="Z299" s="13"/>
      <c r="AA299" s="13"/>
      <c r="AB299" s="13"/>
      <c r="AC299" s="13"/>
      <c r="AD299" s="13"/>
      <c r="AE299" s="13"/>
      <c r="AT299" s="284" t="s">
        <v>446</v>
      </c>
      <c r="AU299" s="284" t="s">
        <v>88</v>
      </c>
      <c r="AV299" s="13" t="s">
        <v>88</v>
      </c>
      <c r="AW299" s="13" t="s">
        <v>5</v>
      </c>
      <c r="AX299" s="13" t="s">
        <v>86</v>
      </c>
      <c r="AY299" s="284" t="s">
        <v>223</v>
      </c>
    </row>
    <row r="300" s="2" customFormat="1" ht="21.75" customHeight="1">
      <c r="A300" s="39"/>
      <c r="B300" s="40"/>
      <c r="C300" s="296" t="s">
        <v>635</v>
      </c>
      <c r="D300" s="296" t="s">
        <v>498</v>
      </c>
      <c r="E300" s="297" t="s">
        <v>3333</v>
      </c>
      <c r="F300" s="298" t="s">
        <v>3334</v>
      </c>
      <c r="G300" s="299" t="s">
        <v>320</v>
      </c>
      <c r="H300" s="300">
        <v>3</v>
      </c>
      <c r="I300" s="301"/>
      <c r="J300" s="302"/>
      <c r="K300" s="303">
        <f>ROUND(P300*H300,2)</f>
        <v>0</v>
      </c>
      <c r="L300" s="298" t="s">
        <v>404</v>
      </c>
      <c r="M300" s="304"/>
      <c r="N300" s="305" t="s">
        <v>1</v>
      </c>
      <c r="O300" s="260" t="s">
        <v>41</v>
      </c>
      <c r="P300" s="261">
        <f>I300+J300</f>
        <v>0</v>
      </c>
      <c r="Q300" s="261">
        <f>ROUND(I300*H300,2)</f>
        <v>0</v>
      </c>
      <c r="R300" s="261">
        <f>ROUND(J300*H300,2)</f>
        <v>0</v>
      </c>
      <c r="S300" s="92"/>
      <c r="T300" s="262">
        <f>S300*H300</f>
        <v>0</v>
      </c>
      <c r="U300" s="262">
        <v>0.0040000000000000001</v>
      </c>
      <c r="V300" s="262">
        <f>U300*H300</f>
        <v>0.012</v>
      </c>
      <c r="W300" s="262">
        <v>0</v>
      </c>
      <c r="X300" s="263">
        <f>W300*H300</f>
        <v>0</v>
      </c>
      <c r="Y300" s="39"/>
      <c r="Z300" s="39"/>
      <c r="AA300" s="39"/>
      <c r="AB300" s="39"/>
      <c r="AC300" s="39"/>
      <c r="AD300" s="39"/>
      <c r="AE300" s="39"/>
      <c r="AR300" s="264" t="s">
        <v>430</v>
      </c>
      <c r="AT300" s="264" t="s">
        <v>498</v>
      </c>
      <c r="AU300" s="264" t="s">
        <v>88</v>
      </c>
      <c r="AY300" s="18" t="s">
        <v>223</v>
      </c>
      <c r="BE300" s="265">
        <f>IF(O300="základní",K300,0)</f>
        <v>0</v>
      </c>
      <c r="BF300" s="265">
        <f>IF(O300="snížená",K300,0)</f>
        <v>0</v>
      </c>
      <c r="BG300" s="265">
        <f>IF(O300="zákl. přenesená",K300,0)</f>
        <v>0</v>
      </c>
      <c r="BH300" s="265">
        <f>IF(O300="sníž. přenesená",K300,0)</f>
        <v>0</v>
      </c>
      <c r="BI300" s="265">
        <f>IF(O300="nulová",K300,0)</f>
        <v>0</v>
      </c>
      <c r="BJ300" s="18" t="s">
        <v>86</v>
      </c>
      <c r="BK300" s="265">
        <f>ROUND(P300*H300,2)</f>
        <v>0</v>
      </c>
      <c r="BL300" s="18" t="s">
        <v>239</v>
      </c>
      <c r="BM300" s="264" t="s">
        <v>3335</v>
      </c>
    </row>
    <row r="301" s="13" customFormat="1">
      <c r="A301" s="13"/>
      <c r="B301" s="274"/>
      <c r="C301" s="275"/>
      <c r="D301" s="266" t="s">
        <v>446</v>
      </c>
      <c r="E301" s="276" t="s">
        <v>1</v>
      </c>
      <c r="F301" s="277" t="s">
        <v>234</v>
      </c>
      <c r="G301" s="275"/>
      <c r="H301" s="278">
        <v>3</v>
      </c>
      <c r="I301" s="279"/>
      <c r="J301" s="279"/>
      <c r="K301" s="275"/>
      <c r="L301" s="275"/>
      <c r="M301" s="280"/>
      <c r="N301" s="281"/>
      <c r="O301" s="282"/>
      <c r="P301" s="282"/>
      <c r="Q301" s="282"/>
      <c r="R301" s="282"/>
      <c r="S301" s="282"/>
      <c r="T301" s="282"/>
      <c r="U301" s="282"/>
      <c r="V301" s="282"/>
      <c r="W301" s="282"/>
      <c r="X301" s="283"/>
      <c r="Y301" s="13"/>
      <c r="Z301" s="13"/>
      <c r="AA301" s="13"/>
      <c r="AB301" s="13"/>
      <c r="AC301" s="13"/>
      <c r="AD301" s="13"/>
      <c r="AE301" s="13"/>
      <c r="AT301" s="284" t="s">
        <v>446</v>
      </c>
      <c r="AU301" s="284" t="s">
        <v>88</v>
      </c>
      <c r="AV301" s="13" t="s">
        <v>88</v>
      </c>
      <c r="AW301" s="13" t="s">
        <v>5</v>
      </c>
      <c r="AX301" s="13" t="s">
        <v>86</v>
      </c>
      <c r="AY301" s="284" t="s">
        <v>223</v>
      </c>
    </row>
    <row r="302" s="2" customFormat="1" ht="16.5" customHeight="1">
      <c r="A302" s="39"/>
      <c r="B302" s="40"/>
      <c r="C302" s="252" t="s">
        <v>1602</v>
      </c>
      <c r="D302" s="252" t="s">
        <v>226</v>
      </c>
      <c r="E302" s="253" t="s">
        <v>3336</v>
      </c>
      <c r="F302" s="254" t="s">
        <v>3337</v>
      </c>
      <c r="G302" s="255" t="s">
        <v>320</v>
      </c>
      <c r="H302" s="256">
        <v>1</v>
      </c>
      <c r="I302" s="257"/>
      <c r="J302" s="257"/>
      <c r="K302" s="258">
        <f>ROUND(P302*H302,2)</f>
        <v>0</v>
      </c>
      <c r="L302" s="254" t="s">
        <v>1</v>
      </c>
      <c r="M302" s="45"/>
      <c r="N302" s="259" t="s">
        <v>1</v>
      </c>
      <c r="O302" s="260" t="s">
        <v>41</v>
      </c>
      <c r="P302" s="261">
        <f>I302+J302</f>
        <v>0</v>
      </c>
      <c r="Q302" s="261">
        <f>ROUND(I302*H302,2)</f>
        <v>0</v>
      </c>
      <c r="R302" s="261">
        <f>ROUND(J302*H302,2)</f>
        <v>0</v>
      </c>
      <c r="S302" s="92"/>
      <c r="T302" s="262">
        <f>S302*H302</f>
        <v>0</v>
      </c>
      <c r="U302" s="262">
        <v>0</v>
      </c>
      <c r="V302" s="262">
        <f>U302*H302</f>
        <v>0</v>
      </c>
      <c r="W302" s="262">
        <v>0.73253000000000001</v>
      </c>
      <c r="X302" s="263">
        <f>W302*H302</f>
        <v>0.73253000000000001</v>
      </c>
      <c r="Y302" s="39"/>
      <c r="Z302" s="39"/>
      <c r="AA302" s="39"/>
      <c r="AB302" s="39"/>
      <c r="AC302" s="39"/>
      <c r="AD302" s="39"/>
      <c r="AE302" s="39"/>
      <c r="AR302" s="264" t="s">
        <v>239</v>
      </c>
      <c r="AT302" s="264" t="s">
        <v>226</v>
      </c>
      <c r="AU302" s="264" t="s">
        <v>88</v>
      </c>
      <c r="AY302" s="18" t="s">
        <v>223</v>
      </c>
      <c r="BE302" s="265">
        <f>IF(O302="základní",K302,0)</f>
        <v>0</v>
      </c>
      <c r="BF302" s="265">
        <f>IF(O302="snížená",K302,0)</f>
        <v>0</v>
      </c>
      <c r="BG302" s="265">
        <f>IF(O302="zákl. přenesená",K302,0)</f>
        <v>0</v>
      </c>
      <c r="BH302" s="265">
        <f>IF(O302="sníž. přenesená",K302,0)</f>
        <v>0</v>
      </c>
      <c r="BI302" s="265">
        <f>IF(O302="nulová",K302,0)</f>
        <v>0</v>
      </c>
      <c r="BJ302" s="18" t="s">
        <v>86</v>
      </c>
      <c r="BK302" s="265">
        <f>ROUND(P302*H302,2)</f>
        <v>0</v>
      </c>
      <c r="BL302" s="18" t="s">
        <v>239</v>
      </c>
      <c r="BM302" s="264" t="s">
        <v>3338</v>
      </c>
    </row>
    <row r="303" s="2" customFormat="1">
      <c r="A303" s="39"/>
      <c r="B303" s="40"/>
      <c r="C303" s="41"/>
      <c r="D303" s="266" t="s">
        <v>232</v>
      </c>
      <c r="E303" s="41"/>
      <c r="F303" s="267" t="s">
        <v>3339</v>
      </c>
      <c r="G303" s="41"/>
      <c r="H303" s="41"/>
      <c r="I303" s="158"/>
      <c r="J303" s="158"/>
      <c r="K303" s="41"/>
      <c r="L303" s="41"/>
      <c r="M303" s="45"/>
      <c r="N303" s="268"/>
      <c r="O303" s="269"/>
      <c r="P303" s="92"/>
      <c r="Q303" s="92"/>
      <c r="R303" s="92"/>
      <c r="S303" s="92"/>
      <c r="T303" s="92"/>
      <c r="U303" s="92"/>
      <c r="V303" s="92"/>
      <c r="W303" s="92"/>
      <c r="X303" s="93"/>
      <c r="Y303" s="39"/>
      <c r="Z303" s="39"/>
      <c r="AA303" s="39"/>
      <c r="AB303" s="39"/>
      <c r="AC303" s="39"/>
      <c r="AD303" s="39"/>
      <c r="AE303" s="39"/>
      <c r="AT303" s="18" t="s">
        <v>232</v>
      </c>
      <c r="AU303" s="18" t="s">
        <v>88</v>
      </c>
    </row>
    <row r="304" s="2" customFormat="1" ht="21.75" customHeight="1">
      <c r="A304" s="39"/>
      <c r="B304" s="40"/>
      <c r="C304" s="252" t="s">
        <v>640</v>
      </c>
      <c r="D304" s="252" t="s">
        <v>226</v>
      </c>
      <c r="E304" s="253" t="s">
        <v>3340</v>
      </c>
      <c r="F304" s="254" t="s">
        <v>3341</v>
      </c>
      <c r="G304" s="255" t="s">
        <v>481</v>
      </c>
      <c r="H304" s="256">
        <v>60.020000000000003</v>
      </c>
      <c r="I304" s="257"/>
      <c r="J304" s="257"/>
      <c r="K304" s="258">
        <f>ROUND(P304*H304,2)</f>
        <v>0</v>
      </c>
      <c r="L304" s="254" t="s">
        <v>404</v>
      </c>
      <c r="M304" s="45"/>
      <c r="N304" s="259" t="s">
        <v>1</v>
      </c>
      <c r="O304" s="260" t="s">
        <v>41</v>
      </c>
      <c r="P304" s="261">
        <f>I304+J304</f>
        <v>0</v>
      </c>
      <c r="Q304" s="261">
        <f>ROUND(I304*H304,2)</f>
        <v>0</v>
      </c>
      <c r="R304" s="261">
        <f>ROUND(J304*H304,2)</f>
        <v>0</v>
      </c>
      <c r="S304" s="92"/>
      <c r="T304" s="262">
        <f>S304*H304</f>
        <v>0</v>
      </c>
      <c r="U304" s="262">
        <v>0</v>
      </c>
      <c r="V304" s="262">
        <f>U304*H304</f>
        <v>0</v>
      </c>
      <c r="W304" s="262">
        <v>0</v>
      </c>
      <c r="X304" s="263">
        <f>W304*H304</f>
        <v>0</v>
      </c>
      <c r="Y304" s="39"/>
      <c r="Z304" s="39"/>
      <c r="AA304" s="39"/>
      <c r="AB304" s="39"/>
      <c r="AC304" s="39"/>
      <c r="AD304" s="39"/>
      <c r="AE304" s="39"/>
      <c r="AR304" s="264" t="s">
        <v>239</v>
      </c>
      <c r="AT304" s="264" t="s">
        <v>226</v>
      </c>
      <c r="AU304" s="264" t="s">
        <v>88</v>
      </c>
      <c r="AY304" s="18" t="s">
        <v>223</v>
      </c>
      <c r="BE304" s="265">
        <f>IF(O304="základní",K304,0)</f>
        <v>0</v>
      </c>
      <c r="BF304" s="265">
        <f>IF(O304="snížená",K304,0)</f>
        <v>0</v>
      </c>
      <c r="BG304" s="265">
        <f>IF(O304="zákl. přenesená",K304,0)</f>
        <v>0</v>
      </c>
      <c r="BH304" s="265">
        <f>IF(O304="sníž. přenesená",K304,0)</f>
        <v>0</v>
      </c>
      <c r="BI304" s="265">
        <f>IF(O304="nulová",K304,0)</f>
        <v>0</v>
      </c>
      <c r="BJ304" s="18" t="s">
        <v>86</v>
      </c>
      <c r="BK304" s="265">
        <f>ROUND(P304*H304,2)</f>
        <v>0</v>
      </c>
      <c r="BL304" s="18" t="s">
        <v>239</v>
      </c>
      <c r="BM304" s="264" t="s">
        <v>3342</v>
      </c>
    </row>
    <row r="305" s="13" customFormat="1">
      <c r="A305" s="13"/>
      <c r="B305" s="274"/>
      <c r="C305" s="275"/>
      <c r="D305" s="266" t="s">
        <v>446</v>
      </c>
      <c r="E305" s="276" t="s">
        <v>1</v>
      </c>
      <c r="F305" s="277" t="s">
        <v>3286</v>
      </c>
      <c r="G305" s="275"/>
      <c r="H305" s="278">
        <v>60.020000000000003</v>
      </c>
      <c r="I305" s="279"/>
      <c r="J305" s="279"/>
      <c r="K305" s="275"/>
      <c r="L305" s="275"/>
      <c r="M305" s="280"/>
      <c r="N305" s="281"/>
      <c r="O305" s="282"/>
      <c r="P305" s="282"/>
      <c r="Q305" s="282"/>
      <c r="R305" s="282"/>
      <c r="S305" s="282"/>
      <c r="T305" s="282"/>
      <c r="U305" s="282"/>
      <c r="V305" s="282"/>
      <c r="W305" s="282"/>
      <c r="X305" s="283"/>
      <c r="Y305" s="13"/>
      <c r="Z305" s="13"/>
      <c r="AA305" s="13"/>
      <c r="AB305" s="13"/>
      <c r="AC305" s="13"/>
      <c r="AD305" s="13"/>
      <c r="AE305" s="13"/>
      <c r="AT305" s="284" t="s">
        <v>446</v>
      </c>
      <c r="AU305" s="284" t="s">
        <v>88</v>
      </c>
      <c r="AV305" s="13" t="s">
        <v>88</v>
      </c>
      <c r="AW305" s="13" t="s">
        <v>5</v>
      </c>
      <c r="AX305" s="13" t="s">
        <v>86</v>
      </c>
      <c r="AY305" s="284" t="s">
        <v>223</v>
      </c>
    </row>
    <row r="306" s="2" customFormat="1" ht="16.5" customHeight="1">
      <c r="A306" s="39"/>
      <c r="B306" s="40"/>
      <c r="C306" s="296" t="s">
        <v>645</v>
      </c>
      <c r="D306" s="296" t="s">
        <v>498</v>
      </c>
      <c r="E306" s="297" t="s">
        <v>3343</v>
      </c>
      <c r="F306" s="298" t="s">
        <v>3344</v>
      </c>
      <c r="G306" s="299" t="s">
        <v>320</v>
      </c>
      <c r="H306" s="300">
        <v>3</v>
      </c>
      <c r="I306" s="301"/>
      <c r="J306" s="302"/>
      <c r="K306" s="303">
        <f>ROUND(P306*H306,2)</f>
        <v>0</v>
      </c>
      <c r="L306" s="298" t="s">
        <v>1</v>
      </c>
      <c r="M306" s="304"/>
      <c r="N306" s="305" t="s">
        <v>1</v>
      </c>
      <c r="O306" s="260" t="s">
        <v>41</v>
      </c>
      <c r="P306" s="261">
        <f>I306+J306</f>
        <v>0</v>
      </c>
      <c r="Q306" s="261">
        <f>ROUND(I306*H306,2)</f>
        <v>0</v>
      </c>
      <c r="R306" s="261">
        <f>ROUND(J306*H306,2)</f>
        <v>0</v>
      </c>
      <c r="S306" s="92"/>
      <c r="T306" s="262">
        <f>S306*H306</f>
        <v>0</v>
      </c>
      <c r="U306" s="262">
        <v>0.0068999999999999999</v>
      </c>
      <c r="V306" s="262">
        <f>U306*H306</f>
        <v>0.0207</v>
      </c>
      <c r="W306" s="262">
        <v>0</v>
      </c>
      <c r="X306" s="263">
        <f>W306*H306</f>
        <v>0</v>
      </c>
      <c r="Y306" s="39"/>
      <c r="Z306" s="39"/>
      <c r="AA306" s="39"/>
      <c r="AB306" s="39"/>
      <c r="AC306" s="39"/>
      <c r="AD306" s="39"/>
      <c r="AE306" s="39"/>
      <c r="AR306" s="264" t="s">
        <v>430</v>
      </c>
      <c r="AT306" s="264" t="s">
        <v>498</v>
      </c>
      <c r="AU306" s="264" t="s">
        <v>88</v>
      </c>
      <c r="AY306" s="18" t="s">
        <v>223</v>
      </c>
      <c r="BE306" s="265">
        <f>IF(O306="základní",K306,0)</f>
        <v>0</v>
      </c>
      <c r="BF306" s="265">
        <f>IF(O306="snížená",K306,0)</f>
        <v>0</v>
      </c>
      <c r="BG306" s="265">
        <f>IF(O306="zákl. přenesená",K306,0)</f>
        <v>0</v>
      </c>
      <c r="BH306" s="265">
        <f>IF(O306="sníž. přenesená",K306,0)</f>
        <v>0</v>
      </c>
      <c r="BI306" s="265">
        <f>IF(O306="nulová",K306,0)</f>
        <v>0</v>
      </c>
      <c r="BJ306" s="18" t="s">
        <v>86</v>
      </c>
      <c r="BK306" s="265">
        <f>ROUND(P306*H306,2)</f>
        <v>0</v>
      </c>
      <c r="BL306" s="18" t="s">
        <v>239</v>
      </c>
      <c r="BM306" s="264" t="s">
        <v>3345</v>
      </c>
    </row>
    <row r="307" s="2" customFormat="1">
      <c r="A307" s="39"/>
      <c r="B307" s="40"/>
      <c r="C307" s="41"/>
      <c r="D307" s="266" t="s">
        <v>232</v>
      </c>
      <c r="E307" s="41"/>
      <c r="F307" s="267" t="s">
        <v>3346</v>
      </c>
      <c r="G307" s="41"/>
      <c r="H307" s="41"/>
      <c r="I307" s="158"/>
      <c r="J307" s="158"/>
      <c r="K307" s="41"/>
      <c r="L307" s="41"/>
      <c r="M307" s="45"/>
      <c r="N307" s="268"/>
      <c r="O307" s="269"/>
      <c r="P307" s="92"/>
      <c r="Q307" s="92"/>
      <c r="R307" s="92"/>
      <c r="S307" s="92"/>
      <c r="T307" s="92"/>
      <c r="U307" s="92"/>
      <c r="V307" s="92"/>
      <c r="W307" s="92"/>
      <c r="X307" s="93"/>
      <c r="Y307" s="39"/>
      <c r="Z307" s="39"/>
      <c r="AA307" s="39"/>
      <c r="AB307" s="39"/>
      <c r="AC307" s="39"/>
      <c r="AD307" s="39"/>
      <c r="AE307" s="39"/>
      <c r="AT307" s="18" t="s">
        <v>232</v>
      </c>
      <c r="AU307" s="18" t="s">
        <v>88</v>
      </c>
    </row>
    <row r="308" s="13" customFormat="1">
      <c r="A308" s="13"/>
      <c r="B308" s="274"/>
      <c r="C308" s="275"/>
      <c r="D308" s="266" t="s">
        <v>446</v>
      </c>
      <c r="E308" s="276" t="s">
        <v>1</v>
      </c>
      <c r="F308" s="277" t="s">
        <v>234</v>
      </c>
      <c r="G308" s="275"/>
      <c r="H308" s="278">
        <v>3</v>
      </c>
      <c r="I308" s="279"/>
      <c r="J308" s="279"/>
      <c r="K308" s="275"/>
      <c r="L308" s="275"/>
      <c r="M308" s="280"/>
      <c r="N308" s="281"/>
      <c r="O308" s="282"/>
      <c r="P308" s="282"/>
      <c r="Q308" s="282"/>
      <c r="R308" s="282"/>
      <c r="S308" s="282"/>
      <c r="T308" s="282"/>
      <c r="U308" s="282"/>
      <c r="V308" s="282"/>
      <c r="W308" s="282"/>
      <c r="X308" s="283"/>
      <c r="Y308" s="13"/>
      <c r="Z308" s="13"/>
      <c r="AA308" s="13"/>
      <c r="AB308" s="13"/>
      <c r="AC308" s="13"/>
      <c r="AD308" s="13"/>
      <c r="AE308" s="13"/>
      <c r="AT308" s="284" t="s">
        <v>446</v>
      </c>
      <c r="AU308" s="284" t="s">
        <v>88</v>
      </c>
      <c r="AV308" s="13" t="s">
        <v>88</v>
      </c>
      <c r="AW308" s="13" t="s">
        <v>5</v>
      </c>
      <c r="AX308" s="13" t="s">
        <v>86</v>
      </c>
      <c r="AY308" s="284" t="s">
        <v>223</v>
      </c>
    </row>
    <row r="309" s="2" customFormat="1" ht="21.75" customHeight="1">
      <c r="A309" s="39"/>
      <c r="B309" s="40"/>
      <c r="C309" s="252" t="s">
        <v>650</v>
      </c>
      <c r="D309" s="252" t="s">
        <v>226</v>
      </c>
      <c r="E309" s="253" t="s">
        <v>3347</v>
      </c>
      <c r="F309" s="254" t="s">
        <v>3348</v>
      </c>
      <c r="G309" s="255" t="s">
        <v>320</v>
      </c>
      <c r="H309" s="256">
        <v>3</v>
      </c>
      <c r="I309" s="257"/>
      <c r="J309" s="257"/>
      <c r="K309" s="258">
        <f>ROUND(P309*H309,2)</f>
        <v>0</v>
      </c>
      <c r="L309" s="254" t="s">
        <v>404</v>
      </c>
      <c r="M309" s="45"/>
      <c r="N309" s="259" t="s">
        <v>1</v>
      </c>
      <c r="O309" s="260" t="s">
        <v>41</v>
      </c>
      <c r="P309" s="261">
        <f>I309+J309</f>
        <v>0</v>
      </c>
      <c r="Q309" s="261">
        <f>ROUND(I309*H309,2)</f>
        <v>0</v>
      </c>
      <c r="R309" s="261">
        <f>ROUND(J309*H309,2)</f>
        <v>0</v>
      </c>
      <c r="S309" s="92"/>
      <c r="T309" s="262">
        <f>S309*H309</f>
        <v>0</v>
      </c>
      <c r="U309" s="262">
        <v>0.12303</v>
      </c>
      <c r="V309" s="262">
        <f>U309*H309</f>
        <v>0.36909000000000003</v>
      </c>
      <c r="W309" s="262">
        <v>0</v>
      </c>
      <c r="X309" s="263">
        <f>W309*H309</f>
        <v>0</v>
      </c>
      <c r="Y309" s="39"/>
      <c r="Z309" s="39"/>
      <c r="AA309" s="39"/>
      <c r="AB309" s="39"/>
      <c r="AC309" s="39"/>
      <c r="AD309" s="39"/>
      <c r="AE309" s="39"/>
      <c r="AR309" s="264" t="s">
        <v>239</v>
      </c>
      <c r="AT309" s="264" t="s">
        <v>226</v>
      </c>
      <c r="AU309" s="264" t="s">
        <v>88</v>
      </c>
      <c r="AY309" s="18" t="s">
        <v>223</v>
      </c>
      <c r="BE309" s="265">
        <f>IF(O309="základní",K309,0)</f>
        <v>0</v>
      </c>
      <c r="BF309" s="265">
        <f>IF(O309="snížená",K309,0)</f>
        <v>0</v>
      </c>
      <c r="BG309" s="265">
        <f>IF(O309="zákl. přenesená",K309,0)</f>
        <v>0</v>
      </c>
      <c r="BH309" s="265">
        <f>IF(O309="sníž. přenesená",K309,0)</f>
        <v>0</v>
      </c>
      <c r="BI309" s="265">
        <f>IF(O309="nulová",K309,0)</f>
        <v>0</v>
      </c>
      <c r="BJ309" s="18" t="s">
        <v>86</v>
      </c>
      <c r="BK309" s="265">
        <f>ROUND(P309*H309,2)</f>
        <v>0</v>
      </c>
      <c r="BL309" s="18" t="s">
        <v>239</v>
      </c>
      <c r="BM309" s="264" t="s">
        <v>3349</v>
      </c>
    </row>
    <row r="310" s="13" customFormat="1">
      <c r="A310" s="13"/>
      <c r="B310" s="274"/>
      <c r="C310" s="275"/>
      <c r="D310" s="266" t="s">
        <v>446</v>
      </c>
      <c r="E310" s="276" t="s">
        <v>1</v>
      </c>
      <c r="F310" s="277" t="s">
        <v>234</v>
      </c>
      <c r="G310" s="275"/>
      <c r="H310" s="278">
        <v>3</v>
      </c>
      <c r="I310" s="279"/>
      <c r="J310" s="279"/>
      <c r="K310" s="275"/>
      <c r="L310" s="275"/>
      <c r="M310" s="280"/>
      <c r="N310" s="281"/>
      <c r="O310" s="282"/>
      <c r="P310" s="282"/>
      <c r="Q310" s="282"/>
      <c r="R310" s="282"/>
      <c r="S310" s="282"/>
      <c r="T310" s="282"/>
      <c r="U310" s="282"/>
      <c r="V310" s="282"/>
      <c r="W310" s="282"/>
      <c r="X310" s="283"/>
      <c r="Y310" s="13"/>
      <c r="Z310" s="13"/>
      <c r="AA310" s="13"/>
      <c r="AB310" s="13"/>
      <c r="AC310" s="13"/>
      <c r="AD310" s="13"/>
      <c r="AE310" s="13"/>
      <c r="AT310" s="284" t="s">
        <v>446</v>
      </c>
      <c r="AU310" s="284" t="s">
        <v>88</v>
      </c>
      <c r="AV310" s="13" t="s">
        <v>88</v>
      </c>
      <c r="AW310" s="13" t="s">
        <v>5</v>
      </c>
      <c r="AX310" s="13" t="s">
        <v>86</v>
      </c>
      <c r="AY310" s="284" t="s">
        <v>223</v>
      </c>
    </row>
    <row r="311" s="2" customFormat="1" ht="21.75" customHeight="1">
      <c r="A311" s="39"/>
      <c r="B311" s="40"/>
      <c r="C311" s="252" t="s">
        <v>658</v>
      </c>
      <c r="D311" s="252" t="s">
        <v>226</v>
      </c>
      <c r="E311" s="253" t="s">
        <v>3350</v>
      </c>
      <c r="F311" s="254" t="s">
        <v>3351</v>
      </c>
      <c r="G311" s="255" t="s">
        <v>320</v>
      </c>
      <c r="H311" s="256">
        <v>4</v>
      </c>
      <c r="I311" s="257"/>
      <c r="J311" s="257"/>
      <c r="K311" s="258">
        <f>ROUND(P311*H311,2)</f>
        <v>0</v>
      </c>
      <c r="L311" s="254" t="s">
        <v>404</v>
      </c>
      <c r="M311" s="45"/>
      <c r="N311" s="259" t="s">
        <v>1</v>
      </c>
      <c r="O311" s="260" t="s">
        <v>41</v>
      </c>
      <c r="P311" s="261">
        <f>I311+J311</f>
        <v>0</v>
      </c>
      <c r="Q311" s="261">
        <f>ROUND(I311*H311,2)</f>
        <v>0</v>
      </c>
      <c r="R311" s="261">
        <f>ROUND(J311*H311,2)</f>
        <v>0</v>
      </c>
      <c r="S311" s="92"/>
      <c r="T311" s="262">
        <f>S311*H311</f>
        <v>0</v>
      </c>
      <c r="U311" s="262">
        <v>0.00016000000000000001</v>
      </c>
      <c r="V311" s="262">
        <f>U311*H311</f>
        <v>0.00064000000000000005</v>
      </c>
      <c r="W311" s="262">
        <v>0</v>
      </c>
      <c r="X311" s="263">
        <f>W311*H311</f>
        <v>0</v>
      </c>
      <c r="Y311" s="39"/>
      <c r="Z311" s="39"/>
      <c r="AA311" s="39"/>
      <c r="AB311" s="39"/>
      <c r="AC311" s="39"/>
      <c r="AD311" s="39"/>
      <c r="AE311" s="39"/>
      <c r="AR311" s="264" t="s">
        <v>239</v>
      </c>
      <c r="AT311" s="264" t="s">
        <v>226</v>
      </c>
      <c r="AU311" s="264" t="s">
        <v>88</v>
      </c>
      <c r="AY311" s="18" t="s">
        <v>223</v>
      </c>
      <c r="BE311" s="265">
        <f>IF(O311="základní",K311,0)</f>
        <v>0</v>
      </c>
      <c r="BF311" s="265">
        <f>IF(O311="snížená",K311,0)</f>
        <v>0</v>
      </c>
      <c r="BG311" s="265">
        <f>IF(O311="zákl. přenesená",K311,0)</f>
        <v>0</v>
      </c>
      <c r="BH311" s="265">
        <f>IF(O311="sníž. přenesená",K311,0)</f>
        <v>0</v>
      </c>
      <c r="BI311" s="265">
        <f>IF(O311="nulová",K311,0)</f>
        <v>0</v>
      </c>
      <c r="BJ311" s="18" t="s">
        <v>86</v>
      </c>
      <c r="BK311" s="265">
        <f>ROUND(P311*H311,2)</f>
        <v>0</v>
      </c>
      <c r="BL311" s="18" t="s">
        <v>239</v>
      </c>
      <c r="BM311" s="264" t="s">
        <v>3352</v>
      </c>
    </row>
    <row r="312" s="15" customFormat="1">
      <c r="A312" s="15"/>
      <c r="B312" s="309"/>
      <c r="C312" s="310"/>
      <c r="D312" s="266" t="s">
        <v>446</v>
      </c>
      <c r="E312" s="311" t="s">
        <v>1</v>
      </c>
      <c r="F312" s="312" t="s">
        <v>3353</v>
      </c>
      <c r="G312" s="310"/>
      <c r="H312" s="311" t="s">
        <v>1</v>
      </c>
      <c r="I312" s="313"/>
      <c r="J312" s="313"/>
      <c r="K312" s="310"/>
      <c r="L312" s="310"/>
      <c r="M312" s="314"/>
      <c r="N312" s="315"/>
      <c r="O312" s="316"/>
      <c r="P312" s="316"/>
      <c r="Q312" s="316"/>
      <c r="R312" s="316"/>
      <c r="S312" s="316"/>
      <c r="T312" s="316"/>
      <c r="U312" s="316"/>
      <c r="V312" s="316"/>
      <c r="W312" s="316"/>
      <c r="X312" s="317"/>
      <c r="Y312" s="15"/>
      <c r="Z312" s="15"/>
      <c r="AA312" s="15"/>
      <c r="AB312" s="15"/>
      <c r="AC312" s="15"/>
      <c r="AD312" s="15"/>
      <c r="AE312" s="15"/>
      <c r="AT312" s="318" t="s">
        <v>446</v>
      </c>
      <c r="AU312" s="318" t="s">
        <v>88</v>
      </c>
      <c r="AV312" s="15" t="s">
        <v>86</v>
      </c>
      <c r="AW312" s="15" t="s">
        <v>5</v>
      </c>
      <c r="AX312" s="15" t="s">
        <v>78</v>
      </c>
      <c r="AY312" s="318" t="s">
        <v>223</v>
      </c>
    </row>
    <row r="313" s="13" customFormat="1">
      <c r="A313" s="13"/>
      <c r="B313" s="274"/>
      <c r="C313" s="275"/>
      <c r="D313" s="266" t="s">
        <v>446</v>
      </c>
      <c r="E313" s="276" t="s">
        <v>1</v>
      </c>
      <c r="F313" s="277" t="s">
        <v>239</v>
      </c>
      <c r="G313" s="275"/>
      <c r="H313" s="278">
        <v>4</v>
      </c>
      <c r="I313" s="279"/>
      <c r="J313" s="279"/>
      <c r="K313" s="275"/>
      <c r="L313" s="275"/>
      <c r="M313" s="280"/>
      <c r="N313" s="281"/>
      <c r="O313" s="282"/>
      <c r="P313" s="282"/>
      <c r="Q313" s="282"/>
      <c r="R313" s="282"/>
      <c r="S313" s="282"/>
      <c r="T313" s="282"/>
      <c r="U313" s="282"/>
      <c r="V313" s="282"/>
      <c r="W313" s="282"/>
      <c r="X313" s="283"/>
      <c r="Y313" s="13"/>
      <c r="Z313" s="13"/>
      <c r="AA313" s="13"/>
      <c r="AB313" s="13"/>
      <c r="AC313" s="13"/>
      <c r="AD313" s="13"/>
      <c r="AE313" s="13"/>
      <c r="AT313" s="284" t="s">
        <v>446</v>
      </c>
      <c r="AU313" s="284" t="s">
        <v>88</v>
      </c>
      <c r="AV313" s="13" t="s">
        <v>88</v>
      </c>
      <c r="AW313" s="13" t="s">
        <v>5</v>
      </c>
      <c r="AX313" s="13" t="s">
        <v>86</v>
      </c>
      <c r="AY313" s="284" t="s">
        <v>223</v>
      </c>
    </row>
    <row r="314" s="2" customFormat="1" ht="16.5" customHeight="1">
      <c r="A314" s="39"/>
      <c r="B314" s="40"/>
      <c r="C314" s="296" t="s">
        <v>1607</v>
      </c>
      <c r="D314" s="296" t="s">
        <v>498</v>
      </c>
      <c r="E314" s="297" t="s">
        <v>3354</v>
      </c>
      <c r="F314" s="298" t="s">
        <v>3355</v>
      </c>
      <c r="G314" s="299" t="s">
        <v>320</v>
      </c>
      <c r="H314" s="300">
        <v>4</v>
      </c>
      <c r="I314" s="301"/>
      <c r="J314" s="302"/>
      <c r="K314" s="303">
        <f>ROUND(P314*H314,2)</f>
        <v>0</v>
      </c>
      <c r="L314" s="298" t="s">
        <v>1</v>
      </c>
      <c r="M314" s="304"/>
      <c r="N314" s="305" t="s">
        <v>1</v>
      </c>
      <c r="O314" s="260" t="s">
        <v>41</v>
      </c>
      <c r="P314" s="261">
        <f>I314+J314</f>
        <v>0</v>
      </c>
      <c r="Q314" s="261">
        <f>ROUND(I314*H314,2)</f>
        <v>0</v>
      </c>
      <c r="R314" s="261">
        <f>ROUND(J314*H314,2)</f>
        <v>0</v>
      </c>
      <c r="S314" s="92"/>
      <c r="T314" s="262">
        <f>S314*H314</f>
        <v>0</v>
      </c>
      <c r="U314" s="262">
        <v>0.0061000000000000004</v>
      </c>
      <c r="V314" s="262">
        <f>U314*H314</f>
        <v>0.024400000000000002</v>
      </c>
      <c r="W314" s="262">
        <v>0</v>
      </c>
      <c r="X314" s="263">
        <f>W314*H314</f>
        <v>0</v>
      </c>
      <c r="Y314" s="39"/>
      <c r="Z314" s="39"/>
      <c r="AA314" s="39"/>
      <c r="AB314" s="39"/>
      <c r="AC314" s="39"/>
      <c r="AD314" s="39"/>
      <c r="AE314" s="39"/>
      <c r="AR314" s="264" t="s">
        <v>430</v>
      </c>
      <c r="AT314" s="264" t="s">
        <v>498</v>
      </c>
      <c r="AU314" s="264" t="s">
        <v>88</v>
      </c>
      <c r="AY314" s="18" t="s">
        <v>223</v>
      </c>
      <c r="BE314" s="265">
        <f>IF(O314="základní",K314,0)</f>
        <v>0</v>
      </c>
      <c r="BF314" s="265">
        <f>IF(O314="snížená",K314,0)</f>
        <v>0</v>
      </c>
      <c r="BG314" s="265">
        <f>IF(O314="zákl. přenesená",K314,0)</f>
        <v>0</v>
      </c>
      <c r="BH314" s="265">
        <f>IF(O314="sníž. přenesená",K314,0)</f>
        <v>0</v>
      </c>
      <c r="BI314" s="265">
        <f>IF(O314="nulová",K314,0)</f>
        <v>0</v>
      </c>
      <c r="BJ314" s="18" t="s">
        <v>86</v>
      </c>
      <c r="BK314" s="265">
        <f>ROUND(P314*H314,2)</f>
        <v>0</v>
      </c>
      <c r="BL314" s="18" t="s">
        <v>239</v>
      </c>
      <c r="BM314" s="264" t="s">
        <v>3356</v>
      </c>
    </row>
    <row r="315" s="2" customFormat="1">
      <c r="A315" s="39"/>
      <c r="B315" s="40"/>
      <c r="C315" s="41"/>
      <c r="D315" s="266" t="s">
        <v>232</v>
      </c>
      <c r="E315" s="41"/>
      <c r="F315" s="267" t="s">
        <v>3357</v>
      </c>
      <c r="G315" s="41"/>
      <c r="H315" s="41"/>
      <c r="I315" s="158"/>
      <c r="J315" s="158"/>
      <c r="K315" s="41"/>
      <c r="L315" s="41"/>
      <c r="M315" s="45"/>
      <c r="N315" s="268"/>
      <c r="O315" s="269"/>
      <c r="P315" s="92"/>
      <c r="Q315" s="92"/>
      <c r="R315" s="92"/>
      <c r="S315" s="92"/>
      <c r="T315" s="92"/>
      <c r="U315" s="92"/>
      <c r="V315" s="92"/>
      <c r="W315" s="92"/>
      <c r="X315" s="93"/>
      <c r="Y315" s="39"/>
      <c r="Z315" s="39"/>
      <c r="AA315" s="39"/>
      <c r="AB315" s="39"/>
      <c r="AC315" s="39"/>
      <c r="AD315" s="39"/>
      <c r="AE315" s="39"/>
      <c r="AT315" s="18" t="s">
        <v>232</v>
      </c>
      <c r="AU315" s="18" t="s">
        <v>88</v>
      </c>
    </row>
    <row r="316" s="2" customFormat="1" ht="21.75" customHeight="1">
      <c r="A316" s="39"/>
      <c r="B316" s="40"/>
      <c r="C316" s="296" t="s">
        <v>668</v>
      </c>
      <c r="D316" s="296" t="s">
        <v>498</v>
      </c>
      <c r="E316" s="297" t="s">
        <v>3358</v>
      </c>
      <c r="F316" s="298" t="s">
        <v>3359</v>
      </c>
      <c r="G316" s="299" t="s">
        <v>320</v>
      </c>
      <c r="H316" s="300">
        <v>1</v>
      </c>
      <c r="I316" s="301"/>
      <c r="J316" s="302"/>
      <c r="K316" s="303">
        <f>ROUND(P316*H316,2)</f>
        <v>0</v>
      </c>
      <c r="L316" s="298" t="s">
        <v>1</v>
      </c>
      <c r="M316" s="304"/>
      <c r="N316" s="305" t="s">
        <v>1</v>
      </c>
      <c r="O316" s="260" t="s">
        <v>41</v>
      </c>
      <c r="P316" s="261">
        <f>I316+J316</f>
        <v>0</v>
      </c>
      <c r="Q316" s="261">
        <f>ROUND(I316*H316,2)</f>
        <v>0</v>
      </c>
      <c r="R316" s="261">
        <f>ROUND(J316*H316,2)</f>
        <v>0</v>
      </c>
      <c r="S316" s="92"/>
      <c r="T316" s="262">
        <f>S316*H316</f>
        <v>0</v>
      </c>
      <c r="U316" s="262">
        <v>0.10199999999999999</v>
      </c>
      <c r="V316" s="262">
        <f>U316*H316</f>
        <v>0.10199999999999999</v>
      </c>
      <c r="W316" s="262">
        <v>0</v>
      </c>
      <c r="X316" s="263">
        <f>W316*H316</f>
        <v>0</v>
      </c>
      <c r="Y316" s="39"/>
      <c r="Z316" s="39"/>
      <c r="AA316" s="39"/>
      <c r="AB316" s="39"/>
      <c r="AC316" s="39"/>
      <c r="AD316" s="39"/>
      <c r="AE316" s="39"/>
      <c r="AR316" s="264" t="s">
        <v>430</v>
      </c>
      <c r="AT316" s="264" t="s">
        <v>498</v>
      </c>
      <c r="AU316" s="264" t="s">
        <v>88</v>
      </c>
      <c r="AY316" s="18" t="s">
        <v>223</v>
      </c>
      <c r="BE316" s="265">
        <f>IF(O316="základní",K316,0)</f>
        <v>0</v>
      </c>
      <c r="BF316" s="265">
        <f>IF(O316="snížená",K316,0)</f>
        <v>0</v>
      </c>
      <c r="BG316" s="265">
        <f>IF(O316="zákl. přenesená",K316,0)</f>
        <v>0</v>
      </c>
      <c r="BH316" s="265">
        <f>IF(O316="sníž. přenesená",K316,0)</f>
        <v>0</v>
      </c>
      <c r="BI316" s="265">
        <f>IF(O316="nulová",K316,0)</f>
        <v>0</v>
      </c>
      <c r="BJ316" s="18" t="s">
        <v>86</v>
      </c>
      <c r="BK316" s="265">
        <f>ROUND(P316*H316,2)</f>
        <v>0</v>
      </c>
      <c r="BL316" s="18" t="s">
        <v>239</v>
      </c>
      <c r="BM316" s="264" t="s">
        <v>3360</v>
      </c>
    </row>
    <row r="317" s="2" customFormat="1">
      <c r="A317" s="39"/>
      <c r="B317" s="40"/>
      <c r="C317" s="41"/>
      <c r="D317" s="266" t="s">
        <v>232</v>
      </c>
      <c r="E317" s="41"/>
      <c r="F317" s="267" t="s">
        <v>3361</v>
      </c>
      <c r="G317" s="41"/>
      <c r="H317" s="41"/>
      <c r="I317" s="158"/>
      <c r="J317" s="158"/>
      <c r="K317" s="41"/>
      <c r="L317" s="41"/>
      <c r="M317" s="45"/>
      <c r="N317" s="268"/>
      <c r="O317" s="269"/>
      <c r="P317" s="92"/>
      <c r="Q317" s="92"/>
      <c r="R317" s="92"/>
      <c r="S317" s="92"/>
      <c r="T317" s="92"/>
      <c r="U317" s="92"/>
      <c r="V317" s="92"/>
      <c r="W317" s="92"/>
      <c r="X317" s="93"/>
      <c r="Y317" s="39"/>
      <c r="Z317" s="39"/>
      <c r="AA317" s="39"/>
      <c r="AB317" s="39"/>
      <c r="AC317" s="39"/>
      <c r="AD317" s="39"/>
      <c r="AE317" s="39"/>
      <c r="AT317" s="18" t="s">
        <v>232</v>
      </c>
      <c r="AU317" s="18" t="s">
        <v>88</v>
      </c>
    </row>
    <row r="318" s="13" customFormat="1">
      <c r="A318" s="13"/>
      <c r="B318" s="274"/>
      <c r="C318" s="275"/>
      <c r="D318" s="266" t="s">
        <v>446</v>
      </c>
      <c r="E318" s="276" t="s">
        <v>1</v>
      </c>
      <c r="F318" s="277" t="s">
        <v>86</v>
      </c>
      <c r="G318" s="275"/>
      <c r="H318" s="278">
        <v>1</v>
      </c>
      <c r="I318" s="279"/>
      <c r="J318" s="279"/>
      <c r="K318" s="275"/>
      <c r="L318" s="275"/>
      <c r="M318" s="280"/>
      <c r="N318" s="281"/>
      <c r="O318" s="282"/>
      <c r="P318" s="282"/>
      <c r="Q318" s="282"/>
      <c r="R318" s="282"/>
      <c r="S318" s="282"/>
      <c r="T318" s="282"/>
      <c r="U318" s="282"/>
      <c r="V318" s="282"/>
      <c r="W318" s="282"/>
      <c r="X318" s="283"/>
      <c r="Y318" s="13"/>
      <c r="Z318" s="13"/>
      <c r="AA318" s="13"/>
      <c r="AB318" s="13"/>
      <c r="AC318" s="13"/>
      <c r="AD318" s="13"/>
      <c r="AE318" s="13"/>
      <c r="AT318" s="284" t="s">
        <v>446</v>
      </c>
      <c r="AU318" s="284" t="s">
        <v>88</v>
      </c>
      <c r="AV318" s="13" t="s">
        <v>88</v>
      </c>
      <c r="AW318" s="13" t="s">
        <v>5</v>
      </c>
      <c r="AX318" s="13" t="s">
        <v>86</v>
      </c>
      <c r="AY318" s="284" t="s">
        <v>223</v>
      </c>
    </row>
    <row r="319" s="2" customFormat="1" ht="33" customHeight="1">
      <c r="A319" s="39"/>
      <c r="B319" s="40"/>
      <c r="C319" s="296" t="s">
        <v>674</v>
      </c>
      <c r="D319" s="296" t="s">
        <v>498</v>
      </c>
      <c r="E319" s="297" t="s">
        <v>3362</v>
      </c>
      <c r="F319" s="298" t="s">
        <v>3363</v>
      </c>
      <c r="G319" s="299" t="s">
        <v>320</v>
      </c>
      <c r="H319" s="300">
        <v>1</v>
      </c>
      <c r="I319" s="301"/>
      <c r="J319" s="302"/>
      <c r="K319" s="303">
        <f>ROUND(P319*H319,2)</f>
        <v>0</v>
      </c>
      <c r="L319" s="298" t="s">
        <v>404</v>
      </c>
      <c r="M319" s="304"/>
      <c r="N319" s="305" t="s">
        <v>1</v>
      </c>
      <c r="O319" s="260" t="s">
        <v>41</v>
      </c>
      <c r="P319" s="261">
        <f>I319+J319</f>
        <v>0</v>
      </c>
      <c r="Q319" s="261">
        <f>ROUND(I319*H319,2)</f>
        <v>0</v>
      </c>
      <c r="R319" s="261">
        <f>ROUND(J319*H319,2)</f>
        <v>0</v>
      </c>
      <c r="S319" s="92"/>
      <c r="T319" s="262">
        <f>S319*H319</f>
        <v>0</v>
      </c>
      <c r="U319" s="262">
        <v>0.0275</v>
      </c>
      <c r="V319" s="262">
        <f>U319*H319</f>
        <v>0.0275</v>
      </c>
      <c r="W319" s="262">
        <v>0</v>
      </c>
      <c r="X319" s="263">
        <f>W319*H319</f>
        <v>0</v>
      </c>
      <c r="Y319" s="39"/>
      <c r="Z319" s="39"/>
      <c r="AA319" s="39"/>
      <c r="AB319" s="39"/>
      <c r="AC319" s="39"/>
      <c r="AD319" s="39"/>
      <c r="AE319" s="39"/>
      <c r="AR319" s="264" t="s">
        <v>430</v>
      </c>
      <c r="AT319" s="264" t="s">
        <v>498</v>
      </c>
      <c r="AU319" s="264" t="s">
        <v>88</v>
      </c>
      <c r="AY319" s="18" t="s">
        <v>223</v>
      </c>
      <c r="BE319" s="265">
        <f>IF(O319="základní",K319,0)</f>
        <v>0</v>
      </c>
      <c r="BF319" s="265">
        <f>IF(O319="snížená",K319,0)</f>
        <v>0</v>
      </c>
      <c r="BG319" s="265">
        <f>IF(O319="zákl. přenesená",K319,0)</f>
        <v>0</v>
      </c>
      <c r="BH319" s="265">
        <f>IF(O319="sníž. přenesená",K319,0)</f>
        <v>0</v>
      </c>
      <c r="BI319" s="265">
        <f>IF(O319="nulová",K319,0)</f>
        <v>0</v>
      </c>
      <c r="BJ319" s="18" t="s">
        <v>86</v>
      </c>
      <c r="BK319" s="265">
        <f>ROUND(P319*H319,2)</f>
        <v>0</v>
      </c>
      <c r="BL319" s="18" t="s">
        <v>239</v>
      </c>
      <c r="BM319" s="264" t="s">
        <v>3364</v>
      </c>
    </row>
    <row r="320" s="2" customFormat="1">
      <c r="A320" s="39"/>
      <c r="B320" s="40"/>
      <c r="C320" s="41"/>
      <c r="D320" s="266" t="s">
        <v>232</v>
      </c>
      <c r="E320" s="41"/>
      <c r="F320" s="267" t="s">
        <v>3365</v>
      </c>
      <c r="G320" s="41"/>
      <c r="H320" s="41"/>
      <c r="I320" s="158"/>
      <c r="J320" s="158"/>
      <c r="K320" s="41"/>
      <c r="L320" s="41"/>
      <c r="M320" s="45"/>
      <c r="N320" s="268"/>
      <c r="O320" s="269"/>
      <c r="P320" s="92"/>
      <c r="Q320" s="92"/>
      <c r="R320" s="92"/>
      <c r="S320" s="92"/>
      <c r="T320" s="92"/>
      <c r="U320" s="92"/>
      <c r="V320" s="92"/>
      <c r="W320" s="92"/>
      <c r="X320" s="93"/>
      <c r="Y320" s="39"/>
      <c r="Z320" s="39"/>
      <c r="AA320" s="39"/>
      <c r="AB320" s="39"/>
      <c r="AC320" s="39"/>
      <c r="AD320" s="39"/>
      <c r="AE320" s="39"/>
      <c r="AT320" s="18" t="s">
        <v>232</v>
      </c>
      <c r="AU320" s="18" t="s">
        <v>88</v>
      </c>
    </row>
    <row r="321" s="13" customFormat="1">
      <c r="A321" s="13"/>
      <c r="B321" s="274"/>
      <c r="C321" s="275"/>
      <c r="D321" s="266" t="s">
        <v>446</v>
      </c>
      <c r="E321" s="276" t="s">
        <v>1</v>
      </c>
      <c r="F321" s="277" t="s">
        <v>86</v>
      </c>
      <c r="G321" s="275"/>
      <c r="H321" s="278">
        <v>1</v>
      </c>
      <c r="I321" s="279"/>
      <c r="J321" s="279"/>
      <c r="K321" s="275"/>
      <c r="L321" s="275"/>
      <c r="M321" s="280"/>
      <c r="N321" s="281"/>
      <c r="O321" s="282"/>
      <c r="P321" s="282"/>
      <c r="Q321" s="282"/>
      <c r="R321" s="282"/>
      <c r="S321" s="282"/>
      <c r="T321" s="282"/>
      <c r="U321" s="282"/>
      <c r="V321" s="282"/>
      <c r="W321" s="282"/>
      <c r="X321" s="283"/>
      <c r="Y321" s="13"/>
      <c r="Z321" s="13"/>
      <c r="AA321" s="13"/>
      <c r="AB321" s="13"/>
      <c r="AC321" s="13"/>
      <c r="AD321" s="13"/>
      <c r="AE321" s="13"/>
      <c r="AT321" s="284" t="s">
        <v>446</v>
      </c>
      <c r="AU321" s="284" t="s">
        <v>88</v>
      </c>
      <c r="AV321" s="13" t="s">
        <v>88</v>
      </c>
      <c r="AW321" s="13" t="s">
        <v>5</v>
      </c>
      <c r="AX321" s="13" t="s">
        <v>86</v>
      </c>
      <c r="AY321" s="284" t="s">
        <v>223</v>
      </c>
    </row>
    <row r="322" s="2" customFormat="1" ht="21.75" customHeight="1">
      <c r="A322" s="39"/>
      <c r="B322" s="40"/>
      <c r="C322" s="296" t="s">
        <v>683</v>
      </c>
      <c r="D322" s="296" t="s">
        <v>498</v>
      </c>
      <c r="E322" s="297" t="s">
        <v>3366</v>
      </c>
      <c r="F322" s="298" t="s">
        <v>3367</v>
      </c>
      <c r="G322" s="299" t="s">
        <v>320</v>
      </c>
      <c r="H322" s="300">
        <v>10</v>
      </c>
      <c r="I322" s="301"/>
      <c r="J322" s="302"/>
      <c r="K322" s="303">
        <f>ROUND(P322*H322,2)</f>
        <v>0</v>
      </c>
      <c r="L322" s="298" t="s">
        <v>404</v>
      </c>
      <c r="M322" s="304"/>
      <c r="N322" s="305" t="s">
        <v>1</v>
      </c>
      <c r="O322" s="260" t="s">
        <v>41</v>
      </c>
      <c r="P322" s="261">
        <f>I322+J322</f>
        <v>0</v>
      </c>
      <c r="Q322" s="261">
        <f>ROUND(I322*H322,2)</f>
        <v>0</v>
      </c>
      <c r="R322" s="261">
        <f>ROUND(J322*H322,2)</f>
        <v>0</v>
      </c>
      <c r="S322" s="92"/>
      <c r="T322" s="262">
        <f>S322*H322</f>
        <v>0</v>
      </c>
      <c r="U322" s="262">
        <v>0.0126</v>
      </c>
      <c r="V322" s="262">
        <f>U322*H322</f>
        <v>0.126</v>
      </c>
      <c r="W322" s="262">
        <v>0</v>
      </c>
      <c r="X322" s="263">
        <f>W322*H322</f>
        <v>0</v>
      </c>
      <c r="Y322" s="39"/>
      <c r="Z322" s="39"/>
      <c r="AA322" s="39"/>
      <c r="AB322" s="39"/>
      <c r="AC322" s="39"/>
      <c r="AD322" s="39"/>
      <c r="AE322" s="39"/>
      <c r="AR322" s="264" t="s">
        <v>430</v>
      </c>
      <c r="AT322" s="264" t="s">
        <v>498</v>
      </c>
      <c r="AU322" s="264" t="s">
        <v>88</v>
      </c>
      <c r="AY322" s="18" t="s">
        <v>223</v>
      </c>
      <c r="BE322" s="265">
        <f>IF(O322="základní",K322,0)</f>
        <v>0</v>
      </c>
      <c r="BF322" s="265">
        <f>IF(O322="snížená",K322,0)</f>
        <v>0</v>
      </c>
      <c r="BG322" s="265">
        <f>IF(O322="zákl. přenesená",K322,0)</f>
        <v>0</v>
      </c>
      <c r="BH322" s="265">
        <f>IF(O322="sníž. přenesená",K322,0)</f>
        <v>0</v>
      </c>
      <c r="BI322" s="265">
        <f>IF(O322="nulová",K322,0)</f>
        <v>0</v>
      </c>
      <c r="BJ322" s="18" t="s">
        <v>86</v>
      </c>
      <c r="BK322" s="265">
        <f>ROUND(P322*H322,2)</f>
        <v>0</v>
      </c>
      <c r="BL322" s="18" t="s">
        <v>239</v>
      </c>
      <c r="BM322" s="264" t="s">
        <v>3368</v>
      </c>
    </row>
    <row r="323" s="15" customFormat="1">
      <c r="A323" s="15"/>
      <c r="B323" s="309"/>
      <c r="C323" s="310"/>
      <c r="D323" s="266" t="s">
        <v>446</v>
      </c>
      <c r="E323" s="311" t="s">
        <v>1</v>
      </c>
      <c r="F323" s="312" t="s">
        <v>3369</v>
      </c>
      <c r="G323" s="310"/>
      <c r="H323" s="311" t="s">
        <v>1</v>
      </c>
      <c r="I323" s="313"/>
      <c r="J323" s="313"/>
      <c r="K323" s="310"/>
      <c r="L323" s="310"/>
      <c r="M323" s="314"/>
      <c r="N323" s="315"/>
      <c r="O323" s="316"/>
      <c r="P323" s="316"/>
      <c r="Q323" s="316"/>
      <c r="R323" s="316"/>
      <c r="S323" s="316"/>
      <c r="T323" s="316"/>
      <c r="U323" s="316"/>
      <c r="V323" s="316"/>
      <c r="W323" s="316"/>
      <c r="X323" s="317"/>
      <c r="Y323" s="15"/>
      <c r="Z323" s="15"/>
      <c r="AA323" s="15"/>
      <c r="AB323" s="15"/>
      <c r="AC323" s="15"/>
      <c r="AD323" s="15"/>
      <c r="AE323" s="15"/>
      <c r="AT323" s="318" t="s">
        <v>446</v>
      </c>
      <c r="AU323" s="318" t="s">
        <v>88</v>
      </c>
      <c r="AV323" s="15" t="s">
        <v>86</v>
      </c>
      <c r="AW323" s="15" t="s">
        <v>5</v>
      </c>
      <c r="AX323" s="15" t="s">
        <v>78</v>
      </c>
      <c r="AY323" s="318" t="s">
        <v>223</v>
      </c>
    </row>
    <row r="324" s="13" customFormat="1">
      <c r="A324" s="13"/>
      <c r="B324" s="274"/>
      <c r="C324" s="275"/>
      <c r="D324" s="266" t="s">
        <v>446</v>
      </c>
      <c r="E324" s="276" t="s">
        <v>1</v>
      </c>
      <c r="F324" s="277" t="s">
        <v>222</v>
      </c>
      <c r="G324" s="275"/>
      <c r="H324" s="278">
        <v>5</v>
      </c>
      <c r="I324" s="279"/>
      <c r="J324" s="279"/>
      <c r="K324" s="275"/>
      <c r="L324" s="275"/>
      <c r="M324" s="280"/>
      <c r="N324" s="281"/>
      <c r="O324" s="282"/>
      <c r="P324" s="282"/>
      <c r="Q324" s="282"/>
      <c r="R324" s="282"/>
      <c r="S324" s="282"/>
      <c r="T324" s="282"/>
      <c r="U324" s="282"/>
      <c r="V324" s="282"/>
      <c r="W324" s="282"/>
      <c r="X324" s="283"/>
      <c r="Y324" s="13"/>
      <c r="Z324" s="13"/>
      <c r="AA324" s="13"/>
      <c r="AB324" s="13"/>
      <c r="AC324" s="13"/>
      <c r="AD324" s="13"/>
      <c r="AE324" s="13"/>
      <c r="AT324" s="284" t="s">
        <v>446</v>
      </c>
      <c r="AU324" s="284" t="s">
        <v>88</v>
      </c>
      <c r="AV324" s="13" t="s">
        <v>88</v>
      </c>
      <c r="AW324" s="13" t="s">
        <v>5</v>
      </c>
      <c r="AX324" s="13" t="s">
        <v>78</v>
      </c>
      <c r="AY324" s="284" t="s">
        <v>223</v>
      </c>
    </row>
    <row r="325" s="15" customFormat="1">
      <c r="A325" s="15"/>
      <c r="B325" s="309"/>
      <c r="C325" s="310"/>
      <c r="D325" s="266" t="s">
        <v>446</v>
      </c>
      <c r="E325" s="311" t="s">
        <v>1</v>
      </c>
      <c r="F325" s="312" t="s">
        <v>3259</v>
      </c>
      <c r="G325" s="310"/>
      <c r="H325" s="311" t="s">
        <v>1</v>
      </c>
      <c r="I325" s="313"/>
      <c r="J325" s="313"/>
      <c r="K325" s="310"/>
      <c r="L325" s="310"/>
      <c r="M325" s="314"/>
      <c r="N325" s="315"/>
      <c r="O325" s="316"/>
      <c r="P325" s="316"/>
      <c r="Q325" s="316"/>
      <c r="R325" s="316"/>
      <c r="S325" s="316"/>
      <c r="T325" s="316"/>
      <c r="U325" s="316"/>
      <c r="V325" s="316"/>
      <c r="W325" s="316"/>
      <c r="X325" s="317"/>
      <c r="Y325" s="15"/>
      <c r="Z325" s="15"/>
      <c r="AA325" s="15"/>
      <c r="AB325" s="15"/>
      <c r="AC325" s="15"/>
      <c r="AD325" s="15"/>
      <c r="AE325" s="15"/>
      <c r="AT325" s="318" t="s">
        <v>446</v>
      </c>
      <c r="AU325" s="318" t="s">
        <v>88</v>
      </c>
      <c r="AV325" s="15" t="s">
        <v>86</v>
      </c>
      <c r="AW325" s="15" t="s">
        <v>5</v>
      </c>
      <c r="AX325" s="15" t="s">
        <v>78</v>
      </c>
      <c r="AY325" s="318" t="s">
        <v>223</v>
      </c>
    </row>
    <row r="326" s="13" customFormat="1">
      <c r="A326" s="13"/>
      <c r="B326" s="274"/>
      <c r="C326" s="275"/>
      <c r="D326" s="266" t="s">
        <v>446</v>
      </c>
      <c r="E326" s="276" t="s">
        <v>1</v>
      </c>
      <c r="F326" s="277" t="s">
        <v>222</v>
      </c>
      <c r="G326" s="275"/>
      <c r="H326" s="278">
        <v>5</v>
      </c>
      <c r="I326" s="279"/>
      <c r="J326" s="279"/>
      <c r="K326" s="275"/>
      <c r="L326" s="275"/>
      <c r="M326" s="280"/>
      <c r="N326" s="281"/>
      <c r="O326" s="282"/>
      <c r="P326" s="282"/>
      <c r="Q326" s="282"/>
      <c r="R326" s="282"/>
      <c r="S326" s="282"/>
      <c r="T326" s="282"/>
      <c r="U326" s="282"/>
      <c r="V326" s="282"/>
      <c r="W326" s="282"/>
      <c r="X326" s="283"/>
      <c r="Y326" s="13"/>
      <c r="Z326" s="13"/>
      <c r="AA326" s="13"/>
      <c r="AB326" s="13"/>
      <c r="AC326" s="13"/>
      <c r="AD326" s="13"/>
      <c r="AE326" s="13"/>
      <c r="AT326" s="284" t="s">
        <v>446</v>
      </c>
      <c r="AU326" s="284" t="s">
        <v>88</v>
      </c>
      <c r="AV326" s="13" t="s">
        <v>88</v>
      </c>
      <c r="AW326" s="13" t="s">
        <v>5</v>
      </c>
      <c r="AX326" s="13" t="s">
        <v>78</v>
      </c>
      <c r="AY326" s="284" t="s">
        <v>223</v>
      </c>
    </row>
    <row r="327" s="14" customFormat="1">
      <c r="A327" s="14"/>
      <c r="B327" s="285"/>
      <c r="C327" s="286"/>
      <c r="D327" s="266" t="s">
        <v>446</v>
      </c>
      <c r="E327" s="287" t="s">
        <v>1</v>
      </c>
      <c r="F327" s="288" t="s">
        <v>463</v>
      </c>
      <c r="G327" s="286"/>
      <c r="H327" s="289">
        <v>10</v>
      </c>
      <c r="I327" s="290"/>
      <c r="J327" s="290"/>
      <c r="K327" s="286"/>
      <c r="L327" s="286"/>
      <c r="M327" s="291"/>
      <c r="N327" s="292"/>
      <c r="O327" s="293"/>
      <c r="P327" s="293"/>
      <c r="Q327" s="293"/>
      <c r="R327" s="293"/>
      <c r="S327" s="293"/>
      <c r="T327" s="293"/>
      <c r="U327" s="293"/>
      <c r="V327" s="293"/>
      <c r="W327" s="293"/>
      <c r="X327" s="294"/>
      <c r="Y327" s="14"/>
      <c r="Z327" s="14"/>
      <c r="AA327" s="14"/>
      <c r="AB327" s="14"/>
      <c r="AC327" s="14"/>
      <c r="AD327" s="14"/>
      <c r="AE327" s="14"/>
      <c r="AT327" s="295" t="s">
        <v>446</v>
      </c>
      <c r="AU327" s="295" t="s">
        <v>88</v>
      </c>
      <c r="AV327" s="14" t="s">
        <v>239</v>
      </c>
      <c r="AW327" s="14" t="s">
        <v>5</v>
      </c>
      <c r="AX327" s="14" t="s">
        <v>86</v>
      </c>
      <c r="AY327" s="295" t="s">
        <v>223</v>
      </c>
    </row>
    <row r="328" s="2" customFormat="1" ht="21.75" customHeight="1">
      <c r="A328" s="39"/>
      <c r="B328" s="40"/>
      <c r="C328" s="252" t="s">
        <v>1628</v>
      </c>
      <c r="D328" s="252" t="s">
        <v>226</v>
      </c>
      <c r="E328" s="253" t="s">
        <v>3370</v>
      </c>
      <c r="F328" s="254" t="s">
        <v>3371</v>
      </c>
      <c r="G328" s="255" t="s">
        <v>481</v>
      </c>
      <c r="H328" s="256">
        <v>60</v>
      </c>
      <c r="I328" s="257"/>
      <c r="J328" s="257"/>
      <c r="K328" s="258">
        <f>ROUND(P328*H328,2)</f>
        <v>0</v>
      </c>
      <c r="L328" s="254" t="s">
        <v>404</v>
      </c>
      <c r="M328" s="45"/>
      <c r="N328" s="259" t="s">
        <v>1</v>
      </c>
      <c r="O328" s="260" t="s">
        <v>41</v>
      </c>
      <c r="P328" s="261">
        <f>I328+J328</f>
        <v>0</v>
      </c>
      <c r="Q328" s="261">
        <f>ROUND(I328*H328,2)</f>
        <v>0</v>
      </c>
      <c r="R328" s="261">
        <f>ROUND(J328*H328,2)</f>
        <v>0</v>
      </c>
      <c r="S328" s="92"/>
      <c r="T328" s="262">
        <f>S328*H328</f>
        <v>0</v>
      </c>
      <c r="U328" s="262">
        <v>0.00020000000000000001</v>
      </c>
      <c r="V328" s="262">
        <f>U328*H328</f>
        <v>0.012</v>
      </c>
      <c r="W328" s="262">
        <v>0</v>
      </c>
      <c r="X328" s="263">
        <f>W328*H328</f>
        <v>0</v>
      </c>
      <c r="Y328" s="39"/>
      <c r="Z328" s="39"/>
      <c r="AA328" s="39"/>
      <c r="AB328" s="39"/>
      <c r="AC328" s="39"/>
      <c r="AD328" s="39"/>
      <c r="AE328" s="39"/>
      <c r="AR328" s="264" t="s">
        <v>239</v>
      </c>
      <c r="AT328" s="264" t="s">
        <v>226</v>
      </c>
      <c r="AU328" s="264" t="s">
        <v>88</v>
      </c>
      <c r="AY328" s="18" t="s">
        <v>223</v>
      </c>
      <c r="BE328" s="265">
        <f>IF(O328="základní",K328,0)</f>
        <v>0</v>
      </c>
      <c r="BF328" s="265">
        <f>IF(O328="snížená",K328,0)</f>
        <v>0</v>
      </c>
      <c r="BG328" s="265">
        <f>IF(O328="zákl. přenesená",K328,0)</f>
        <v>0</v>
      </c>
      <c r="BH328" s="265">
        <f>IF(O328="sníž. přenesená",K328,0)</f>
        <v>0</v>
      </c>
      <c r="BI328" s="265">
        <f>IF(O328="nulová",K328,0)</f>
        <v>0</v>
      </c>
      <c r="BJ328" s="18" t="s">
        <v>86</v>
      </c>
      <c r="BK328" s="265">
        <f>ROUND(P328*H328,2)</f>
        <v>0</v>
      </c>
      <c r="BL328" s="18" t="s">
        <v>239</v>
      </c>
      <c r="BM328" s="264" t="s">
        <v>3372</v>
      </c>
    </row>
    <row r="329" s="13" customFormat="1">
      <c r="A329" s="13"/>
      <c r="B329" s="274"/>
      <c r="C329" s="275"/>
      <c r="D329" s="266" t="s">
        <v>446</v>
      </c>
      <c r="E329" s="276" t="s">
        <v>1</v>
      </c>
      <c r="F329" s="277" t="s">
        <v>713</v>
      </c>
      <c r="G329" s="275"/>
      <c r="H329" s="278">
        <v>60</v>
      </c>
      <c r="I329" s="279"/>
      <c r="J329" s="279"/>
      <c r="K329" s="275"/>
      <c r="L329" s="275"/>
      <c r="M329" s="280"/>
      <c r="N329" s="281"/>
      <c r="O329" s="282"/>
      <c r="P329" s="282"/>
      <c r="Q329" s="282"/>
      <c r="R329" s="282"/>
      <c r="S329" s="282"/>
      <c r="T329" s="282"/>
      <c r="U329" s="282"/>
      <c r="V329" s="282"/>
      <c r="W329" s="282"/>
      <c r="X329" s="283"/>
      <c r="Y329" s="13"/>
      <c r="Z329" s="13"/>
      <c r="AA329" s="13"/>
      <c r="AB329" s="13"/>
      <c r="AC329" s="13"/>
      <c r="AD329" s="13"/>
      <c r="AE329" s="13"/>
      <c r="AT329" s="284" t="s">
        <v>446</v>
      </c>
      <c r="AU329" s="284" t="s">
        <v>88</v>
      </c>
      <c r="AV329" s="13" t="s">
        <v>88</v>
      </c>
      <c r="AW329" s="13" t="s">
        <v>5</v>
      </c>
      <c r="AX329" s="13" t="s">
        <v>86</v>
      </c>
      <c r="AY329" s="284" t="s">
        <v>223</v>
      </c>
    </row>
    <row r="330" s="2" customFormat="1" ht="16.5" customHeight="1">
      <c r="A330" s="39"/>
      <c r="B330" s="40"/>
      <c r="C330" s="252" t="s">
        <v>688</v>
      </c>
      <c r="D330" s="252" t="s">
        <v>226</v>
      </c>
      <c r="E330" s="253" t="s">
        <v>3373</v>
      </c>
      <c r="F330" s="254" t="s">
        <v>3374</v>
      </c>
      <c r="G330" s="255" t="s">
        <v>481</v>
      </c>
      <c r="H330" s="256">
        <v>60.020000000000003</v>
      </c>
      <c r="I330" s="257"/>
      <c r="J330" s="257"/>
      <c r="K330" s="258">
        <f>ROUND(P330*H330,2)</f>
        <v>0</v>
      </c>
      <c r="L330" s="254" t="s">
        <v>1</v>
      </c>
      <c r="M330" s="45"/>
      <c r="N330" s="259" t="s">
        <v>1</v>
      </c>
      <c r="O330" s="260" t="s">
        <v>41</v>
      </c>
      <c r="P330" s="261">
        <f>I330+J330</f>
        <v>0</v>
      </c>
      <c r="Q330" s="261">
        <f>ROUND(I330*H330,2)</f>
        <v>0</v>
      </c>
      <c r="R330" s="261">
        <f>ROUND(J330*H330,2)</f>
        <v>0</v>
      </c>
      <c r="S330" s="92"/>
      <c r="T330" s="262">
        <f>S330*H330</f>
        <v>0</v>
      </c>
      <c r="U330" s="262">
        <v>6.9999999999999994E-05</v>
      </c>
      <c r="V330" s="262">
        <f>U330*H330</f>
        <v>0.0042014000000000001</v>
      </c>
      <c r="W330" s="262">
        <v>0</v>
      </c>
      <c r="X330" s="263">
        <f>W330*H330</f>
        <v>0</v>
      </c>
      <c r="Y330" s="39"/>
      <c r="Z330" s="39"/>
      <c r="AA330" s="39"/>
      <c r="AB330" s="39"/>
      <c r="AC330" s="39"/>
      <c r="AD330" s="39"/>
      <c r="AE330" s="39"/>
      <c r="AR330" s="264" t="s">
        <v>239</v>
      </c>
      <c r="AT330" s="264" t="s">
        <v>226</v>
      </c>
      <c r="AU330" s="264" t="s">
        <v>88</v>
      </c>
      <c r="AY330" s="18" t="s">
        <v>223</v>
      </c>
      <c r="BE330" s="265">
        <f>IF(O330="základní",K330,0)</f>
        <v>0</v>
      </c>
      <c r="BF330" s="265">
        <f>IF(O330="snížená",K330,0)</f>
        <v>0</v>
      </c>
      <c r="BG330" s="265">
        <f>IF(O330="zákl. přenesená",K330,0)</f>
        <v>0</v>
      </c>
      <c r="BH330" s="265">
        <f>IF(O330="sníž. přenesená",K330,0)</f>
        <v>0</v>
      </c>
      <c r="BI330" s="265">
        <f>IF(O330="nulová",K330,0)</f>
        <v>0</v>
      </c>
      <c r="BJ330" s="18" t="s">
        <v>86</v>
      </c>
      <c r="BK330" s="265">
        <f>ROUND(P330*H330,2)</f>
        <v>0</v>
      </c>
      <c r="BL330" s="18" t="s">
        <v>239</v>
      </c>
      <c r="BM330" s="264" t="s">
        <v>3375</v>
      </c>
    </row>
    <row r="331" s="2" customFormat="1">
      <c r="A331" s="39"/>
      <c r="B331" s="40"/>
      <c r="C331" s="41"/>
      <c r="D331" s="266" t="s">
        <v>232</v>
      </c>
      <c r="E331" s="41"/>
      <c r="F331" s="267" t="s">
        <v>3376</v>
      </c>
      <c r="G331" s="41"/>
      <c r="H331" s="41"/>
      <c r="I331" s="158"/>
      <c r="J331" s="158"/>
      <c r="K331" s="41"/>
      <c r="L331" s="41"/>
      <c r="M331" s="45"/>
      <c r="N331" s="268"/>
      <c r="O331" s="269"/>
      <c r="P331" s="92"/>
      <c r="Q331" s="92"/>
      <c r="R331" s="92"/>
      <c r="S331" s="92"/>
      <c r="T331" s="92"/>
      <c r="U331" s="92"/>
      <c r="V331" s="92"/>
      <c r="W331" s="92"/>
      <c r="X331" s="93"/>
      <c r="Y331" s="39"/>
      <c r="Z331" s="39"/>
      <c r="AA331" s="39"/>
      <c r="AB331" s="39"/>
      <c r="AC331" s="39"/>
      <c r="AD331" s="39"/>
      <c r="AE331" s="39"/>
      <c r="AT331" s="18" t="s">
        <v>232</v>
      </c>
      <c r="AU331" s="18" t="s">
        <v>88</v>
      </c>
    </row>
    <row r="332" s="13" customFormat="1">
      <c r="A332" s="13"/>
      <c r="B332" s="274"/>
      <c r="C332" s="275"/>
      <c r="D332" s="266" t="s">
        <v>446</v>
      </c>
      <c r="E332" s="276" t="s">
        <v>1</v>
      </c>
      <c r="F332" s="277" t="s">
        <v>3286</v>
      </c>
      <c r="G332" s="275"/>
      <c r="H332" s="278">
        <v>60.020000000000003</v>
      </c>
      <c r="I332" s="279"/>
      <c r="J332" s="279"/>
      <c r="K332" s="275"/>
      <c r="L332" s="275"/>
      <c r="M332" s="280"/>
      <c r="N332" s="281"/>
      <c r="O332" s="282"/>
      <c r="P332" s="282"/>
      <c r="Q332" s="282"/>
      <c r="R332" s="282"/>
      <c r="S332" s="282"/>
      <c r="T332" s="282"/>
      <c r="U332" s="282"/>
      <c r="V332" s="282"/>
      <c r="W332" s="282"/>
      <c r="X332" s="283"/>
      <c r="Y332" s="13"/>
      <c r="Z332" s="13"/>
      <c r="AA332" s="13"/>
      <c r="AB332" s="13"/>
      <c r="AC332" s="13"/>
      <c r="AD332" s="13"/>
      <c r="AE332" s="13"/>
      <c r="AT332" s="284" t="s">
        <v>446</v>
      </c>
      <c r="AU332" s="284" t="s">
        <v>88</v>
      </c>
      <c r="AV332" s="13" t="s">
        <v>88</v>
      </c>
      <c r="AW332" s="13" t="s">
        <v>5</v>
      </c>
      <c r="AX332" s="13" t="s">
        <v>78</v>
      </c>
      <c r="AY332" s="284" t="s">
        <v>223</v>
      </c>
    </row>
    <row r="333" s="2" customFormat="1" ht="16.5" customHeight="1">
      <c r="A333" s="39"/>
      <c r="B333" s="40"/>
      <c r="C333" s="296" t="s">
        <v>693</v>
      </c>
      <c r="D333" s="296" t="s">
        <v>498</v>
      </c>
      <c r="E333" s="297" t="s">
        <v>3377</v>
      </c>
      <c r="F333" s="298" t="s">
        <v>3378</v>
      </c>
      <c r="G333" s="299" t="s">
        <v>481</v>
      </c>
      <c r="H333" s="300">
        <v>60.020000000000003</v>
      </c>
      <c r="I333" s="301"/>
      <c r="J333" s="302"/>
      <c r="K333" s="303">
        <f>ROUND(P333*H333,2)</f>
        <v>0</v>
      </c>
      <c r="L333" s="298" t="s">
        <v>1</v>
      </c>
      <c r="M333" s="304"/>
      <c r="N333" s="305" t="s">
        <v>1</v>
      </c>
      <c r="O333" s="260" t="s">
        <v>41</v>
      </c>
      <c r="P333" s="261">
        <f>I333+J333</f>
        <v>0</v>
      </c>
      <c r="Q333" s="261">
        <f>ROUND(I333*H333,2)</f>
        <v>0</v>
      </c>
      <c r="R333" s="261">
        <f>ROUND(J333*H333,2)</f>
        <v>0</v>
      </c>
      <c r="S333" s="92"/>
      <c r="T333" s="262">
        <f>S333*H333</f>
        <v>0</v>
      </c>
      <c r="U333" s="262">
        <v>0.00050000000000000001</v>
      </c>
      <c r="V333" s="262">
        <f>U333*H333</f>
        <v>0.030010000000000002</v>
      </c>
      <c r="W333" s="262">
        <v>0</v>
      </c>
      <c r="X333" s="263">
        <f>W333*H333</f>
        <v>0</v>
      </c>
      <c r="Y333" s="39"/>
      <c r="Z333" s="39"/>
      <c r="AA333" s="39"/>
      <c r="AB333" s="39"/>
      <c r="AC333" s="39"/>
      <c r="AD333" s="39"/>
      <c r="AE333" s="39"/>
      <c r="AR333" s="264" t="s">
        <v>430</v>
      </c>
      <c r="AT333" s="264" t="s">
        <v>498</v>
      </c>
      <c r="AU333" s="264" t="s">
        <v>88</v>
      </c>
      <c r="AY333" s="18" t="s">
        <v>223</v>
      </c>
      <c r="BE333" s="265">
        <f>IF(O333="základní",K333,0)</f>
        <v>0</v>
      </c>
      <c r="BF333" s="265">
        <f>IF(O333="snížená",K333,0)</f>
        <v>0</v>
      </c>
      <c r="BG333" s="265">
        <f>IF(O333="zákl. přenesená",K333,0)</f>
        <v>0</v>
      </c>
      <c r="BH333" s="265">
        <f>IF(O333="sníž. přenesená",K333,0)</f>
        <v>0</v>
      </c>
      <c r="BI333" s="265">
        <f>IF(O333="nulová",K333,0)</f>
        <v>0</v>
      </c>
      <c r="BJ333" s="18" t="s">
        <v>86</v>
      </c>
      <c r="BK333" s="265">
        <f>ROUND(P333*H333,2)</f>
        <v>0</v>
      </c>
      <c r="BL333" s="18" t="s">
        <v>239</v>
      </c>
      <c r="BM333" s="264" t="s">
        <v>3379</v>
      </c>
    </row>
    <row r="334" s="15" customFormat="1">
      <c r="A334" s="15"/>
      <c r="B334" s="309"/>
      <c r="C334" s="310"/>
      <c r="D334" s="266" t="s">
        <v>446</v>
      </c>
      <c r="E334" s="311" t="s">
        <v>1</v>
      </c>
      <c r="F334" s="312" t="s">
        <v>3380</v>
      </c>
      <c r="G334" s="310"/>
      <c r="H334" s="311" t="s">
        <v>1</v>
      </c>
      <c r="I334" s="313"/>
      <c r="J334" s="313"/>
      <c r="K334" s="310"/>
      <c r="L334" s="310"/>
      <c r="M334" s="314"/>
      <c r="N334" s="315"/>
      <c r="O334" s="316"/>
      <c r="P334" s="316"/>
      <c r="Q334" s="316"/>
      <c r="R334" s="316"/>
      <c r="S334" s="316"/>
      <c r="T334" s="316"/>
      <c r="U334" s="316"/>
      <c r="V334" s="316"/>
      <c r="W334" s="316"/>
      <c r="X334" s="317"/>
      <c r="Y334" s="15"/>
      <c r="Z334" s="15"/>
      <c r="AA334" s="15"/>
      <c r="AB334" s="15"/>
      <c r="AC334" s="15"/>
      <c r="AD334" s="15"/>
      <c r="AE334" s="15"/>
      <c r="AT334" s="318" t="s">
        <v>446</v>
      </c>
      <c r="AU334" s="318" t="s">
        <v>88</v>
      </c>
      <c r="AV334" s="15" t="s">
        <v>86</v>
      </c>
      <c r="AW334" s="15" t="s">
        <v>5</v>
      </c>
      <c r="AX334" s="15" t="s">
        <v>78</v>
      </c>
      <c r="AY334" s="318" t="s">
        <v>223</v>
      </c>
    </row>
    <row r="335" s="13" customFormat="1">
      <c r="A335" s="13"/>
      <c r="B335" s="274"/>
      <c r="C335" s="275"/>
      <c r="D335" s="266" t="s">
        <v>446</v>
      </c>
      <c r="E335" s="276" t="s">
        <v>1</v>
      </c>
      <c r="F335" s="277" t="s">
        <v>3286</v>
      </c>
      <c r="G335" s="275"/>
      <c r="H335" s="278">
        <v>60.020000000000003</v>
      </c>
      <c r="I335" s="279"/>
      <c r="J335" s="279"/>
      <c r="K335" s="275"/>
      <c r="L335" s="275"/>
      <c r="M335" s="280"/>
      <c r="N335" s="281"/>
      <c r="O335" s="282"/>
      <c r="P335" s="282"/>
      <c r="Q335" s="282"/>
      <c r="R335" s="282"/>
      <c r="S335" s="282"/>
      <c r="T335" s="282"/>
      <c r="U335" s="282"/>
      <c r="V335" s="282"/>
      <c r="W335" s="282"/>
      <c r="X335" s="283"/>
      <c r="Y335" s="13"/>
      <c r="Z335" s="13"/>
      <c r="AA335" s="13"/>
      <c r="AB335" s="13"/>
      <c r="AC335" s="13"/>
      <c r="AD335" s="13"/>
      <c r="AE335" s="13"/>
      <c r="AT335" s="284" t="s">
        <v>446</v>
      </c>
      <c r="AU335" s="284" t="s">
        <v>88</v>
      </c>
      <c r="AV335" s="13" t="s">
        <v>88</v>
      </c>
      <c r="AW335" s="13" t="s">
        <v>5</v>
      </c>
      <c r="AX335" s="13" t="s">
        <v>86</v>
      </c>
      <c r="AY335" s="284" t="s">
        <v>223</v>
      </c>
    </row>
    <row r="336" s="12" customFormat="1" ht="22.8" customHeight="1">
      <c r="A336" s="12"/>
      <c r="B336" s="235"/>
      <c r="C336" s="236"/>
      <c r="D336" s="237" t="s">
        <v>77</v>
      </c>
      <c r="E336" s="250" t="s">
        <v>258</v>
      </c>
      <c r="F336" s="250" t="s">
        <v>2923</v>
      </c>
      <c r="G336" s="236"/>
      <c r="H336" s="236"/>
      <c r="I336" s="239"/>
      <c r="J336" s="239"/>
      <c r="K336" s="251">
        <f>BK336</f>
        <v>0</v>
      </c>
      <c r="L336" s="236"/>
      <c r="M336" s="241"/>
      <c r="N336" s="242"/>
      <c r="O336" s="243"/>
      <c r="P336" s="243"/>
      <c r="Q336" s="244">
        <f>SUM(Q337:Q352)</f>
        <v>0</v>
      </c>
      <c r="R336" s="244">
        <f>SUM(R337:R352)</f>
        <v>0</v>
      </c>
      <c r="S336" s="243"/>
      <c r="T336" s="245">
        <f>SUM(T337:T352)</f>
        <v>0</v>
      </c>
      <c r="U336" s="243"/>
      <c r="V336" s="245">
        <f>SUM(V337:V352)</f>
        <v>0</v>
      </c>
      <c r="W336" s="243"/>
      <c r="X336" s="246">
        <f>SUM(X337:X352)</f>
        <v>4.7880000000000003</v>
      </c>
      <c r="Y336" s="12"/>
      <c r="Z336" s="12"/>
      <c r="AA336" s="12"/>
      <c r="AB336" s="12"/>
      <c r="AC336" s="12"/>
      <c r="AD336" s="12"/>
      <c r="AE336" s="12"/>
      <c r="AR336" s="247" t="s">
        <v>86</v>
      </c>
      <c r="AT336" s="248" t="s">
        <v>77</v>
      </c>
      <c r="AU336" s="248" t="s">
        <v>86</v>
      </c>
      <c r="AY336" s="247" t="s">
        <v>223</v>
      </c>
      <c r="BK336" s="249">
        <f>SUM(BK337:BK352)</f>
        <v>0</v>
      </c>
    </row>
    <row r="337" s="2" customFormat="1" ht="16.5" customHeight="1">
      <c r="A337" s="39"/>
      <c r="B337" s="40"/>
      <c r="C337" s="252" t="s">
        <v>698</v>
      </c>
      <c r="D337" s="252" t="s">
        <v>226</v>
      </c>
      <c r="E337" s="253" t="s">
        <v>2942</v>
      </c>
      <c r="F337" s="254" t="s">
        <v>3381</v>
      </c>
      <c r="G337" s="255" t="s">
        <v>403</v>
      </c>
      <c r="H337" s="256">
        <v>3.7559999999999998</v>
      </c>
      <c r="I337" s="257"/>
      <c r="J337" s="257"/>
      <c r="K337" s="258">
        <f>ROUND(P337*H337,2)</f>
        <v>0</v>
      </c>
      <c r="L337" s="254" t="s">
        <v>1</v>
      </c>
      <c r="M337" s="45"/>
      <c r="N337" s="259" t="s">
        <v>1</v>
      </c>
      <c r="O337" s="260" t="s">
        <v>41</v>
      </c>
      <c r="P337" s="261">
        <f>I337+J337</f>
        <v>0</v>
      </c>
      <c r="Q337" s="261">
        <f>ROUND(I337*H337,2)</f>
        <v>0</v>
      </c>
      <c r="R337" s="261">
        <f>ROUND(J337*H337,2)</f>
        <v>0</v>
      </c>
      <c r="S337" s="92"/>
      <c r="T337" s="262">
        <f>S337*H337</f>
        <v>0</v>
      </c>
      <c r="U337" s="262">
        <v>0</v>
      </c>
      <c r="V337" s="262">
        <f>U337*H337</f>
        <v>0</v>
      </c>
      <c r="W337" s="262">
        <v>0</v>
      </c>
      <c r="X337" s="263">
        <f>W337*H337</f>
        <v>0</v>
      </c>
      <c r="Y337" s="39"/>
      <c r="Z337" s="39"/>
      <c r="AA337" s="39"/>
      <c r="AB337" s="39"/>
      <c r="AC337" s="39"/>
      <c r="AD337" s="39"/>
      <c r="AE337" s="39"/>
      <c r="AR337" s="264" t="s">
        <v>239</v>
      </c>
      <c r="AT337" s="264" t="s">
        <v>226</v>
      </c>
      <c r="AU337" s="264" t="s">
        <v>88</v>
      </c>
      <c r="AY337" s="18" t="s">
        <v>223</v>
      </c>
      <c r="BE337" s="265">
        <f>IF(O337="základní",K337,0)</f>
        <v>0</v>
      </c>
      <c r="BF337" s="265">
        <f>IF(O337="snížená",K337,0)</f>
        <v>0</v>
      </c>
      <c r="BG337" s="265">
        <f>IF(O337="zákl. přenesená",K337,0)</f>
        <v>0</v>
      </c>
      <c r="BH337" s="265">
        <f>IF(O337="sníž. přenesená",K337,0)</f>
        <v>0</v>
      </c>
      <c r="BI337" s="265">
        <f>IF(O337="nulová",K337,0)</f>
        <v>0</v>
      </c>
      <c r="BJ337" s="18" t="s">
        <v>86</v>
      </c>
      <c r="BK337" s="265">
        <f>ROUND(P337*H337,2)</f>
        <v>0</v>
      </c>
      <c r="BL337" s="18" t="s">
        <v>239</v>
      </c>
      <c r="BM337" s="264" t="s">
        <v>3382</v>
      </c>
    </row>
    <row r="338" s="2" customFormat="1">
      <c r="A338" s="39"/>
      <c r="B338" s="40"/>
      <c r="C338" s="41"/>
      <c r="D338" s="266" t="s">
        <v>232</v>
      </c>
      <c r="E338" s="41"/>
      <c r="F338" s="267" t="s">
        <v>3383</v>
      </c>
      <c r="G338" s="41"/>
      <c r="H338" s="41"/>
      <c r="I338" s="158"/>
      <c r="J338" s="158"/>
      <c r="K338" s="41"/>
      <c r="L338" s="41"/>
      <c r="M338" s="45"/>
      <c r="N338" s="268"/>
      <c r="O338" s="269"/>
      <c r="P338" s="92"/>
      <c r="Q338" s="92"/>
      <c r="R338" s="92"/>
      <c r="S338" s="92"/>
      <c r="T338" s="92"/>
      <c r="U338" s="92"/>
      <c r="V338" s="92"/>
      <c r="W338" s="92"/>
      <c r="X338" s="93"/>
      <c r="Y338" s="39"/>
      <c r="Z338" s="39"/>
      <c r="AA338" s="39"/>
      <c r="AB338" s="39"/>
      <c r="AC338" s="39"/>
      <c r="AD338" s="39"/>
      <c r="AE338" s="39"/>
      <c r="AT338" s="18" t="s">
        <v>232</v>
      </c>
      <c r="AU338" s="18" t="s">
        <v>88</v>
      </c>
    </row>
    <row r="339" s="13" customFormat="1">
      <c r="A339" s="13"/>
      <c r="B339" s="274"/>
      <c r="C339" s="275"/>
      <c r="D339" s="266" t="s">
        <v>446</v>
      </c>
      <c r="E339" s="276" t="s">
        <v>1</v>
      </c>
      <c r="F339" s="277" t="s">
        <v>3177</v>
      </c>
      <c r="G339" s="275"/>
      <c r="H339" s="278">
        <v>3.7559999999999998</v>
      </c>
      <c r="I339" s="279"/>
      <c r="J339" s="279"/>
      <c r="K339" s="275"/>
      <c r="L339" s="275"/>
      <c r="M339" s="280"/>
      <c r="N339" s="281"/>
      <c r="O339" s="282"/>
      <c r="P339" s="282"/>
      <c r="Q339" s="282"/>
      <c r="R339" s="282"/>
      <c r="S339" s="282"/>
      <c r="T339" s="282"/>
      <c r="U339" s="282"/>
      <c r="V339" s="282"/>
      <c r="W339" s="282"/>
      <c r="X339" s="283"/>
      <c r="Y339" s="13"/>
      <c r="Z339" s="13"/>
      <c r="AA339" s="13"/>
      <c r="AB339" s="13"/>
      <c r="AC339" s="13"/>
      <c r="AD339" s="13"/>
      <c r="AE339" s="13"/>
      <c r="AT339" s="284" t="s">
        <v>446</v>
      </c>
      <c r="AU339" s="284" t="s">
        <v>88</v>
      </c>
      <c r="AV339" s="13" t="s">
        <v>88</v>
      </c>
      <c r="AW339" s="13" t="s">
        <v>5</v>
      </c>
      <c r="AX339" s="13" t="s">
        <v>86</v>
      </c>
      <c r="AY339" s="284" t="s">
        <v>223</v>
      </c>
    </row>
    <row r="340" s="2" customFormat="1" ht="21.75" customHeight="1">
      <c r="A340" s="39"/>
      <c r="B340" s="40"/>
      <c r="C340" s="252" t="s">
        <v>713</v>
      </c>
      <c r="D340" s="252" t="s">
        <v>226</v>
      </c>
      <c r="E340" s="253" t="s">
        <v>3384</v>
      </c>
      <c r="F340" s="254" t="s">
        <v>3385</v>
      </c>
      <c r="G340" s="255" t="s">
        <v>481</v>
      </c>
      <c r="H340" s="256">
        <v>14</v>
      </c>
      <c r="I340" s="257"/>
      <c r="J340" s="257"/>
      <c r="K340" s="258">
        <f>ROUND(P340*H340,2)</f>
        <v>0</v>
      </c>
      <c r="L340" s="254" t="s">
        <v>404</v>
      </c>
      <c r="M340" s="45"/>
      <c r="N340" s="259" t="s">
        <v>1</v>
      </c>
      <c r="O340" s="260" t="s">
        <v>41</v>
      </c>
      <c r="P340" s="261">
        <f>I340+J340</f>
        <v>0</v>
      </c>
      <c r="Q340" s="261">
        <f>ROUND(I340*H340,2)</f>
        <v>0</v>
      </c>
      <c r="R340" s="261">
        <f>ROUND(J340*H340,2)</f>
        <v>0</v>
      </c>
      <c r="S340" s="92"/>
      <c r="T340" s="262">
        <f>S340*H340</f>
        <v>0</v>
      </c>
      <c r="U340" s="262">
        <v>0</v>
      </c>
      <c r="V340" s="262">
        <f>U340*H340</f>
        <v>0</v>
      </c>
      <c r="W340" s="262">
        <v>0.063</v>
      </c>
      <c r="X340" s="263">
        <f>W340*H340</f>
        <v>0.88200000000000001</v>
      </c>
      <c r="Y340" s="39"/>
      <c r="Z340" s="39"/>
      <c r="AA340" s="39"/>
      <c r="AB340" s="39"/>
      <c r="AC340" s="39"/>
      <c r="AD340" s="39"/>
      <c r="AE340" s="39"/>
      <c r="AR340" s="264" t="s">
        <v>239</v>
      </c>
      <c r="AT340" s="264" t="s">
        <v>226</v>
      </c>
      <c r="AU340" s="264" t="s">
        <v>88</v>
      </c>
      <c r="AY340" s="18" t="s">
        <v>223</v>
      </c>
      <c r="BE340" s="265">
        <f>IF(O340="základní",K340,0)</f>
        <v>0</v>
      </c>
      <c r="BF340" s="265">
        <f>IF(O340="snížená",K340,0)</f>
        <v>0</v>
      </c>
      <c r="BG340" s="265">
        <f>IF(O340="zákl. přenesená",K340,0)</f>
        <v>0</v>
      </c>
      <c r="BH340" s="265">
        <f>IF(O340="sníž. přenesená",K340,0)</f>
        <v>0</v>
      </c>
      <c r="BI340" s="265">
        <f>IF(O340="nulová",K340,0)</f>
        <v>0</v>
      </c>
      <c r="BJ340" s="18" t="s">
        <v>86</v>
      </c>
      <c r="BK340" s="265">
        <f>ROUND(P340*H340,2)</f>
        <v>0</v>
      </c>
      <c r="BL340" s="18" t="s">
        <v>239</v>
      </c>
      <c r="BM340" s="264" t="s">
        <v>3386</v>
      </c>
    </row>
    <row r="341" s="2" customFormat="1">
      <c r="A341" s="39"/>
      <c r="B341" s="40"/>
      <c r="C341" s="41"/>
      <c r="D341" s="266" t="s">
        <v>232</v>
      </c>
      <c r="E341" s="41"/>
      <c r="F341" s="267" t="s">
        <v>3387</v>
      </c>
      <c r="G341" s="41"/>
      <c r="H341" s="41"/>
      <c r="I341" s="158"/>
      <c r="J341" s="158"/>
      <c r="K341" s="41"/>
      <c r="L341" s="41"/>
      <c r="M341" s="45"/>
      <c r="N341" s="268"/>
      <c r="O341" s="269"/>
      <c r="P341" s="92"/>
      <c r="Q341" s="92"/>
      <c r="R341" s="92"/>
      <c r="S341" s="92"/>
      <c r="T341" s="92"/>
      <c r="U341" s="92"/>
      <c r="V341" s="92"/>
      <c r="W341" s="92"/>
      <c r="X341" s="93"/>
      <c r="Y341" s="39"/>
      <c r="Z341" s="39"/>
      <c r="AA341" s="39"/>
      <c r="AB341" s="39"/>
      <c r="AC341" s="39"/>
      <c r="AD341" s="39"/>
      <c r="AE341" s="39"/>
      <c r="AT341" s="18" t="s">
        <v>232</v>
      </c>
      <c r="AU341" s="18" t="s">
        <v>88</v>
      </c>
    </row>
    <row r="342" s="15" customFormat="1">
      <c r="A342" s="15"/>
      <c r="B342" s="309"/>
      <c r="C342" s="310"/>
      <c r="D342" s="266" t="s">
        <v>446</v>
      </c>
      <c r="E342" s="311" t="s">
        <v>1</v>
      </c>
      <c r="F342" s="312" t="s">
        <v>3388</v>
      </c>
      <c r="G342" s="310"/>
      <c r="H342" s="311" t="s">
        <v>1</v>
      </c>
      <c r="I342" s="313"/>
      <c r="J342" s="313"/>
      <c r="K342" s="310"/>
      <c r="L342" s="310"/>
      <c r="M342" s="314"/>
      <c r="N342" s="315"/>
      <c r="O342" s="316"/>
      <c r="P342" s="316"/>
      <c r="Q342" s="316"/>
      <c r="R342" s="316"/>
      <c r="S342" s="316"/>
      <c r="T342" s="316"/>
      <c r="U342" s="316"/>
      <c r="V342" s="316"/>
      <c r="W342" s="316"/>
      <c r="X342" s="317"/>
      <c r="Y342" s="15"/>
      <c r="Z342" s="15"/>
      <c r="AA342" s="15"/>
      <c r="AB342" s="15"/>
      <c r="AC342" s="15"/>
      <c r="AD342" s="15"/>
      <c r="AE342" s="15"/>
      <c r="AT342" s="318" t="s">
        <v>446</v>
      </c>
      <c r="AU342" s="318" t="s">
        <v>88</v>
      </c>
      <c r="AV342" s="15" t="s">
        <v>86</v>
      </c>
      <c r="AW342" s="15" t="s">
        <v>5</v>
      </c>
      <c r="AX342" s="15" t="s">
        <v>78</v>
      </c>
      <c r="AY342" s="318" t="s">
        <v>223</v>
      </c>
    </row>
    <row r="343" s="13" customFormat="1">
      <c r="A343" s="13"/>
      <c r="B343" s="274"/>
      <c r="C343" s="275"/>
      <c r="D343" s="266" t="s">
        <v>446</v>
      </c>
      <c r="E343" s="276" t="s">
        <v>1</v>
      </c>
      <c r="F343" s="277" t="s">
        <v>239</v>
      </c>
      <c r="G343" s="275"/>
      <c r="H343" s="278">
        <v>4</v>
      </c>
      <c r="I343" s="279"/>
      <c r="J343" s="279"/>
      <c r="K343" s="275"/>
      <c r="L343" s="275"/>
      <c r="M343" s="280"/>
      <c r="N343" s="281"/>
      <c r="O343" s="282"/>
      <c r="P343" s="282"/>
      <c r="Q343" s="282"/>
      <c r="R343" s="282"/>
      <c r="S343" s="282"/>
      <c r="T343" s="282"/>
      <c r="U343" s="282"/>
      <c r="V343" s="282"/>
      <c r="W343" s="282"/>
      <c r="X343" s="283"/>
      <c r="Y343" s="13"/>
      <c r="Z343" s="13"/>
      <c r="AA343" s="13"/>
      <c r="AB343" s="13"/>
      <c r="AC343" s="13"/>
      <c r="AD343" s="13"/>
      <c r="AE343" s="13"/>
      <c r="AT343" s="284" t="s">
        <v>446</v>
      </c>
      <c r="AU343" s="284" t="s">
        <v>88</v>
      </c>
      <c r="AV343" s="13" t="s">
        <v>88</v>
      </c>
      <c r="AW343" s="13" t="s">
        <v>5</v>
      </c>
      <c r="AX343" s="13" t="s">
        <v>78</v>
      </c>
      <c r="AY343" s="284" t="s">
        <v>223</v>
      </c>
    </row>
    <row r="344" s="15" customFormat="1">
      <c r="A344" s="15"/>
      <c r="B344" s="309"/>
      <c r="C344" s="310"/>
      <c r="D344" s="266" t="s">
        <v>446</v>
      </c>
      <c r="E344" s="311" t="s">
        <v>1</v>
      </c>
      <c r="F344" s="312" t="s">
        <v>3389</v>
      </c>
      <c r="G344" s="310"/>
      <c r="H344" s="311" t="s">
        <v>1</v>
      </c>
      <c r="I344" s="313"/>
      <c r="J344" s="313"/>
      <c r="K344" s="310"/>
      <c r="L344" s="310"/>
      <c r="M344" s="314"/>
      <c r="N344" s="315"/>
      <c r="O344" s="316"/>
      <c r="P344" s="316"/>
      <c r="Q344" s="316"/>
      <c r="R344" s="316"/>
      <c r="S344" s="316"/>
      <c r="T344" s="316"/>
      <c r="U344" s="316"/>
      <c r="V344" s="316"/>
      <c r="W344" s="316"/>
      <c r="X344" s="317"/>
      <c r="Y344" s="15"/>
      <c r="Z344" s="15"/>
      <c r="AA344" s="15"/>
      <c r="AB344" s="15"/>
      <c r="AC344" s="15"/>
      <c r="AD344" s="15"/>
      <c r="AE344" s="15"/>
      <c r="AT344" s="318" t="s">
        <v>446</v>
      </c>
      <c r="AU344" s="318" t="s">
        <v>88</v>
      </c>
      <c r="AV344" s="15" t="s">
        <v>86</v>
      </c>
      <c r="AW344" s="15" t="s">
        <v>5</v>
      </c>
      <c r="AX344" s="15" t="s">
        <v>78</v>
      </c>
      <c r="AY344" s="318" t="s">
        <v>223</v>
      </c>
    </row>
    <row r="345" s="13" customFormat="1">
      <c r="A345" s="13"/>
      <c r="B345" s="274"/>
      <c r="C345" s="275"/>
      <c r="D345" s="266" t="s">
        <v>446</v>
      </c>
      <c r="E345" s="276" t="s">
        <v>1</v>
      </c>
      <c r="F345" s="277" t="s">
        <v>263</v>
      </c>
      <c r="G345" s="275"/>
      <c r="H345" s="278">
        <v>10</v>
      </c>
      <c r="I345" s="279"/>
      <c r="J345" s="279"/>
      <c r="K345" s="275"/>
      <c r="L345" s="275"/>
      <c r="M345" s="280"/>
      <c r="N345" s="281"/>
      <c r="O345" s="282"/>
      <c r="P345" s="282"/>
      <c r="Q345" s="282"/>
      <c r="R345" s="282"/>
      <c r="S345" s="282"/>
      <c r="T345" s="282"/>
      <c r="U345" s="282"/>
      <c r="V345" s="282"/>
      <c r="W345" s="282"/>
      <c r="X345" s="283"/>
      <c r="Y345" s="13"/>
      <c r="Z345" s="13"/>
      <c r="AA345" s="13"/>
      <c r="AB345" s="13"/>
      <c r="AC345" s="13"/>
      <c r="AD345" s="13"/>
      <c r="AE345" s="13"/>
      <c r="AT345" s="284" t="s">
        <v>446</v>
      </c>
      <c r="AU345" s="284" t="s">
        <v>88</v>
      </c>
      <c r="AV345" s="13" t="s">
        <v>88</v>
      </c>
      <c r="AW345" s="13" t="s">
        <v>5</v>
      </c>
      <c r="AX345" s="13" t="s">
        <v>78</v>
      </c>
      <c r="AY345" s="284" t="s">
        <v>223</v>
      </c>
    </row>
    <row r="346" s="14" customFormat="1">
      <c r="A346" s="14"/>
      <c r="B346" s="285"/>
      <c r="C346" s="286"/>
      <c r="D346" s="266" t="s">
        <v>446</v>
      </c>
      <c r="E346" s="287" t="s">
        <v>1</v>
      </c>
      <c r="F346" s="288" t="s">
        <v>463</v>
      </c>
      <c r="G346" s="286"/>
      <c r="H346" s="289">
        <v>14</v>
      </c>
      <c r="I346" s="290"/>
      <c r="J346" s="290"/>
      <c r="K346" s="286"/>
      <c r="L346" s="286"/>
      <c r="M346" s="291"/>
      <c r="N346" s="292"/>
      <c r="O346" s="293"/>
      <c r="P346" s="293"/>
      <c r="Q346" s="293"/>
      <c r="R346" s="293"/>
      <c r="S346" s="293"/>
      <c r="T346" s="293"/>
      <c r="U346" s="293"/>
      <c r="V346" s="293"/>
      <c r="W346" s="293"/>
      <c r="X346" s="294"/>
      <c r="Y346" s="14"/>
      <c r="Z346" s="14"/>
      <c r="AA346" s="14"/>
      <c r="AB346" s="14"/>
      <c r="AC346" s="14"/>
      <c r="AD346" s="14"/>
      <c r="AE346" s="14"/>
      <c r="AT346" s="295" t="s">
        <v>446</v>
      </c>
      <c r="AU346" s="295" t="s">
        <v>88</v>
      </c>
      <c r="AV346" s="14" t="s">
        <v>239</v>
      </c>
      <c r="AW346" s="14" t="s">
        <v>5</v>
      </c>
      <c r="AX346" s="14" t="s">
        <v>86</v>
      </c>
      <c r="AY346" s="295" t="s">
        <v>223</v>
      </c>
    </row>
    <row r="347" s="2" customFormat="1" ht="21.75" customHeight="1">
      <c r="A347" s="39"/>
      <c r="B347" s="40"/>
      <c r="C347" s="252" t="s">
        <v>718</v>
      </c>
      <c r="D347" s="252" t="s">
        <v>226</v>
      </c>
      <c r="E347" s="253" t="s">
        <v>3390</v>
      </c>
      <c r="F347" s="254" t="s">
        <v>3391</v>
      </c>
      <c r="G347" s="255" t="s">
        <v>481</v>
      </c>
      <c r="H347" s="256">
        <v>62</v>
      </c>
      <c r="I347" s="257"/>
      <c r="J347" s="257"/>
      <c r="K347" s="258">
        <f>ROUND(P347*H347,2)</f>
        <v>0</v>
      </c>
      <c r="L347" s="254" t="s">
        <v>1</v>
      </c>
      <c r="M347" s="45"/>
      <c r="N347" s="259" t="s">
        <v>1</v>
      </c>
      <c r="O347" s="260" t="s">
        <v>41</v>
      </c>
      <c r="P347" s="261">
        <f>I347+J347</f>
        <v>0</v>
      </c>
      <c r="Q347" s="261">
        <f>ROUND(I347*H347,2)</f>
        <v>0</v>
      </c>
      <c r="R347" s="261">
        <f>ROUND(J347*H347,2)</f>
        <v>0</v>
      </c>
      <c r="S347" s="92"/>
      <c r="T347" s="262">
        <f>S347*H347</f>
        <v>0</v>
      </c>
      <c r="U347" s="262">
        <v>0</v>
      </c>
      <c r="V347" s="262">
        <f>U347*H347</f>
        <v>0</v>
      </c>
      <c r="W347" s="262">
        <v>0.063</v>
      </c>
      <c r="X347" s="263">
        <f>W347*H347</f>
        <v>3.9060000000000001</v>
      </c>
      <c r="Y347" s="39"/>
      <c r="Z347" s="39"/>
      <c r="AA347" s="39"/>
      <c r="AB347" s="39"/>
      <c r="AC347" s="39"/>
      <c r="AD347" s="39"/>
      <c r="AE347" s="39"/>
      <c r="AR347" s="264" t="s">
        <v>239</v>
      </c>
      <c r="AT347" s="264" t="s">
        <v>226</v>
      </c>
      <c r="AU347" s="264" t="s">
        <v>88</v>
      </c>
      <c r="AY347" s="18" t="s">
        <v>223</v>
      </c>
      <c r="BE347" s="265">
        <f>IF(O347="základní",K347,0)</f>
        <v>0</v>
      </c>
      <c r="BF347" s="265">
        <f>IF(O347="snížená",K347,0)</f>
        <v>0</v>
      </c>
      <c r="BG347" s="265">
        <f>IF(O347="zákl. přenesená",K347,0)</f>
        <v>0</v>
      </c>
      <c r="BH347" s="265">
        <f>IF(O347="sníž. přenesená",K347,0)</f>
        <v>0</v>
      </c>
      <c r="BI347" s="265">
        <f>IF(O347="nulová",K347,0)</f>
        <v>0</v>
      </c>
      <c r="BJ347" s="18" t="s">
        <v>86</v>
      </c>
      <c r="BK347" s="265">
        <f>ROUND(P347*H347,2)</f>
        <v>0</v>
      </c>
      <c r="BL347" s="18" t="s">
        <v>239</v>
      </c>
      <c r="BM347" s="264" t="s">
        <v>3392</v>
      </c>
    </row>
    <row r="348" s="15" customFormat="1">
      <c r="A348" s="15"/>
      <c r="B348" s="309"/>
      <c r="C348" s="310"/>
      <c r="D348" s="266" t="s">
        <v>446</v>
      </c>
      <c r="E348" s="311" t="s">
        <v>1</v>
      </c>
      <c r="F348" s="312" t="s">
        <v>3388</v>
      </c>
      <c r="G348" s="310"/>
      <c r="H348" s="311" t="s">
        <v>1</v>
      </c>
      <c r="I348" s="313"/>
      <c r="J348" s="313"/>
      <c r="K348" s="310"/>
      <c r="L348" s="310"/>
      <c r="M348" s="314"/>
      <c r="N348" s="315"/>
      <c r="O348" s="316"/>
      <c r="P348" s="316"/>
      <c r="Q348" s="316"/>
      <c r="R348" s="316"/>
      <c r="S348" s="316"/>
      <c r="T348" s="316"/>
      <c r="U348" s="316"/>
      <c r="V348" s="316"/>
      <c r="W348" s="316"/>
      <c r="X348" s="317"/>
      <c r="Y348" s="15"/>
      <c r="Z348" s="15"/>
      <c r="AA348" s="15"/>
      <c r="AB348" s="15"/>
      <c r="AC348" s="15"/>
      <c r="AD348" s="15"/>
      <c r="AE348" s="15"/>
      <c r="AT348" s="318" t="s">
        <v>446</v>
      </c>
      <c r="AU348" s="318" t="s">
        <v>88</v>
      </c>
      <c r="AV348" s="15" t="s">
        <v>86</v>
      </c>
      <c r="AW348" s="15" t="s">
        <v>5</v>
      </c>
      <c r="AX348" s="15" t="s">
        <v>78</v>
      </c>
      <c r="AY348" s="318" t="s">
        <v>223</v>
      </c>
    </row>
    <row r="349" s="13" customFormat="1">
      <c r="A349" s="13"/>
      <c r="B349" s="274"/>
      <c r="C349" s="275"/>
      <c r="D349" s="266" t="s">
        <v>446</v>
      </c>
      <c r="E349" s="276" t="s">
        <v>1</v>
      </c>
      <c r="F349" s="277" t="s">
        <v>258</v>
      </c>
      <c r="G349" s="275"/>
      <c r="H349" s="278">
        <v>9</v>
      </c>
      <c r="I349" s="279"/>
      <c r="J349" s="279"/>
      <c r="K349" s="275"/>
      <c r="L349" s="275"/>
      <c r="M349" s="280"/>
      <c r="N349" s="281"/>
      <c r="O349" s="282"/>
      <c r="P349" s="282"/>
      <c r="Q349" s="282"/>
      <c r="R349" s="282"/>
      <c r="S349" s="282"/>
      <c r="T349" s="282"/>
      <c r="U349" s="282"/>
      <c r="V349" s="282"/>
      <c r="W349" s="282"/>
      <c r="X349" s="283"/>
      <c r="Y349" s="13"/>
      <c r="Z349" s="13"/>
      <c r="AA349" s="13"/>
      <c r="AB349" s="13"/>
      <c r="AC349" s="13"/>
      <c r="AD349" s="13"/>
      <c r="AE349" s="13"/>
      <c r="AT349" s="284" t="s">
        <v>446</v>
      </c>
      <c r="AU349" s="284" t="s">
        <v>88</v>
      </c>
      <c r="AV349" s="13" t="s">
        <v>88</v>
      </c>
      <c r="AW349" s="13" t="s">
        <v>5</v>
      </c>
      <c r="AX349" s="13" t="s">
        <v>78</v>
      </c>
      <c r="AY349" s="284" t="s">
        <v>223</v>
      </c>
    </row>
    <row r="350" s="15" customFormat="1">
      <c r="A350" s="15"/>
      <c r="B350" s="309"/>
      <c r="C350" s="310"/>
      <c r="D350" s="266" t="s">
        <v>446</v>
      </c>
      <c r="E350" s="311" t="s">
        <v>1</v>
      </c>
      <c r="F350" s="312" t="s">
        <v>3389</v>
      </c>
      <c r="G350" s="310"/>
      <c r="H350" s="311" t="s">
        <v>1</v>
      </c>
      <c r="I350" s="313"/>
      <c r="J350" s="313"/>
      <c r="K350" s="310"/>
      <c r="L350" s="310"/>
      <c r="M350" s="314"/>
      <c r="N350" s="315"/>
      <c r="O350" s="316"/>
      <c r="P350" s="316"/>
      <c r="Q350" s="316"/>
      <c r="R350" s="316"/>
      <c r="S350" s="316"/>
      <c r="T350" s="316"/>
      <c r="U350" s="316"/>
      <c r="V350" s="316"/>
      <c r="W350" s="316"/>
      <c r="X350" s="317"/>
      <c r="Y350" s="15"/>
      <c r="Z350" s="15"/>
      <c r="AA350" s="15"/>
      <c r="AB350" s="15"/>
      <c r="AC350" s="15"/>
      <c r="AD350" s="15"/>
      <c r="AE350" s="15"/>
      <c r="AT350" s="318" t="s">
        <v>446</v>
      </c>
      <c r="AU350" s="318" t="s">
        <v>88</v>
      </c>
      <c r="AV350" s="15" t="s">
        <v>86</v>
      </c>
      <c r="AW350" s="15" t="s">
        <v>5</v>
      </c>
      <c r="AX350" s="15" t="s">
        <v>78</v>
      </c>
      <c r="AY350" s="318" t="s">
        <v>223</v>
      </c>
    </row>
    <row r="351" s="13" customFormat="1">
      <c r="A351" s="13"/>
      <c r="B351" s="274"/>
      <c r="C351" s="275"/>
      <c r="D351" s="266" t="s">
        <v>446</v>
      </c>
      <c r="E351" s="276" t="s">
        <v>1</v>
      </c>
      <c r="F351" s="277" t="s">
        <v>658</v>
      </c>
      <c r="G351" s="275"/>
      <c r="H351" s="278">
        <v>53</v>
      </c>
      <c r="I351" s="279"/>
      <c r="J351" s="279"/>
      <c r="K351" s="275"/>
      <c r="L351" s="275"/>
      <c r="M351" s="280"/>
      <c r="N351" s="281"/>
      <c r="O351" s="282"/>
      <c r="P351" s="282"/>
      <c r="Q351" s="282"/>
      <c r="R351" s="282"/>
      <c r="S351" s="282"/>
      <c r="T351" s="282"/>
      <c r="U351" s="282"/>
      <c r="V351" s="282"/>
      <c r="W351" s="282"/>
      <c r="X351" s="283"/>
      <c r="Y351" s="13"/>
      <c r="Z351" s="13"/>
      <c r="AA351" s="13"/>
      <c r="AB351" s="13"/>
      <c r="AC351" s="13"/>
      <c r="AD351" s="13"/>
      <c r="AE351" s="13"/>
      <c r="AT351" s="284" t="s">
        <v>446</v>
      </c>
      <c r="AU351" s="284" t="s">
        <v>88</v>
      </c>
      <c r="AV351" s="13" t="s">
        <v>88</v>
      </c>
      <c r="AW351" s="13" t="s">
        <v>5</v>
      </c>
      <c r="AX351" s="13" t="s">
        <v>78</v>
      </c>
      <c r="AY351" s="284" t="s">
        <v>223</v>
      </c>
    </row>
    <row r="352" s="14" customFormat="1">
      <c r="A352" s="14"/>
      <c r="B352" s="285"/>
      <c r="C352" s="286"/>
      <c r="D352" s="266" t="s">
        <v>446</v>
      </c>
      <c r="E352" s="287" t="s">
        <v>1</v>
      </c>
      <c r="F352" s="288" t="s">
        <v>463</v>
      </c>
      <c r="G352" s="286"/>
      <c r="H352" s="289">
        <v>62</v>
      </c>
      <c r="I352" s="290"/>
      <c r="J352" s="290"/>
      <c r="K352" s="286"/>
      <c r="L352" s="286"/>
      <c r="M352" s="291"/>
      <c r="N352" s="292"/>
      <c r="O352" s="293"/>
      <c r="P352" s="293"/>
      <c r="Q352" s="293"/>
      <c r="R352" s="293"/>
      <c r="S352" s="293"/>
      <c r="T352" s="293"/>
      <c r="U352" s="293"/>
      <c r="V352" s="293"/>
      <c r="W352" s="293"/>
      <c r="X352" s="294"/>
      <c r="Y352" s="14"/>
      <c r="Z352" s="14"/>
      <c r="AA352" s="14"/>
      <c r="AB352" s="14"/>
      <c r="AC352" s="14"/>
      <c r="AD352" s="14"/>
      <c r="AE352" s="14"/>
      <c r="AT352" s="295" t="s">
        <v>446</v>
      </c>
      <c r="AU352" s="295" t="s">
        <v>88</v>
      </c>
      <c r="AV352" s="14" t="s">
        <v>239</v>
      </c>
      <c r="AW352" s="14" t="s">
        <v>5</v>
      </c>
      <c r="AX352" s="14" t="s">
        <v>86</v>
      </c>
      <c r="AY352" s="295" t="s">
        <v>223</v>
      </c>
    </row>
    <row r="353" s="12" customFormat="1" ht="22.8" customHeight="1">
      <c r="A353" s="12"/>
      <c r="B353" s="235"/>
      <c r="C353" s="236"/>
      <c r="D353" s="237" t="s">
        <v>77</v>
      </c>
      <c r="E353" s="250" t="s">
        <v>1143</v>
      </c>
      <c r="F353" s="250" t="s">
        <v>1144</v>
      </c>
      <c r="G353" s="236"/>
      <c r="H353" s="236"/>
      <c r="I353" s="239"/>
      <c r="J353" s="239"/>
      <c r="K353" s="251">
        <f>BK353</f>
        <v>0</v>
      </c>
      <c r="L353" s="236"/>
      <c r="M353" s="241"/>
      <c r="N353" s="242"/>
      <c r="O353" s="243"/>
      <c r="P353" s="243"/>
      <c r="Q353" s="244">
        <f>SUM(Q354:Q359)</f>
        <v>0</v>
      </c>
      <c r="R353" s="244">
        <f>SUM(R354:R359)</f>
        <v>0</v>
      </c>
      <c r="S353" s="243"/>
      <c r="T353" s="245">
        <f>SUM(T354:T359)</f>
        <v>0</v>
      </c>
      <c r="U353" s="243"/>
      <c r="V353" s="245">
        <f>SUM(V354:V359)</f>
        <v>0</v>
      </c>
      <c r="W353" s="243"/>
      <c r="X353" s="246">
        <f>SUM(X354:X359)</f>
        <v>0</v>
      </c>
      <c r="Y353" s="12"/>
      <c r="Z353" s="12"/>
      <c r="AA353" s="12"/>
      <c r="AB353" s="12"/>
      <c r="AC353" s="12"/>
      <c r="AD353" s="12"/>
      <c r="AE353" s="12"/>
      <c r="AR353" s="247" t="s">
        <v>86</v>
      </c>
      <c r="AT353" s="248" t="s">
        <v>77</v>
      </c>
      <c r="AU353" s="248" t="s">
        <v>86</v>
      </c>
      <c r="AY353" s="247" t="s">
        <v>223</v>
      </c>
      <c r="BK353" s="249">
        <f>SUM(BK354:BK359)</f>
        <v>0</v>
      </c>
    </row>
    <row r="354" s="2" customFormat="1" ht="21.75" customHeight="1">
      <c r="A354" s="39"/>
      <c r="B354" s="40"/>
      <c r="C354" s="252" t="s">
        <v>464</v>
      </c>
      <c r="D354" s="252" t="s">
        <v>226</v>
      </c>
      <c r="E354" s="253" t="s">
        <v>3393</v>
      </c>
      <c r="F354" s="254" t="s">
        <v>3394</v>
      </c>
      <c r="G354" s="255" t="s">
        <v>501</v>
      </c>
      <c r="H354" s="256">
        <v>7.4459999999999997</v>
      </c>
      <c r="I354" s="257"/>
      <c r="J354" s="257"/>
      <c r="K354" s="258">
        <f>ROUND(P354*H354,2)</f>
        <v>0</v>
      </c>
      <c r="L354" s="254" t="s">
        <v>404</v>
      </c>
      <c r="M354" s="45"/>
      <c r="N354" s="259" t="s">
        <v>1</v>
      </c>
      <c r="O354" s="260" t="s">
        <v>41</v>
      </c>
      <c r="P354" s="261">
        <f>I354+J354</f>
        <v>0</v>
      </c>
      <c r="Q354" s="261">
        <f>ROUND(I354*H354,2)</f>
        <v>0</v>
      </c>
      <c r="R354" s="261">
        <f>ROUND(J354*H354,2)</f>
        <v>0</v>
      </c>
      <c r="S354" s="92"/>
      <c r="T354" s="262">
        <f>S354*H354</f>
        <v>0</v>
      </c>
      <c r="U354" s="262">
        <v>0</v>
      </c>
      <c r="V354" s="262">
        <f>U354*H354</f>
        <v>0</v>
      </c>
      <c r="W354" s="262">
        <v>0</v>
      </c>
      <c r="X354" s="263">
        <f>W354*H354</f>
        <v>0</v>
      </c>
      <c r="Y354" s="39"/>
      <c r="Z354" s="39"/>
      <c r="AA354" s="39"/>
      <c r="AB354" s="39"/>
      <c r="AC354" s="39"/>
      <c r="AD354" s="39"/>
      <c r="AE354" s="39"/>
      <c r="AR354" s="264" t="s">
        <v>303</v>
      </c>
      <c r="AT354" s="264" t="s">
        <v>226</v>
      </c>
      <c r="AU354" s="264" t="s">
        <v>88</v>
      </c>
      <c r="AY354" s="18" t="s">
        <v>223</v>
      </c>
      <c r="BE354" s="265">
        <f>IF(O354="základní",K354,0)</f>
        <v>0</v>
      </c>
      <c r="BF354" s="265">
        <f>IF(O354="snížená",K354,0)</f>
        <v>0</v>
      </c>
      <c r="BG354" s="265">
        <f>IF(O354="zákl. přenesená",K354,0)</f>
        <v>0</v>
      </c>
      <c r="BH354" s="265">
        <f>IF(O354="sníž. přenesená",K354,0)</f>
        <v>0</v>
      </c>
      <c r="BI354" s="265">
        <f>IF(O354="nulová",K354,0)</f>
        <v>0</v>
      </c>
      <c r="BJ354" s="18" t="s">
        <v>86</v>
      </c>
      <c r="BK354" s="265">
        <f>ROUND(P354*H354,2)</f>
        <v>0</v>
      </c>
      <c r="BL354" s="18" t="s">
        <v>303</v>
      </c>
      <c r="BM354" s="264" t="s">
        <v>3395</v>
      </c>
    </row>
    <row r="355" s="15" customFormat="1">
      <c r="A355" s="15"/>
      <c r="B355" s="309"/>
      <c r="C355" s="310"/>
      <c r="D355" s="266" t="s">
        <v>446</v>
      </c>
      <c r="E355" s="311" t="s">
        <v>1</v>
      </c>
      <c r="F355" s="312" t="s">
        <v>3396</v>
      </c>
      <c r="G355" s="310"/>
      <c r="H355" s="311" t="s">
        <v>1</v>
      </c>
      <c r="I355" s="313"/>
      <c r="J355" s="313"/>
      <c r="K355" s="310"/>
      <c r="L355" s="310"/>
      <c r="M355" s="314"/>
      <c r="N355" s="315"/>
      <c r="O355" s="316"/>
      <c r="P355" s="316"/>
      <c r="Q355" s="316"/>
      <c r="R355" s="316"/>
      <c r="S355" s="316"/>
      <c r="T355" s="316"/>
      <c r="U355" s="316"/>
      <c r="V355" s="316"/>
      <c r="W355" s="316"/>
      <c r="X355" s="317"/>
      <c r="Y355" s="15"/>
      <c r="Z355" s="15"/>
      <c r="AA355" s="15"/>
      <c r="AB355" s="15"/>
      <c r="AC355" s="15"/>
      <c r="AD355" s="15"/>
      <c r="AE355" s="15"/>
      <c r="AT355" s="318" t="s">
        <v>446</v>
      </c>
      <c r="AU355" s="318" t="s">
        <v>88</v>
      </c>
      <c r="AV355" s="15" t="s">
        <v>86</v>
      </c>
      <c r="AW355" s="15" t="s">
        <v>5</v>
      </c>
      <c r="AX355" s="15" t="s">
        <v>78</v>
      </c>
      <c r="AY355" s="318" t="s">
        <v>223</v>
      </c>
    </row>
    <row r="356" s="13" customFormat="1">
      <c r="A356" s="13"/>
      <c r="B356" s="274"/>
      <c r="C356" s="275"/>
      <c r="D356" s="266" t="s">
        <v>446</v>
      </c>
      <c r="E356" s="276" t="s">
        <v>1</v>
      </c>
      <c r="F356" s="277" t="s">
        <v>3397</v>
      </c>
      <c r="G356" s="275"/>
      <c r="H356" s="278">
        <v>6.835</v>
      </c>
      <c r="I356" s="279"/>
      <c r="J356" s="279"/>
      <c r="K356" s="275"/>
      <c r="L356" s="275"/>
      <c r="M356" s="280"/>
      <c r="N356" s="281"/>
      <c r="O356" s="282"/>
      <c r="P356" s="282"/>
      <c r="Q356" s="282"/>
      <c r="R356" s="282"/>
      <c r="S356" s="282"/>
      <c r="T356" s="282"/>
      <c r="U356" s="282"/>
      <c r="V356" s="282"/>
      <c r="W356" s="282"/>
      <c r="X356" s="283"/>
      <c r="Y356" s="13"/>
      <c r="Z356" s="13"/>
      <c r="AA356" s="13"/>
      <c r="AB356" s="13"/>
      <c r="AC356" s="13"/>
      <c r="AD356" s="13"/>
      <c r="AE356" s="13"/>
      <c r="AT356" s="284" t="s">
        <v>446</v>
      </c>
      <c r="AU356" s="284" t="s">
        <v>88</v>
      </c>
      <c r="AV356" s="13" t="s">
        <v>88</v>
      </c>
      <c r="AW356" s="13" t="s">
        <v>5</v>
      </c>
      <c r="AX356" s="13" t="s">
        <v>78</v>
      </c>
      <c r="AY356" s="284" t="s">
        <v>223</v>
      </c>
    </row>
    <row r="357" s="15" customFormat="1">
      <c r="A357" s="15"/>
      <c r="B357" s="309"/>
      <c r="C357" s="310"/>
      <c r="D357" s="266" t="s">
        <v>446</v>
      </c>
      <c r="E357" s="311" t="s">
        <v>1</v>
      </c>
      <c r="F357" s="312" t="s">
        <v>3398</v>
      </c>
      <c r="G357" s="310"/>
      <c r="H357" s="311" t="s">
        <v>1</v>
      </c>
      <c r="I357" s="313"/>
      <c r="J357" s="313"/>
      <c r="K357" s="310"/>
      <c r="L357" s="310"/>
      <c r="M357" s="314"/>
      <c r="N357" s="315"/>
      <c r="O357" s="316"/>
      <c r="P357" s="316"/>
      <c r="Q357" s="316"/>
      <c r="R357" s="316"/>
      <c r="S357" s="316"/>
      <c r="T357" s="316"/>
      <c r="U357" s="316"/>
      <c r="V357" s="316"/>
      <c r="W357" s="316"/>
      <c r="X357" s="317"/>
      <c r="Y357" s="15"/>
      <c r="Z357" s="15"/>
      <c r="AA357" s="15"/>
      <c r="AB357" s="15"/>
      <c r="AC357" s="15"/>
      <c r="AD357" s="15"/>
      <c r="AE357" s="15"/>
      <c r="AT357" s="318" t="s">
        <v>446</v>
      </c>
      <c r="AU357" s="318" t="s">
        <v>88</v>
      </c>
      <c r="AV357" s="15" t="s">
        <v>86</v>
      </c>
      <c r="AW357" s="15" t="s">
        <v>5</v>
      </c>
      <c r="AX357" s="15" t="s">
        <v>78</v>
      </c>
      <c r="AY357" s="318" t="s">
        <v>223</v>
      </c>
    </row>
    <row r="358" s="13" customFormat="1">
      <c r="A358" s="13"/>
      <c r="B358" s="274"/>
      <c r="C358" s="275"/>
      <c r="D358" s="266" t="s">
        <v>446</v>
      </c>
      <c r="E358" s="276" t="s">
        <v>1</v>
      </c>
      <c r="F358" s="277" t="s">
        <v>3399</v>
      </c>
      <c r="G358" s="275"/>
      <c r="H358" s="278">
        <v>0.61099999999999999</v>
      </c>
      <c r="I358" s="279"/>
      <c r="J358" s="279"/>
      <c r="K358" s="275"/>
      <c r="L358" s="275"/>
      <c r="M358" s="280"/>
      <c r="N358" s="281"/>
      <c r="O358" s="282"/>
      <c r="P358" s="282"/>
      <c r="Q358" s="282"/>
      <c r="R358" s="282"/>
      <c r="S358" s="282"/>
      <c r="T358" s="282"/>
      <c r="U358" s="282"/>
      <c r="V358" s="282"/>
      <c r="W358" s="282"/>
      <c r="X358" s="283"/>
      <c r="Y358" s="13"/>
      <c r="Z358" s="13"/>
      <c r="AA358" s="13"/>
      <c r="AB358" s="13"/>
      <c r="AC358" s="13"/>
      <c r="AD358" s="13"/>
      <c r="AE358" s="13"/>
      <c r="AT358" s="284" t="s">
        <v>446</v>
      </c>
      <c r="AU358" s="284" t="s">
        <v>88</v>
      </c>
      <c r="AV358" s="13" t="s">
        <v>88</v>
      </c>
      <c r="AW358" s="13" t="s">
        <v>5</v>
      </c>
      <c r="AX358" s="13" t="s">
        <v>78</v>
      </c>
      <c r="AY358" s="284" t="s">
        <v>223</v>
      </c>
    </row>
    <row r="359" s="14" customFormat="1">
      <c r="A359" s="14"/>
      <c r="B359" s="285"/>
      <c r="C359" s="286"/>
      <c r="D359" s="266" t="s">
        <v>446</v>
      </c>
      <c r="E359" s="287" t="s">
        <v>1</v>
      </c>
      <c r="F359" s="288" t="s">
        <v>463</v>
      </c>
      <c r="G359" s="286"/>
      <c r="H359" s="289">
        <v>7.4459999999999997</v>
      </c>
      <c r="I359" s="290"/>
      <c r="J359" s="290"/>
      <c r="K359" s="286"/>
      <c r="L359" s="286"/>
      <c r="M359" s="291"/>
      <c r="N359" s="292"/>
      <c r="O359" s="293"/>
      <c r="P359" s="293"/>
      <c r="Q359" s="293"/>
      <c r="R359" s="293"/>
      <c r="S359" s="293"/>
      <c r="T359" s="293"/>
      <c r="U359" s="293"/>
      <c r="V359" s="293"/>
      <c r="W359" s="293"/>
      <c r="X359" s="294"/>
      <c r="Y359" s="14"/>
      <c r="Z359" s="14"/>
      <c r="AA359" s="14"/>
      <c r="AB359" s="14"/>
      <c r="AC359" s="14"/>
      <c r="AD359" s="14"/>
      <c r="AE359" s="14"/>
      <c r="AT359" s="295" t="s">
        <v>446</v>
      </c>
      <c r="AU359" s="295" t="s">
        <v>88</v>
      </c>
      <c r="AV359" s="14" t="s">
        <v>239</v>
      </c>
      <c r="AW359" s="14" t="s">
        <v>5</v>
      </c>
      <c r="AX359" s="14" t="s">
        <v>86</v>
      </c>
      <c r="AY359" s="295" t="s">
        <v>223</v>
      </c>
    </row>
    <row r="360" s="12" customFormat="1" ht="25.92" customHeight="1">
      <c r="A360" s="12"/>
      <c r="B360" s="235"/>
      <c r="C360" s="236"/>
      <c r="D360" s="237" t="s">
        <v>77</v>
      </c>
      <c r="E360" s="238" t="s">
        <v>498</v>
      </c>
      <c r="F360" s="238" t="s">
        <v>958</v>
      </c>
      <c r="G360" s="236"/>
      <c r="H360" s="236"/>
      <c r="I360" s="239"/>
      <c r="J360" s="239"/>
      <c r="K360" s="240">
        <f>BK360</f>
        <v>0</v>
      </c>
      <c r="L360" s="236"/>
      <c r="M360" s="241"/>
      <c r="N360" s="242"/>
      <c r="O360" s="243"/>
      <c r="P360" s="243"/>
      <c r="Q360" s="244">
        <f>Q361+Q364</f>
        <v>0</v>
      </c>
      <c r="R360" s="244">
        <f>R361+R364</f>
        <v>0</v>
      </c>
      <c r="S360" s="243"/>
      <c r="T360" s="245">
        <f>T361+T364</f>
        <v>0</v>
      </c>
      <c r="U360" s="243"/>
      <c r="V360" s="245">
        <f>V361+V364</f>
        <v>0</v>
      </c>
      <c r="W360" s="243"/>
      <c r="X360" s="246">
        <f>X361+X364</f>
        <v>0</v>
      </c>
      <c r="Y360" s="12"/>
      <c r="Z360" s="12"/>
      <c r="AA360" s="12"/>
      <c r="AB360" s="12"/>
      <c r="AC360" s="12"/>
      <c r="AD360" s="12"/>
      <c r="AE360" s="12"/>
      <c r="AR360" s="247" t="s">
        <v>234</v>
      </c>
      <c r="AT360" s="248" t="s">
        <v>77</v>
      </c>
      <c r="AU360" s="248" t="s">
        <v>78</v>
      </c>
      <c r="AY360" s="247" t="s">
        <v>223</v>
      </c>
      <c r="BK360" s="249">
        <f>BK361+BK364</f>
        <v>0</v>
      </c>
    </row>
    <row r="361" s="12" customFormat="1" ht="22.8" customHeight="1">
      <c r="A361" s="12"/>
      <c r="B361" s="235"/>
      <c r="C361" s="236"/>
      <c r="D361" s="237" t="s">
        <v>77</v>
      </c>
      <c r="E361" s="250" t="s">
        <v>3400</v>
      </c>
      <c r="F361" s="250" t="s">
        <v>3401</v>
      </c>
      <c r="G361" s="236"/>
      <c r="H361" s="236"/>
      <c r="I361" s="239"/>
      <c r="J361" s="239"/>
      <c r="K361" s="251">
        <f>BK361</f>
        <v>0</v>
      </c>
      <c r="L361" s="236"/>
      <c r="M361" s="241"/>
      <c r="N361" s="242"/>
      <c r="O361" s="243"/>
      <c r="P361" s="243"/>
      <c r="Q361" s="244">
        <f>SUM(Q362:Q363)</f>
        <v>0</v>
      </c>
      <c r="R361" s="244">
        <f>SUM(R362:R363)</f>
        <v>0</v>
      </c>
      <c r="S361" s="243"/>
      <c r="T361" s="245">
        <f>SUM(T362:T363)</f>
        <v>0</v>
      </c>
      <c r="U361" s="243"/>
      <c r="V361" s="245">
        <f>SUM(V362:V363)</f>
        <v>0</v>
      </c>
      <c r="W361" s="243"/>
      <c r="X361" s="246">
        <f>SUM(X362:X363)</f>
        <v>0</v>
      </c>
      <c r="Y361" s="12"/>
      <c r="Z361" s="12"/>
      <c r="AA361" s="12"/>
      <c r="AB361" s="12"/>
      <c r="AC361" s="12"/>
      <c r="AD361" s="12"/>
      <c r="AE361" s="12"/>
      <c r="AR361" s="247" t="s">
        <v>234</v>
      </c>
      <c r="AT361" s="248" t="s">
        <v>77</v>
      </c>
      <c r="AU361" s="248" t="s">
        <v>86</v>
      </c>
      <c r="AY361" s="247" t="s">
        <v>223</v>
      </c>
      <c r="BK361" s="249">
        <f>SUM(BK362:BK363)</f>
        <v>0</v>
      </c>
    </row>
    <row r="362" s="2" customFormat="1" ht="21.75" customHeight="1">
      <c r="A362" s="39"/>
      <c r="B362" s="40"/>
      <c r="C362" s="252" t="s">
        <v>1578</v>
      </c>
      <c r="D362" s="252" t="s">
        <v>226</v>
      </c>
      <c r="E362" s="253" t="s">
        <v>3402</v>
      </c>
      <c r="F362" s="254" t="s">
        <v>3403</v>
      </c>
      <c r="G362" s="255" t="s">
        <v>481</v>
      </c>
      <c r="H362" s="256">
        <v>60.020000000000003</v>
      </c>
      <c r="I362" s="257"/>
      <c r="J362" s="257"/>
      <c r="K362" s="258">
        <f>ROUND(P362*H362,2)</f>
        <v>0</v>
      </c>
      <c r="L362" s="254" t="s">
        <v>404</v>
      </c>
      <c r="M362" s="45"/>
      <c r="N362" s="259" t="s">
        <v>1</v>
      </c>
      <c r="O362" s="260" t="s">
        <v>41</v>
      </c>
      <c r="P362" s="261">
        <f>I362+J362</f>
        <v>0</v>
      </c>
      <c r="Q362" s="261">
        <f>ROUND(I362*H362,2)</f>
        <v>0</v>
      </c>
      <c r="R362" s="261">
        <f>ROUND(J362*H362,2)</f>
        <v>0</v>
      </c>
      <c r="S362" s="92"/>
      <c r="T362" s="262">
        <f>S362*H362</f>
        <v>0</v>
      </c>
      <c r="U362" s="262">
        <v>0</v>
      </c>
      <c r="V362" s="262">
        <f>U362*H362</f>
        <v>0</v>
      </c>
      <c r="W362" s="262">
        <v>0</v>
      </c>
      <c r="X362" s="263">
        <f>W362*H362</f>
        <v>0</v>
      </c>
      <c r="Y362" s="39"/>
      <c r="Z362" s="39"/>
      <c r="AA362" s="39"/>
      <c r="AB362" s="39"/>
      <c r="AC362" s="39"/>
      <c r="AD362" s="39"/>
      <c r="AE362" s="39"/>
      <c r="AR362" s="264" t="s">
        <v>963</v>
      </c>
      <c r="AT362" s="264" t="s">
        <v>226</v>
      </c>
      <c r="AU362" s="264" t="s">
        <v>88</v>
      </c>
      <c r="AY362" s="18" t="s">
        <v>223</v>
      </c>
      <c r="BE362" s="265">
        <f>IF(O362="základní",K362,0)</f>
        <v>0</v>
      </c>
      <c r="BF362" s="265">
        <f>IF(O362="snížená",K362,0)</f>
        <v>0</v>
      </c>
      <c r="BG362" s="265">
        <f>IF(O362="zákl. přenesená",K362,0)</f>
        <v>0</v>
      </c>
      <c r="BH362" s="265">
        <f>IF(O362="sníž. přenesená",K362,0)</f>
        <v>0</v>
      </c>
      <c r="BI362" s="265">
        <f>IF(O362="nulová",K362,0)</f>
        <v>0</v>
      </c>
      <c r="BJ362" s="18" t="s">
        <v>86</v>
      </c>
      <c r="BK362" s="265">
        <f>ROUND(P362*H362,2)</f>
        <v>0</v>
      </c>
      <c r="BL362" s="18" t="s">
        <v>963</v>
      </c>
      <c r="BM362" s="264" t="s">
        <v>3404</v>
      </c>
    </row>
    <row r="363" s="13" customFormat="1">
      <c r="A363" s="13"/>
      <c r="B363" s="274"/>
      <c r="C363" s="275"/>
      <c r="D363" s="266" t="s">
        <v>446</v>
      </c>
      <c r="E363" s="276" t="s">
        <v>1</v>
      </c>
      <c r="F363" s="277" t="s">
        <v>3405</v>
      </c>
      <c r="G363" s="275"/>
      <c r="H363" s="278">
        <v>60.020000000000003</v>
      </c>
      <c r="I363" s="279"/>
      <c r="J363" s="279"/>
      <c r="K363" s="275"/>
      <c r="L363" s="275"/>
      <c r="M363" s="280"/>
      <c r="N363" s="281"/>
      <c r="O363" s="282"/>
      <c r="P363" s="282"/>
      <c r="Q363" s="282"/>
      <c r="R363" s="282"/>
      <c r="S363" s="282"/>
      <c r="T363" s="282"/>
      <c r="U363" s="282"/>
      <c r="V363" s="282"/>
      <c r="W363" s="282"/>
      <c r="X363" s="283"/>
      <c r="Y363" s="13"/>
      <c r="Z363" s="13"/>
      <c r="AA363" s="13"/>
      <c r="AB363" s="13"/>
      <c r="AC363" s="13"/>
      <c r="AD363" s="13"/>
      <c r="AE363" s="13"/>
      <c r="AT363" s="284" t="s">
        <v>446</v>
      </c>
      <c r="AU363" s="284" t="s">
        <v>88</v>
      </c>
      <c r="AV363" s="13" t="s">
        <v>88</v>
      </c>
      <c r="AW363" s="13" t="s">
        <v>5</v>
      </c>
      <c r="AX363" s="13" t="s">
        <v>86</v>
      </c>
      <c r="AY363" s="284" t="s">
        <v>223</v>
      </c>
    </row>
    <row r="364" s="12" customFormat="1" ht="22.8" customHeight="1">
      <c r="A364" s="12"/>
      <c r="B364" s="235"/>
      <c r="C364" s="236"/>
      <c r="D364" s="237" t="s">
        <v>77</v>
      </c>
      <c r="E364" s="250" t="s">
        <v>341</v>
      </c>
      <c r="F364" s="250" t="s">
        <v>342</v>
      </c>
      <c r="G364" s="236"/>
      <c r="H364" s="236"/>
      <c r="I364" s="239"/>
      <c r="J364" s="239"/>
      <c r="K364" s="251">
        <f>BK364</f>
        <v>0</v>
      </c>
      <c r="L364" s="236"/>
      <c r="M364" s="241"/>
      <c r="N364" s="242"/>
      <c r="O364" s="243"/>
      <c r="P364" s="243"/>
      <c r="Q364" s="244">
        <f>SUM(Q365:Q368)</f>
        <v>0</v>
      </c>
      <c r="R364" s="244">
        <f>SUM(R365:R368)</f>
        <v>0</v>
      </c>
      <c r="S364" s="243"/>
      <c r="T364" s="245">
        <f>SUM(T365:T368)</f>
        <v>0</v>
      </c>
      <c r="U364" s="243"/>
      <c r="V364" s="245">
        <f>SUM(V365:V368)</f>
        <v>0</v>
      </c>
      <c r="W364" s="243"/>
      <c r="X364" s="246">
        <f>SUM(X365:X368)</f>
        <v>0</v>
      </c>
      <c r="Y364" s="12"/>
      <c r="Z364" s="12"/>
      <c r="AA364" s="12"/>
      <c r="AB364" s="12"/>
      <c r="AC364" s="12"/>
      <c r="AD364" s="12"/>
      <c r="AE364" s="12"/>
      <c r="AR364" s="247" t="s">
        <v>222</v>
      </c>
      <c r="AT364" s="248" t="s">
        <v>77</v>
      </c>
      <c r="AU364" s="248" t="s">
        <v>86</v>
      </c>
      <c r="AY364" s="247" t="s">
        <v>223</v>
      </c>
      <c r="BK364" s="249">
        <f>SUM(BK365:BK368)</f>
        <v>0</v>
      </c>
    </row>
    <row r="365" s="2" customFormat="1" ht="16.5" customHeight="1">
      <c r="A365" s="39"/>
      <c r="B365" s="40"/>
      <c r="C365" s="252" t="s">
        <v>1584</v>
      </c>
      <c r="D365" s="252" t="s">
        <v>226</v>
      </c>
      <c r="E365" s="253" t="s">
        <v>3406</v>
      </c>
      <c r="F365" s="254" t="s">
        <v>355</v>
      </c>
      <c r="G365" s="255" t="s">
        <v>3407</v>
      </c>
      <c r="H365" s="256">
        <v>1</v>
      </c>
      <c r="I365" s="257"/>
      <c r="J365" s="257"/>
      <c r="K365" s="258">
        <f>ROUND(P365*H365,2)</f>
        <v>0</v>
      </c>
      <c r="L365" s="254" t="s">
        <v>1</v>
      </c>
      <c r="M365" s="45"/>
      <c r="N365" s="259" t="s">
        <v>1</v>
      </c>
      <c r="O365" s="260" t="s">
        <v>41</v>
      </c>
      <c r="P365" s="261">
        <f>I365+J365</f>
        <v>0</v>
      </c>
      <c r="Q365" s="261">
        <f>ROUND(I365*H365,2)</f>
        <v>0</v>
      </c>
      <c r="R365" s="261">
        <f>ROUND(J365*H365,2)</f>
        <v>0</v>
      </c>
      <c r="S365" s="92"/>
      <c r="T365" s="262">
        <f>S365*H365</f>
        <v>0</v>
      </c>
      <c r="U365" s="262">
        <v>0</v>
      </c>
      <c r="V365" s="262">
        <f>U365*H365</f>
        <v>0</v>
      </c>
      <c r="W365" s="262">
        <v>0</v>
      </c>
      <c r="X365" s="263">
        <f>W365*H365</f>
        <v>0</v>
      </c>
      <c r="Y365" s="39"/>
      <c r="Z365" s="39"/>
      <c r="AA365" s="39"/>
      <c r="AB365" s="39"/>
      <c r="AC365" s="39"/>
      <c r="AD365" s="39"/>
      <c r="AE365" s="39"/>
      <c r="AR365" s="264" t="s">
        <v>230</v>
      </c>
      <c r="AT365" s="264" t="s">
        <v>226</v>
      </c>
      <c r="AU365" s="264" t="s">
        <v>88</v>
      </c>
      <c r="AY365" s="18" t="s">
        <v>223</v>
      </c>
      <c r="BE365" s="265">
        <f>IF(O365="základní",K365,0)</f>
        <v>0</v>
      </c>
      <c r="BF365" s="265">
        <f>IF(O365="snížená",K365,0)</f>
        <v>0</v>
      </c>
      <c r="BG365" s="265">
        <f>IF(O365="zákl. přenesená",K365,0)</f>
        <v>0</v>
      </c>
      <c r="BH365" s="265">
        <f>IF(O365="sníž. přenesená",K365,0)</f>
        <v>0</v>
      </c>
      <c r="BI365" s="265">
        <f>IF(O365="nulová",K365,0)</f>
        <v>0</v>
      </c>
      <c r="BJ365" s="18" t="s">
        <v>86</v>
      </c>
      <c r="BK365" s="265">
        <f>ROUND(P365*H365,2)</f>
        <v>0</v>
      </c>
      <c r="BL365" s="18" t="s">
        <v>230</v>
      </c>
      <c r="BM365" s="264" t="s">
        <v>3408</v>
      </c>
    </row>
    <row r="366" s="2" customFormat="1">
      <c r="A366" s="39"/>
      <c r="B366" s="40"/>
      <c r="C366" s="41"/>
      <c r="D366" s="266" t="s">
        <v>232</v>
      </c>
      <c r="E366" s="41"/>
      <c r="F366" s="267" t="s">
        <v>3409</v>
      </c>
      <c r="G366" s="41"/>
      <c r="H366" s="41"/>
      <c r="I366" s="158"/>
      <c r="J366" s="158"/>
      <c r="K366" s="41"/>
      <c r="L366" s="41"/>
      <c r="M366" s="45"/>
      <c r="N366" s="268"/>
      <c r="O366" s="269"/>
      <c r="P366" s="92"/>
      <c r="Q366" s="92"/>
      <c r="R366" s="92"/>
      <c r="S366" s="92"/>
      <c r="T366" s="92"/>
      <c r="U366" s="92"/>
      <c r="V366" s="92"/>
      <c r="W366" s="92"/>
      <c r="X366" s="93"/>
      <c r="Y366" s="39"/>
      <c r="Z366" s="39"/>
      <c r="AA366" s="39"/>
      <c r="AB366" s="39"/>
      <c r="AC366" s="39"/>
      <c r="AD366" s="39"/>
      <c r="AE366" s="39"/>
      <c r="AT366" s="18" t="s">
        <v>232</v>
      </c>
      <c r="AU366" s="18" t="s">
        <v>88</v>
      </c>
    </row>
    <row r="367" s="13" customFormat="1">
      <c r="A367" s="13"/>
      <c r="B367" s="274"/>
      <c r="C367" s="275"/>
      <c r="D367" s="266" t="s">
        <v>446</v>
      </c>
      <c r="E367" s="276" t="s">
        <v>1</v>
      </c>
      <c r="F367" s="277" t="s">
        <v>86</v>
      </c>
      <c r="G367" s="275"/>
      <c r="H367" s="278">
        <v>1</v>
      </c>
      <c r="I367" s="279"/>
      <c r="J367" s="279"/>
      <c r="K367" s="275"/>
      <c r="L367" s="275"/>
      <c r="M367" s="280"/>
      <c r="N367" s="281"/>
      <c r="O367" s="282"/>
      <c r="P367" s="282"/>
      <c r="Q367" s="282"/>
      <c r="R367" s="282"/>
      <c r="S367" s="282"/>
      <c r="T367" s="282"/>
      <c r="U367" s="282"/>
      <c r="V367" s="282"/>
      <c r="W367" s="282"/>
      <c r="X367" s="283"/>
      <c r="Y367" s="13"/>
      <c r="Z367" s="13"/>
      <c r="AA367" s="13"/>
      <c r="AB367" s="13"/>
      <c r="AC367" s="13"/>
      <c r="AD367" s="13"/>
      <c r="AE367" s="13"/>
      <c r="AT367" s="284" t="s">
        <v>446</v>
      </c>
      <c r="AU367" s="284" t="s">
        <v>88</v>
      </c>
      <c r="AV367" s="13" t="s">
        <v>88</v>
      </c>
      <c r="AW367" s="13" t="s">
        <v>5</v>
      </c>
      <c r="AX367" s="13" t="s">
        <v>78</v>
      </c>
      <c r="AY367" s="284" t="s">
        <v>223</v>
      </c>
    </row>
    <row r="368" s="14" customFormat="1">
      <c r="A368" s="14"/>
      <c r="B368" s="285"/>
      <c r="C368" s="286"/>
      <c r="D368" s="266" t="s">
        <v>446</v>
      </c>
      <c r="E368" s="287" t="s">
        <v>1</v>
      </c>
      <c r="F368" s="288" t="s">
        <v>463</v>
      </c>
      <c r="G368" s="286"/>
      <c r="H368" s="289">
        <v>1</v>
      </c>
      <c r="I368" s="290"/>
      <c r="J368" s="290"/>
      <c r="K368" s="286"/>
      <c r="L368" s="286"/>
      <c r="M368" s="291"/>
      <c r="N368" s="320"/>
      <c r="O368" s="321"/>
      <c r="P368" s="321"/>
      <c r="Q368" s="321"/>
      <c r="R368" s="321"/>
      <c r="S368" s="321"/>
      <c r="T368" s="321"/>
      <c r="U368" s="321"/>
      <c r="V368" s="321"/>
      <c r="W368" s="321"/>
      <c r="X368" s="322"/>
      <c r="Y368" s="14"/>
      <c r="Z368" s="14"/>
      <c r="AA368" s="14"/>
      <c r="AB368" s="14"/>
      <c r="AC368" s="14"/>
      <c r="AD368" s="14"/>
      <c r="AE368" s="14"/>
      <c r="AT368" s="295" t="s">
        <v>446</v>
      </c>
      <c r="AU368" s="295" t="s">
        <v>88</v>
      </c>
      <c r="AV368" s="14" t="s">
        <v>239</v>
      </c>
      <c r="AW368" s="14" t="s">
        <v>5</v>
      </c>
      <c r="AX368" s="14" t="s">
        <v>86</v>
      </c>
      <c r="AY368" s="295" t="s">
        <v>223</v>
      </c>
    </row>
    <row r="369" s="2" customFormat="1" ht="6.96" customHeight="1">
      <c r="A369" s="39"/>
      <c r="B369" s="67"/>
      <c r="C369" s="68"/>
      <c r="D369" s="68"/>
      <c r="E369" s="68"/>
      <c r="F369" s="68"/>
      <c r="G369" s="68"/>
      <c r="H369" s="68"/>
      <c r="I369" s="197"/>
      <c r="J369" s="197"/>
      <c r="K369" s="68"/>
      <c r="L369" s="68"/>
      <c r="M369" s="45"/>
      <c r="N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</sheetData>
  <sheetProtection sheet="1" autoFilter="0" formatColumns="0" formatRows="0" objects="1" scenarios="1" spinCount="100000" saltValue="KPLzJ3cUIZQ/nJJ0XN7O0f9nJFx/gZL+BTnuy41T/4m8W5CCHt+W8urB/cLJ/CufRSGy+o7hvHHyegROwA6j/A==" hashValue="L+AyOia6zKjds39fCcQlaxQ6z0I5ZErZTXmYUdC88SyltlBMVnoF873alo5/75sFnlv+EvQyE1bglQAFor99kA==" algorithmName="SHA-512" password="CC35"/>
  <autoFilter ref="C126:L36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137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3410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ROUND(K125,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ROUND((SUM(BE125:BE265)),  2)</f>
        <v>0</v>
      </c>
      <c r="G35" s="39"/>
      <c r="H35" s="39"/>
      <c r="I35" s="176">
        <v>0.20999999999999999</v>
      </c>
      <c r="J35" s="158"/>
      <c r="K35" s="170">
        <f>ROUND(((SUM(BE125:BE265))*I35),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ROUND((SUM(BF125:BF265)),  2)</f>
        <v>0</v>
      </c>
      <c r="G36" s="39"/>
      <c r="H36" s="39"/>
      <c r="I36" s="176">
        <v>0.14999999999999999</v>
      </c>
      <c r="J36" s="158"/>
      <c r="K36" s="170">
        <f>ROUND(((SUM(BF125:BF265))*I36),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ROUND((SUM(BG125:BG265)),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ROUND((SUM(BH125:BH265)),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ROUND((SUM(BI125:BI265)),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352 - Přípojka vodovodu k fontáně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Q125</f>
        <v>0</v>
      </c>
      <c r="J96" s="208">
        <f>R125</f>
        <v>0</v>
      </c>
      <c r="K96" s="111">
        <f>K125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Q126</f>
        <v>0</v>
      </c>
      <c r="J97" s="213">
        <f>R126</f>
        <v>0</v>
      </c>
      <c r="K97" s="214">
        <f>K126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Q127</f>
        <v>0</v>
      </c>
      <c r="J98" s="219">
        <f>R127</f>
        <v>0</v>
      </c>
      <c r="K98" s="220">
        <f>K127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1266</v>
      </c>
      <c r="E99" s="218"/>
      <c r="F99" s="218"/>
      <c r="G99" s="218"/>
      <c r="H99" s="218"/>
      <c r="I99" s="219">
        <f>Q169</f>
        <v>0</v>
      </c>
      <c r="J99" s="219">
        <f>R169</f>
        <v>0</v>
      </c>
      <c r="K99" s="220">
        <f>K169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876</v>
      </c>
      <c r="E100" s="218"/>
      <c r="F100" s="218"/>
      <c r="G100" s="218"/>
      <c r="H100" s="218"/>
      <c r="I100" s="219">
        <f>Q177</f>
        <v>0</v>
      </c>
      <c r="J100" s="219">
        <f>R177</f>
        <v>0</v>
      </c>
      <c r="K100" s="220">
        <f>K177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969</v>
      </c>
      <c r="E101" s="218"/>
      <c r="F101" s="218"/>
      <c r="G101" s="218"/>
      <c r="H101" s="218"/>
      <c r="I101" s="219">
        <f>Q253</f>
        <v>0</v>
      </c>
      <c r="J101" s="219">
        <f>R253</f>
        <v>0</v>
      </c>
      <c r="K101" s="220">
        <f>K253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9"/>
      <c r="C102" s="210"/>
      <c r="D102" s="211" t="s">
        <v>877</v>
      </c>
      <c r="E102" s="212"/>
      <c r="F102" s="212"/>
      <c r="G102" s="212"/>
      <c r="H102" s="212"/>
      <c r="I102" s="213">
        <f>Q255</f>
        <v>0</v>
      </c>
      <c r="J102" s="213">
        <f>R255</f>
        <v>0</v>
      </c>
      <c r="K102" s="214">
        <f>K255</f>
        <v>0</v>
      </c>
      <c r="L102" s="210"/>
      <c r="M102" s="2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6"/>
      <c r="C103" s="137"/>
      <c r="D103" s="217" t="s">
        <v>3411</v>
      </c>
      <c r="E103" s="218"/>
      <c r="F103" s="218"/>
      <c r="G103" s="218"/>
      <c r="H103" s="218"/>
      <c r="I103" s="219">
        <f>Q256</f>
        <v>0</v>
      </c>
      <c r="J103" s="219">
        <f>R256</f>
        <v>0</v>
      </c>
      <c r="K103" s="220">
        <f>K256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9"/>
      <c r="C104" s="210"/>
      <c r="D104" s="211" t="s">
        <v>879</v>
      </c>
      <c r="E104" s="212"/>
      <c r="F104" s="212"/>
      <c r="G104" s="212"/>
      <c r="H104" s="212"/>
      <c r="I104" s="213">
        <f>Q260</f>
        <v>0</v>
      </c>
      <c r="J104" s="213">
        <f>R260</f>
        <v>0</v>
      </c>
      <c r="K104" s="214">
        <f>K260</f>
        <v>0</v>
      </c>
      <c r="L104" s="210"/>
      <c r="M104" s="21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6"/>
      <c r="C105" s="137"/>
      <c r="D105" s="217" t="s">
        <v>202</v>
      </c>
      <c r="E105" s="218"/>
      <c r="F105" s="218"/>
      <c r="G105" s="218"/>
      <c r="H105" s="218"/>
      <c r="I105" s="219">
        <f>Q261</f>
        <v>0</v>
      </c>
      <c r="J105" s="219">
        <f>R261</f>
        <v>0</v>
      </c>
      <c r="K105" s="220">
        <f>K261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7"/>
      <c r="J107" s="197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200"/>
      <c r="J111" s="20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204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201" t="str">
        <f>E7</f>
        <v>Revitalizace centra města Kopřivnice - aktualizace 08.2020</v>
      </c>
      <c r="F115" s="33"/>
      <c r="G115" s="33"/>
      <c r="H115" s="33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187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352 - Přípojka vodovodu k fontáně</v>
      </c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 xml:space="preserve"> </v>
      </c>
      <c r="G119" s="41"/>
      <c r="H119" s="41"/>
      <c r="I119" s="160" t="s">
        <v>23</v>
      </c>
      <c r="J119" s="162" t="str">
        <f>IF(J12="","",J12)</f>
        <v>7. 8. 2020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25</v>
      </c>
      <c r="D121" s="41"/>
      <c r="E121" s="41"/>
      <c r="F121" s="28" t="str">
        <f>E15</f>
        <v>Město Kopřivnice</v>
      </c>
      <c r="G121" s="41"/>
      <c r="H121" s="41"/>
      <c r="I121" s="160" t="s">
        <v>31</v>
      </c>
      <c r="J121" s="202" t="str">
        <f>E21</f>
        <v>Dopravoprojekt Ostrava a.s.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160" t="s">
        <v>33</v>
      </c>
      <c r="J122" s="202" t="str">
        <f>E24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22"/>
      <c r="B124" s="223"/>
      <c r="C124" s="224" t="s">
        <v>205</v>
      </c>
      <c r="D124" s="225" t="s">
        <v>61</v>
      </c>
      <c r="E124" s="225" t="s">
        <v>57</v>
      </c>
      <c r="F124" s="225" t="s">
        <v>58</v>
      </c>
      <c r="G124" s="225" t="s">
        <v>206</v>
      </c>
      <c r="H124" s="225" t="s">
        <v>207</v>
      </c>
      <c r="I124" s="226" t="s">
        <v>208</v>
      </c>
      <c r="J124" s="226" t="s">
        <v>209</v>
      </c>
      <c r="K124" s="225" t="s">
        <v>196</v>
      </c>
      <c r="L124" s="227" t="s">
        <v>210</v>
      </c>
      <c r="M124" s="228"/>
      <c r="N124" s="101" t="s">
        <v>1</v>
      </c>
      <c r="O124" s="102" t="s">
        <v>40</v>
      </c>
      <c r="P124" s="102" t="s">
        <v>211</v>
      </c>
      <c r="Q124" s="102" t="s">
        <v>212</v>
      </c>
      <c r="R124" s="102" t="s">
        <v>213</v>
      </c>
      <c r="S124" s="102" t="s">
        <v>214</v>
      </c>
      <c r="T124" s="102" t="s">
        <v>215</v>
      </c>
      <c r="U124" s="102" t="s">
        <v>216</v>
      </c>
      <c r="V124" s="102" t="s">
        <v>217</v>
      </c>
      <c r="W124" s="102" t="s">
        <v>218</v>
      </c>
      <c r="X124" s="103" t="s">
        <v>219</v>
      </c>
      <c r="Y124" s="222"/>
      <c r="Z124" s="222"/>
      <c r="AA124" s="222"/>
      <c r="AB124" s="222"/>
      <c r="AC124" s="222"/>
      <c r="AD124" s="222"/>
      <c r="AE124" s="222"/>
    </row>
    <row r="125" s="2" customFormat="1" ht="22.8" customHeight="1">
      <c r="A125" s="39"/>
      <c r="B125" s="40"/>
      <c r="C125" s="108" t="s">
        <v>220</v>
      </c>
      <c r="D125" s="41"/>
      <c r="E125" s="41"/>
      <c r="F125" s="41"/>
      <c r="G125" s="41"/>
      <c r="H125" s="41"/>
      <c r="I125" s="158"/>
      <c r="J125" s="158"/>
      <c r="K125" s="229">
        <f>BK125</f>
        <v>0</v>
      </c>
      <c r="L125" s="41"/>
      <c r="M125" s="45"/>
      <c r="N125" s="104"/>
      <c r="O125" s="230"/>
      <c r="P125" s="105"/>
      <c r="Q125" s="231">
        <f>Q126+Q255+Q260</f>
        <v>0</v>
      </c>
      <c r="R125" s="231">
        <f>R126+R255+R260</f>
        <v>0</v>
      </c>
      <c r="S125" s="105"/>
      <c r="T125" s="232">
        <f>T126+T255+T260</f>
        <v>0</v>
      </c>
      <c r="U125" s="105"/>
      <c r="V125" s="232">
        <f>V126+V255+V260</f>
        <v>15.25790853</v>
      </c>
      <c r="W125" s="105"/>
      <c r="X125" s="233">
        <f>X126+X255+X260</f>
        <v>0</v>
      </c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198</v>
      </c>
      <c r="BK125" s="234">
        <f>BK126+BK255+BK260</f>
        <v>0</v>
      </c>
    </row>
    <row r="126" s="12" customFormat="1" ht="25.92" customHeight="1">
      <c r="A126" s="12"/>
      <c r="B126" s="235"/>
      <c r="C126" s="236"/>
      <c r="D126" s="237" t="s">
        <v>77</v>
      </c>
      <c r="E126" s="238" t="s">
        <v>398</v>
      </c>
      <c r="F126" s="238" t="s">
        <v>399</v>
      </c>
      <c r="G126" s="236"/>
      <c r="H126" s="236"/>
      <c r="I126" s="239"/>
      <c r="J126" s="239"/>
      <c r="K126" s="240">
        <f>BK126</f>
        <v>0</v>
      </c>
      <c r="L126" s="236"/>
      <c r="M126" s="241"/>
      <c r="N126" s="242"/>
      <c r="O126" s="243"/>
      <c r="P126" s="243"/>
      <c r="Q126" s="244">
        <f>Q127+Q169+Q177+Q253</f>
        <v>0</v>
      </c>
      <c r="R126" s="244">
        <f>R127+R169+R177+R253</f>
        <v>0</v>
      </c>
      <c r="S126" s="243"/>
      <c r="T126" s="245">
        <f>T127+T169+T177+T253</f>
        <v>0</v>
      </c>
      <c r="U126" s="243"/>
      <c r="V126" s="245">
        <f>V127+V169+V177+V253</f>
        <v>15.25790853</v>
      </c>
      <c r="W126" s="243"/>
      <c r="X126" s="246">
        <f>X127+X169+X177+X253</f>
        <v>0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78</v>
      </c>
      <c r="AY126" s="247" t="s">
        <v>223</v>
      </c>
      <c r="BK126" s="249">
        <f>BK127+BK169+BK177+BK253</f>
        <v>0</v>
      </c>
    </row>
    <row r="127" s="12" customFormat="1" ht="22.8" customHeight="1">
      <c r="A127" s="12"/>
      <c r="B127" s="235"/>
      <c r="C127" s="236"/>
      <c r="D127" s="237" t="s">
        <v>77</v>
      </c>
      <c r="E127" s="250" t="s">
        <v>86</v>
      </c>
      <c r="F127" s="250" t="s">
        <v>400</v>
      </c>
      <c r="G127" s="236"/>
      <c r="H127" s="236"/>
      <c r="I127" s="239"/>
      <c r="J127" s="239"/>
      <c r="K127" s="251">
        <f>BK127</f>
        <v>0</v>
      </c>
      <c r="L127" s="236"/>
      <c r="M127" s="241"/>
      <c r="N127" s="242"/>
      <c r="O127" s="243"/>
      <c r="P127" s="243"/>
      <c r="Q127" s="244">
        <f>SUM(Q128:Q168)</f>
        <v>0</v>
      </c>
      <c r="R127" s="244">
        <f>SUM(R128:R168)</f>
        <v>0</v>
      </c>
      <c r="S127" s="243"/>
      <c r="T127" s="245">
        <f>SUM(T128:T168)</f>
        <v>0</v>
      </c>
      <c r="U127" s="243"/>
      <c r="V127" s="245">
        <f>SUM(V128:V168)</f>
        <v>14.70108815</v>
      </c>
      <c r="W127" s="243"/>
      <c r="X127" s="246">
        <f>SUM(X128:X168)</f>
        <v>0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86</v>
      </c>
      <c r="AY127" s="247" t="s">
        <v>223</v>
      </c>
      <c r="BK127" s="249">
        <f>SUM(BK128:BK168)</f>
        <v>0</v>
      </c>
    </row>
    <row r="128" s="2" customFormat="1" ht="21.75" customHeight="1">
      <c r="A128" s="39"/>
      <c r="B128" s="40"/>
      <c r="C128" s="252" t="s">
        <v>86</v>
      </c>
      <c r="D128" s="252" t="s">
        <v>226</v>
      </c>
      <c r="E128" s="253" t="s">
        <v>893</v>
      </c>
      <c r="F128" s="254" t="s">
        <v>894</v>
      </c>
      <c r="G128" s="255" t="s">
        <v>895</v>
      </c>
      <c r="H128" s="256">
        <v>5</v>
      </c>
      <c r="I128" s="257"/>
      <c r="J128" s="257"/>
      <c r="K128" s="258">
        <f>ROUND(P128*H128,2)</f>
        <v>0</v>
      </c>
      <c r="L128" s="254" t="s">
        <v>404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88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3178</v>
      </c>
    </row>
    <row r="129" s="13" customFormat="1">
      <c r="A129" s="13"/>
      <c r="B129" s="274"/>
      <c r="C129" s="275"/>
      <c r="D129" s="266" t="s">
        <v>446</v>
      </c>
      <c r="E129" s="276" t="s">
        <v>1</v>
      </c>
      <c r="F129" s="277" t="s">
        <v>222</v>
      </c>
      <c r="G129" s="275"/>
      <c r="H129" s="278">
        <v>5</v>
      </c>
      <c r="I129" s="279"/>
      <c r="J129" s="279"/>
      <c r="K129" s="275"/>
      <c r="L129" s="275"/>
      <c r="M129" s="280"/>
      <c r="N129" s="281"/>
      <c r="O129" s="282"/>
      <c r="P129" s="282"/>
      <c r="Q129" s="282"/>
      <c r="R129" s="282"/>
      <c r="S129" s="282"/>
      <c r="T129" s="282"/>
      <c r="U129" s="282"/>
      <c r="V129" s="282"/>
      <c r="W129" s="282"/>
      <c r="X129" s="283"/>
      <c r="Y129" s="13"/>
      <c r="Z129" s="13"/>
      <c r="AA129" s="13"/>
      <c r="AB129" s="13"/>
      <c r="AC129" s="13"/>
      <c r="AD129" s="13"/>
      <c r="AE129" s="13"/>
      <c r="AT129" s="284" t="s">
        <v>446</v>
      </c>
      <c r="AU129" s="284" t="s">
        <v>88</v>
      </c>
      <c r="AV129" s="13" t="s">
        <v>88</v>
      </c>
      <c r="AW129" s="13" t="s">
        <v>5</v>
      </c>
      <c r="AX129" s="13" t="s">
        <v>78</v>
      </c>
      <c r="AY129" s="284" t="s">
        <v>223</v>
      </c>
    </row>
    <row r="130" s="2" customFormat="1" ht="21.75" customHeight="1">
      <c r="A130" s="39"/>
      <c r="B130" s="40"/>
      <c r="C130" s="252" t="s">
        <v>88</v>
      </c>
      <c r="D130" s="252" t="s">
        <v>226</v>
      </c>
      <c r="E130" s="253" t="s">
        <v>3179</v>
      </c>
      <c r="F130" s="254" t="s">
        <v>3180</v>
      </c>
      <c r="G130" s="255" t="s">
        <v>409</v>
      </c>
      <c r="H130" s="256">
        <v>28.158000000000001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3181</v>
      </c>
    </row>
    <row r="131" s="14" customFormat="1">
      <c r="A131" s="14"/>
      <c r="B131" s="285"/>
      <c r="C131" s="286"/>
      <c r="D131" s="266" t="s">
        <v>446</v>
      </c>
      <c r="E131" s="287" t="s">
        <v>1</v>
      </c>
      <c r="F131" s="288" t="s">
        <v>463</v>
      </c>
      <c r="G131" s="286"/>
      <c r="H131" s="289">
        <v>28.158000000000001</v>
      </c>
      <c r="I131" s="290"/>
      <c r="J131" s="290"/>
      <c r="K131" s="286"/>
      <c r="L131" s="286"/>
      <c r="M131" s="291"/>
      <c r="N131" s="292"/>
      <c r="O131" s="293"/>
      <c r="P131" s="293"/>
      <c r="Q131" s="293"/>
      <c r="R131" s="293"/>
      <c r="S131" s="293"/>
      <c r="T131" s="293"/>
      <c r="U131" s="293"/>
      <c r="V131" s="293"/>
      <c r="W131" s="293"/>
      <c r="X131" s="294"/>
      <c r="Y131" s="14"/>
      <c r="Z131" s="14"/>
      <c r="AA131" s="14"/>
      <c r="AB131" s="14"/>
      <c r="AC131" s="14"/>
      <c r="AD131" s="14"/>
      <c r="AE131" s="14"/>
      <c r="AT131" s="295" t="s">
        <v>446</v>
      </c>
      <c r="AU131" s="295" t="s">
        <v>88</v>
      </c>
      <c r="AV131" s="14" t="s">
        <v>239</v>
      </c>
      <c r="AW131" s="14" t="s">
        <v>5</v>
      </c>
      <c r="AX131" s="14" t="s">
        <v>78</v>
      </c>
      <c r="AY131" s="295" t="s">
        <v>223</v>
      </c>
    </row>
    <row r="132" s="2" customFormat="1" ht="21.75" customHeight="1">
      <c r="A132" s="39"/>
      <c r="B132" s="40"/>
      <c r="C132" s="252" t="s">
        <v>234</v>
      </c>
      <c r="D132" s="252" t="s">
        <v>226</v>
      </c>
      <c r="E132" s="253" t="s">
        <v>1322</v>
      </c>
      <c r="F132" s="254" t="s">
        <v>1323</v>
      </c>
      <c r="G132" s="255" t="s">
        <v>409</v>
      </c>
      <c r="H132" s="256">
        <v>14.079000000000001</v>
      </c>
      <c r="I132" s="257"/>
      <c r="J132" s="257"/>
      <c r="K132" s="258">
        <f>ROUND(P132*H132,2)</f>
        <v>0</v>
      </c>
      <c r="L132" s="254" t="s">
        <v>404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88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3182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3412</v>
      </c>
      <c r="G133" s="275"/>
      <c r="H133" s="278">
        <v>28.158000000000001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78</v>
      </c>
      <c r="AY133" s="284" t="s">
        <v>223</v>
      </c>
    </row>
    <row r="134" s="13" customFormat="1">
      <c r="A134" s="13"/>
      <c r="B134" s="274"/>
      <c r="C134" s="275"/>
      <c r="D134" s="266" t="s">
        <v>446</v>
      </c>
      <c r="E134" s="275"/>
      <c r="F134" s="277" t="s">
        <v>3413</v>
      </c>
      <c r="G134" s="275"/>
      <c r="H134" s="278">
        <v>14.079000000000001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88</v>
      </c>
      <c r="AV134" s="13" t="s">
        <v>88</v>
      </c>
      <c r="AW134" s="13" t="s">
        <v>4</v>
      </c>
      <c r="AX134" s="13" t="s">
        <v>86</v>
      </c>
      <c r="AY134" s="284" t="s">
        <v>223</v>
      </c>
    </row>
    <row r="135" s="2" customFormat="1" ht="21.75" customHeight="1">
      <c r="A135" s="39"/>
      <c r="B135" s="40"/>
      <c r="C135" s="252" t="s">
        <v>239</v>
      </c>
      <c r="D135" s="252" t="s">
        <v>226</v>
      </c>
      <c r="E135" s="253" t="s">
        <v>2652</v>
      </c>
      <c r="F135" s="254" t="s">
        <v>2653</v>
      </c>
      <c r="G135" s="255" t="s">
        <v>403</v>
      </c>
      <c r="H135" s="256">
        <v>68.338999999999999</v>
      </c>
      <c r="I135" s="257"/>
      <c r="J135" s="257"/>
      <c r="K135" s="258">
        <f>ROUND(P135*H135,2)</f>
        <v>0</v>
      </c>
      <c r="L135" s="254" t="s">
        <v>404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0.00084999999999999995</v>
      </c>
      <c r="V135" s="262">
        <f>U135*H135</f>
        <v>0.058088149999999998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88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3185</v>
      </c>
    </row>
    <row r="136" s="14" customFormat="1">
      <c r="A136" s="14"/>
      <c r="B136" s="285"/>
      <c r="C136" s="286"/>
      <c r="D136" s="266" t="s">
        <v>446</v>
      </c>
      <c r="E136" s="287" t="s">
        <v>1</v>
      </c>
      <c r="F136" s="288" t="s">
        <v>463</v>
      </c>
      <c r="G136" s="286"/>
      <c r="H136" s="289">
        <v>68.338999999999999</v>
      </c>
      <c r="I136" s="290"/>
      <c r="J136" s="290"/>
      <c r="K136" s="286"/>
      <c r="L136" s="286"/>
      <c r="M136" s="291"/>
      <c r="N136" s="292"/>
      <c r="O136" s="293"/>
      <c r="P136" s="293"/>
      <c r="Q136" s="293"/>
      <c r="R136" s="293"/>
      <c r="S136" s="293"/>
      <c r="T136" s="293"/>
      <c r="U136" s="293"/>
      <c r="V136" s="293"/>
      <c r="W136" s="293"/>
      <c r="X136" s="294"/>
      <c r="Y136" s="14"/>
      <c r="Z136" s="14"/>
      <c r="AA136" s="14"/>
      <c r="AB136" s="14"/>
      <c r="AC136" s="14"/>
      <c r="AD136" s="14"/>
      <c r="AE136" s="14"/>
      <c r="AT136" s="295" t="s">
        <v>446</v>
      </c>
      <c r="AU136" s="295" t="s">
        <v>88</v>
      </c>
      <c r="AV136" s="14" t="s">
        <v>239</v>
      </c>
      <c r="AW136" s="14" t="s">
        <v>5</v>
      </c>
      <c r="AX136" s="14" t="s">
        <v>78</v>
      </c>
      <c r="AY136" s="295" t="s">
        <v>223</v>
      </c>
    </row>
    <row r="137" s="2" customFormat="1" ht="21.75" customHeight="1">
      <c r="A137" s="39"/>
      <c r="B137" s="40"/>
      <c r="C137" s="252" t="s">
        <v>222</v>
      </c>
      <c r="D137" s="252" t="s">
        <v>226</v>
      </c>
      <c r="E137" s="253" t="s">
        <v>2655</v>
      </c>
      <c r="F137" s="254" t="s">
        <v>2656</v>
      </c>
      <c r="G137" s="255" t="s">
        <v>403</v>
      </c>
      <c r="H137" s="256">
        <v>68.329999999999998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3188</v>
      </c>
    </row>
    <row r="138" s="15" customFormat="1">
      <c r="A138" s="15"/>
      <c r="B138" s="309"/>
      <c r="C138" s="310"/>
      <c r="D138" s="266" t="s">
        <v>446</v>
      </c>
      <c r="E138" s="311" t="s">
        <v>1</v>
      </c>
      <c r="F138" s="312" t="s">
        <v>3189</v>
      </c>
      <c r="G138" s="310"/>
      <c r="H138" s="311" t="s">
        <v>1</v>
      </c>
      <c r="I138" s="313"/>
      <c r="J138" s="313"/>
      <c r="K138" s="310"/>
      <c r="L138" s="310"/>
      <c r="M138" s="314"/>
      <c r="N138" s="315"/>
      <c r="O138" s="316"/>
      <c r="P138" s="316"/>
      <c r="Q138" s="316"/>
      <c r="R138" s="316"/>
      <c r="S138" s="316"/>
      <c r="T138" s="316"/>
      <c r="U138" s="316"/>
      <c r="V138" s="316"/>
      <c r="W138" s="316"/>
      <c r="X138" s="317"/>
      <c r="Y138" s="15"/>
      <c r="Z138" s="15"/>
      <c r="AA138" s="15"/>
      <c r="AB138" s="15"/>
      <c r="AC138" s="15"/>
      <c r="AD138" s="15"/>
      <c r="AE138" s="15"/>
      <c r="AT138" s="318" t="s">
        <v>446</v>
      </c>
      <c r="AU138" s="318" t="s">
        <v>88</v>
      </c>
      <c r="AV138" s="15" t="s">
        <v>86</v>
      </c>
      <c r="AW138" s="15" t="s">
        <v>5</v>
      </c>
      <c r="AX138" s="15" t="s">
        <v>78</v>
      </c>
      <c r="AY138" s="318" t="s">
        <v>223</v>
      </c>
    </row>
    <row r="139" s="13" customFormat="1">
      <c r="A139" s="13"/>
      <c r="B139" s="274"/>
      <c r="C139" s="275"/>
      <c r="D139" s="266" t="s">
        <v>446</v>
      </c>
      <c r="E139" s="276" t="s">
        <v>1</v>
      </c>
      <c r="F139" s="277" t="s">
        <v>3414</v>
      </c>
      <c r="G139" s="275"/>
      <c r="H139" s="278">
        <v>68.329999999999998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88</v>
      </c>
      <c r="AV139" s="13" t="s">
        <v>88</v>
      </c>
      <c r="AW139" s="13" t="s">
        <v>5</v>
      </c>
      <c r="AX139" s="13" t="s">
        <v>78</v>
      </c>
      <c r="AY139" s="284" t="s">
        <v>223</v>
      </c>
    </row>
    <row r="140" s="2" customFormat="1" ht="21.75" customHeight="1">
      <c r="A140" s="39"/>
      <c r="B140" s="40"/>
      <c r="C140" s="252" t="s">
        <v>248</v>
      </c>
      <c r="D140" s="252" t="s">
        <v>226</v>
      </c>
      <c r="E140" s="253" t="s">
        <v>1346</v>
      </c>
      <c r="F140" s="254" t="s">
        <v>1347</v>
      </c>
      <c r="G140" s="255" t="s">
        <v>409</v>
      </c>
      <c r="H140" s="256">
        <v>28.158000000000001</v>
      </c>
      <c r="I140" s="257"/>
      <c r="J140" s="257"/>
      <c r="K140" s="258">
        <f>ROUND(P140*H140,2)</f>
        <v>0</v>
      </c>
      <c r="L140" s="254" t="s">
        <v>404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88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3191</v>
      </c>
    </row>
    <row r="141" s="13" customFormat="1">
      <c r="A141" s="13"/>
      <c r="B141" s="274"/>
      <c r="C141" s="275"/>
      <c r="D141" s="266" t="s">
        <v>446</v>
      </c>
      <c r="E141" s="276" t="s">
        <v>1</v>
      </c>
      <c r="F141" s="277" t="s">
        <v>3412</v>
      </c>
      <c r="G141" s="275"/>
      <c r="H141" s="278">
        <v>28.158000000000001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5</v>
      </c>
      <c r="AX141" s="13" t="s">
        <v>78</v>
      </c>
      <c r="AY141" s="284" t="s">
        <v>223</v>
      </c>
    </row>
    <row r="142" s="2" customFormat="1" ht="21.75" customHeight="1">
      <c r="A142" s="39"/>
      <c r="B142" s="40"/>
      <c r="C142" s="252" t="s">
        <v>640</v>
      </c>
      <c r="D142" s="252" t="s">
        <v>226</v>
      </c>
      <c r="E142" s="253" t="s">
        <v>541</v>
      </c>
      <c r="F142" s="254" t="s">
        <v>542</v>
      </c>
      <c r="G142" s="255" t="s">
        <v>409</v>
      </c>
      <c r="H142" s="256">
        <v>28.158000000000001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3415</v>
      </c>
    </row>
    <row r="143" s="15" customFormat="1">
      <c r="A143" s="15"/>
      <c r="B143" s="309"/>
      <c r="C143" s="310"/>
      <c r="D143" s="266" t="s">
        <v>446</v>
      </c>
      <c r="E143" s="311" t="s">
        <v>1</v>
      </c>
      <c r="F143" s="312" t="s">
        <v>2685</v>
      </c>
      <c r="G143" s="310"/>
      <c r="H143" s="311" t="s">
        <v>1</v>
      </c>
      <c r="I143" s="313"/>
      <c r="J143" s="313"/>
      <c r="K143" s="310"/>
      <c r="L143" s="310"/>
      <c r="M143" s="314"/>
      <c r="N143" s="315"/>
      <c r="O143" s="316"/>
      <c r="P143" s="316"/>
      <c r="Q143" s="316"/>
      <c r="R143" s="316"/>
      <c r="S143" s="316"/>
      <c r="T143" s="316"/>
      <c r="U143" s="316"/>
      <c r="V143" s="316"/>
      <c r="W143" s="316"/>
      <c r="X143" s="317"/>
      <c r="Y143" s="15"/>
      <c r="Z143" s="15"/>
      <c r="AA143" s="15"/>
      <c r="AB143" s="15"/>
      <c r="AC143" s="15"/>
      <c r="AD143" s="15"/>
      <c r="AE143" s="15"/>
      <c r="AT143" s="318" t="s">
        <v>446</v>
      </c>
      <c r="AU143" s="318" t="s">
        <v>88</v>
      </c>
      <c r="AV143" s="15" t="s">
        <v>86</v>
      </c>
      <c r="AW143" s="15" t="s">
        <v>5</v>
      </c>
      <c r="AX143" s="15" t="s">
        <v>78</v>
      </c>
      <c r="AY143" s="318" t="s">
        <v>223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3412</v>
      </c>
      <c r="G144" s="275"/>
      <c r="H144" s="278">
        <v>28.158000000000001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86</v>
      </c>
      <c r="AY144" s="284" t="s">
        <v>223</v>
      </c>
    </row>
    <row r="145" s="2" customFormat="1" ht="21.75" customHeight="1">
      <c r="A145" s="39"/>
      <c r="B145" s="40"/>
      <c r="C145" s="252" t="s">
        <v>258</v>
      </c>
      <c r="D145" s="252" t="s">
        <v>226</v>
      </c>
      <c r="E145" s="253" t="s">
        <v>909</v>
      </c>
      <c r="F145" s="254" t="s">
        <v>910</v>
      </c>
      <c r="G145" s="255" t="s">
        <v>409</v>
      </c>
      <c r="H145" s="256">
        <v>28.158000000000001</v>
      </c>
      <c r="I145" s="257"/>
      <c r="J145" s="257"/>
      <c r="K145" s="258">
        <f>ROUND(P145*H145,2)</f>
        <v>0</v>
      </c>
      <c r="L145" s="254" t="s">
        <v>404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88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3416</v>
      </c>
    </row>
    <row r="146" s="15" customFormat="1">
      <c r="A146" s="15"/>
      <c r="B146" s="309"/>
      <c r="C146" s="310"/>
      <c r="D146" s="266" t="s">
        <v>446</v>
      </c>
      <c r="E146" s="311" t="s">
        <v>1</v>
      </c>
      <c r="F146" s="312" t="s">
        <v>3417</v>
      </c>
      <c r="G146" s="310"/>
      <c r="H146" s="311" t="s">
        <v>1</v>
      </c>
      <c r="I146" s="313"/>
      <c r="J146" s="313"/>
      <c r="K146" s="310"/>
      <c r="L146" s="310"/>
      <c r="M146" s="314"/>
      <c r="N146" s="315"/>
      <c r="O146" s="316"/>
      <c r="P146" s="316"/>
      <c r="Q146" s="316"/>
      <c r="R146" s="316"/>
      <c r="S146" s="316"/>
      <c r="T146" s="316"/>
      <c r="U146" s="316"/>
      <c r="V146" s="316"/>
      <c r="W146" s="316"/>
      <c r="X146" s="317"/>
      <c r="Y146" s="15"/>
      <c r="Z146" s="15"/>
      <c r="AA146" s="15"/>
      <c r="AB146" s="15"/>
      <c r="AC146" s="15"/>
      <c r="AD146" s="15"/>
      <c r="AE146" s="15"/>
      <c r="AT146" s="318" t="s">
        <v>446</v>
      </c>
      <c r="AU146" s="318" t="s">
        <v>88</v>
      </c>
      <c r="AV146" s="15" t="s">
        <v>86</v>
      </c>
      <c r="AW146" s="15" t="s">
        <v>5</v>
      </c>
      <c r="AX146" s="15" t="s">
        <v>78</v>
      </c>
      <c r="AY146" s="318" t="s">
        <v>223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3412</v>
      </c>
      <c r="G147" s="275"/>
      <c r="H147" s="278">
        <v>28.158000000000001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86</v>
      </c>
      <c r="AY147" s="284" t="s">
        <v>223</v>
      </c>
    </row>
    <row r="148" s="2" customFormat="1" ht="21.75" customHeight="1">
      <c r="A148" s="39"/>
      <c r="B148" s="40"/>
      <c r="C148" s="252" t="s">
        <v>263</v>
      </c>
      <c r="D148" s="252" t="s">
        <v>226</v>
      </c>
      <c r="E148" s="253" t="s">
        <v>1014</v>
      </c>
      <c r="F148" s="254" t="s">
        <v>1015</v>
      </c>
      <c r="G148" s="255" t="s">
        <v>409</v>
      </c>
      <c r="H148" s="256">
        <v>14.488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3195</v>
      </c>
    </row>
    <row r="149" s="13" customFormat="1">
      <c r="A149" s="13"/>
      <c r="B149" s="274"/>
      <c r="C149" s="275"/>
      <c r="D149" s="266" t="s">
        <v>446</v>
      </c>
      <c r="E149" s="276" t="s">
        <v>1</v>
      </c>
      <c r="F149" s="277" t="s">
        <v>3418</v>
      </c>
      <c r="G149" s="275"/>
      <c r="H149" s="278">
        <v>14.488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88</v>
      </c>
      <c r="AV149" s="13" t="s">
        <v>88</v>
      </c>
      <c r="AW149" s="13" t="s">
        <v>5</v>
      </c>
      <c r="AX149" s="13" t="s">
        <v>78</v>
      </c>
      <c r="AY149" s="284" t="s">
        <v>223</v>
      </c>
    </row>
    <row r="150" s="2" customFormat="1" ht="21.75" customHeight="1">
      <c r="A150" s="39"/>
      <c r="B150" s="40"/>
      <c r="C150" s="252" t="s">
        <v>267</v>
      </c>
      <c r="D150" s="252" t="s">
        <v>226</v>
      </c>
      <c r="E150" s="253" t="s">
        <v>1019</v>
      </c>
      <c r="F150" s="254" t="s">
        <v>1365</v>
      </c>
      <c r="G150" s="255" t="s">
        <v>501</v>
      </c>
      <c r="H150" s="256">
        <v>27.527000000000001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3198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702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88</v>
      </c>
    </row>
    <row r="152" s="13" customFormat="1">
      <c r="A152" s="13"/>
      <c r="B152" s="274"/>
      <c r="C152" s="275"/>
      <c r="D152" s="266" t="s">
        <v>446</v>
      </c>
      <c r="E152" s="276" t="s">
        <v>1</v>
      </c>
      <c r="F152" s="277" t="s">
        <v>3419</v>
      </c>
      <c r="G152" s="275"/>
      <c r="H152" s="278">
        <v>27.527000000000001</v>
      </c>
      <c r="I152" s="279"/>
      <c r="J152" s="279"/>
      <c r="K152" s="275"/>
      <c r="L152" s="275"/>
      <c r="M152" s="280"/>
      <c r="N152" s="281"/>
      <c r="O152" s="282"/>
      <c r="P152" s="282"/>
      <c r="Q152" s="282"/>
      <c r="R152" s="282"/>
      <c r="S152" s="282"/>
      <c r="T152" s="282"/>
      <c r="U152" s="282"/>
      <c r="V152" s="282"/>
      <c r="W152" s="282"/>
      <c r="X152" s="283"/>
      <c r="Y152" s="13"/>
      <c r="Z152" s="13"/>
      <c r="AA152" s="13"/>
      <c r="AB152" s="13"/>
      <c r="AC152" s="13"/>
      <c r="AD152" s="13"/>
      <c r="AE152" s="13"/>
      <c r="AT152" s="284" t="s">
        <v>446</v>
      </c>
      <c r="AU152" s="284" t="s">
        <v>88</v>
      </c>
      <c r="AV152" s="13" t="s">
        <v>88</v>
      </c>
      <c r="AW152" s="13" t="s">
        <v>5</v>
      </c>
      <c r="AX152" s="13" t="s">
        <v>78</v>
      </c>
      <c r="AY152" s="284" t="s">
        <v>223</v>
      </c>
    </row>
    <row r="153" s="2" customFormat="1" ht="21.75" customHeight="1">
      <c r="A153" s="39"/>
      <c r="B153" s="40"/>
      <c r="C153" s="252" t="s">
        <v>274</v>
      </c>
      <c r="D153" s="252" t="s">
        <v>226</v>
      </c>
      <c r="E153" s="253" t="s">
        <v>913</v>
      </c>
      <c r="F153" s="254" t="s">
        <v>914</v>
      </c>
      <c r="G153" s="255" t="s">
        <v>409</v>
      </c>
      <c r="H153" s="256">
        <v>16.239999999999998</v>
      </c>
      <c r="I153" s="257"/>
      <c r="J153" s="257"/>
      <c r="K153" s="258">
        <f>ROUND(P153*H153,2)</f>
        <v>0</v>
      </c>
      <c r="L153" s="254" t="s">
        <v>404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88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3199</v>
      </c>
    </row>
    <row r="154" s="15" customFormat="1">
      <c r="A154" s="15"/>
      <c r="B154" s="309"/>
      <c r="C154" s="310"/>
      <c r="D154" s="266" t="s">
        <v>446</v>
      </c>
      <c r="E154" s="311" t="s">
        <v>1</v>
      </c>
      <c r="F154" s="312" t="s">
        <v>3420</v>
      </c>
      <c r="G154" s="310"/>
      <c r="H154" s="311" t="s">
        <v>1</v>
      </c>
      <c r="I154" s="313"/>
      <c r="J154" s="313"/>
      <c r="K154" s="310"/>
      <c r="L154" s="310"/>
      <c r="M154" s="314"/>
      <c r="N154" s="315"/>
      <c r="O154" s="316"/>
      <c r="P154" s="316"/>
      <c r="Q154" s="316"/>
      <c r="R154" s="316"/>
      <c r="S154" s="316"/>
      <c r="T154" s="316"/>
      <c r="U154" s="316"/>
      <c r="V154" s="316"/>
      <c r="W154" s="316"/>
      <c r="X154" s="317"/>
      <c r="Y154" s="15"/>
      <c r="Z154" s="15"/>
      <c r="AA154" s="15"/>
      <c r="AB154" s="15"/>
      <c r="AC154" s="15"/>
      <c r="AD154" s="15"/>
      <c r="AE154" s="15"/>
      <c r="AT154" s="318" t="s">
        <v>446</v>
      </c>
      <c r="AU154" s="318" t="s">
        <v>88</v>
      </c>
      <c r="AV154" s="15" t="s">
        <v>86</v>
      </c>
      <c r="AW154" s="15" t="s">
        <v>5</v>
      </c>
      <c r="AX154" s="15" t="s">
        <v>78</v>
      </c>
      <c r="AY154" s="318" t="s">
        <v>223</v>
      </c>
    </row>
    <row r="155" s="15" customFormat="1">
      <c r="A155" s="15"/>
      <c r="B155" s="309"/>
      <c r="C155" s="310"/>
      <c r="D155" s="266" t="s">
        <v>446</v>
      </c>
      <c r="E155" s="311" t="s">
        <v>1</v>
      </c>
      <c r="F155" s="312" t="s">
        <v>3421</v>
      </c>
      <c r="G155" s="310"/>
      <c r="H155" s="311" t="s">
        <v>1</v>
      </c>
      <c r="I155" s="313"/>
      <c r="J155" s="313"/>
      <c r="K155" s="310"/>
      <c r="L155" s="310"/>
      <c r="M155" s="314"/>
      <c r="N155" s="315"/>
      <c r="O155" s="316"/>
      <c r="P155" s="316"/>
      <c r="Q155" s="316"/>
      <c r="R155" s="316"/>
      <c r="S155" s="316"/>
      <c r="T155" s="316"/>
      <c r="U155" s="316"/>
      <c r="V155" s="316"/>
      <c r="W155" s="316"/>
      <c r="X155" s="317"/>
      <c r="Y155" s="15"/>
      <c r="Z155" s="15"/>
      <c r="AA155" s="15"/>
      <c r="AB155" s="15"/>
      <c r="AC155" s="15"/>
      <c r="AD155" s="15"/>
      <c r="AE155" s="15"/>
      <c r="AT155" s="318" t="s">
        <v>446</v>
      </c>
      <c r="AU155" s="318" t="s">
        <v>88</v>
      </c>
      <c r="AV155" s="15" t="s">
        <v>86</v>
      </c>
      <c r="AW155" s="15" t="s">
        <v>5</v>
      </c>
      <c r="AX155" s="15" t="s">
        <v>78</v>
      </c>
      <c r="AY155" s="318" t="s">
        <v>223</v>
      </c>
    </row>
    <row r="156" s="13" customFormat="1">
      <c r="A156" s="13"/>
      <c r="B156" s="274"/>
      <c r="C156" s="275"/>
      <c r="D156" s="266" t="s">
        <v>446</v>
      </c>
      <c r="E156" s="276" t="s">
        <v>1</v>
      </c>
      <c r="F156" s="277" t="s">
        <v>3422</v>
      </c>
      <c r="G156" s="275"/>
      <c r="H156" s="278">
        <v>10.93</v>
      </c>
      <c r="I156" s="279"/>
      <c r="J156" s="279"/>
      <c r="K156" s="275"/>
      <c r="L156" s="275"/>
      <c r="M156" s="280"/>
      <c r="N156" s="281"/>
      <c r="O156" s="282"/>
      <c r="P156" s="282"/>
      <c r="Q156" s="282"/>
      <c r="R156" s="282"/>
      <c r="S156" s="282"/>
      <c r="T156" s="282"/>
      <c r="U156" s="282"/>
      <c r="V156" s="282"/>
      <c r="W156" s="282"/>
      <c r="X156" s="283"/>
      <c r="Y156" s="13"/>
      <c r="Z156" s="13"/>
      <c r="AA156" s="13"/>
      <c r="AB156" s="13"/>
      <c r="AC156" s="13"/>
      <c r="AD156" s="13"/>
      <c r="AE156" s="13"/>
      <c r="AT156" s="284" t="s">
        <v>446</v>
      </c>
      <c r="AU156" s="284" t="s">
        <v>88</v>
      </c>
      <c r="AV156" s="13" t="s">
        <v>88</v>
      </c>
      <c r="AW156" s="13" t="s">
        <v>5</v>
      </c>
      <c r="AX156" s="13" t="s">
        <v>78</v>
      </c>
      <c r="AY156" s="284" t="s">
        <v>223</v>
      </c>
    </row>
    <row r="157" s="15" customFormat="1">
      <c r="A157" s="15"/>
      <c r="B157" s="309"/>
      <c r="C157" s="310"/>
      <c r="D157" s="266" t="s">
        <v>446</v>
      </c>
      <c r="E157" s="311" t="s">
        <v>1</v>
      </c>
      <c r="F157" s="312" t="s">
        <v>3423</v>
      </c>
      <c r="G157" s="310"/>
      <c r="H157" s="311" t="s">
        <v>1</v>
      </c>
      <c r="I157" s="313"/>
      <c r="J157" s="313"/>
      <c r="K157" s="310"/>
      <c r="L157" s="310"/>
      <c r="M157" s="314"/>
      <c r="N157" s="315"/>
      <c r="O157" s="316"/>
      <c r="P157" s="316"/>
      <c r="Q157" s="316"/>
      <c r="R157" s="316"/>
      <c r="S157" s="316"/>
      <c r="T157" s="316"/>
      <c r="U157" s="316"/>
      <c r="V157" s="316"/>
      <c r="W157" s="316"/>
      <c r="X157" s="317"/>
      <c r="Y157" s="15"/>
      <c r="Z157" s="15"/>
      <c r="AA157" s="15"/>
      <c r="AB157" s="15"/>
      <c r="AC157" s="15"/>
      <c r="AD157" s="15"/>
      <c r="AE157" s="15"/>
      <c r="AT157" s="318" t="s">
        <v>446</v>
      </c>
      <c r="AU157" s="318" t="s">
        <v>88</v>
      </c>
      <c r="AV157" s="15" t="s">
        <v>86</v>
      </c>
      <c r="AW157" s="15" t="s">
        <v>5</v>
      </c>
      <c r="AX157" s="15" t="s">
        <v>78</v>
      </c>
      <c r="AY157" s="318" t="s">
        <v>223</v>
      </c>
    </row>
    <row r="158" s="13" customFormat="1">
      <c r="A158" s="13"/>
      <c r="B158" s="274"/>
      <c r="C158" s="275"/>
      <c r="D158" s="266" t="s">
        <v>446</v>
      </c>
      <c r="E158" s="276" t="s">
        <v>1</v>
      </c>
      <c r="F158" s="277" t="s">
        <v>3424</v>
      </c>
      <c r="G158" s="275"/>
      <c r="H158" s="278">
        <v>2.7400000000000002</v>
      </c>
      <c r="I158" s="279"/>
      <c r="J158" s="279"/>
      <c r="K158" s="275"/>
      <c r="L158" s="275"/>
      <c r="M158" s="280"/>
      <c r="N158" s="281"/>
      <c r="O158" s="282"/>
      <c r="P158" s="282"/>
      <c r="Q158" s="282"/>
      <c r="R158" s="282"/>
      <c r="S158" s="282"/>
      <c r="T158" s="282"/>
      <c r="U158" s="282"/>
      <c r="V158" s="282"/>
      <c r="W158" s="282"/>
      <c r="X158" s="283"/>
      <c r="Y158" s="13"/>
      <c r="Z158" s="13"/>
      <c r="AA158" s="13"/>
      <c r="AB158" s="13"/>
      <c r="AC158" s="13"/>
      <c r="AD158" s="13"/>
      <c r="AE158" s="13"/>
      <c r="AT158" s="284" t="s">
        <v>446</v>
      </c>
      <c r="AU158" s="284" t="s">
        <v>88</v>
      </c>
      <c r="AV158" s="13" t="s">
        <v>88</v>
      </c>
      <c r="AW158" s="13" t="s">
        <v>5</v>
      </c>
      <c r="AX158" s="13" t="s">
        <v>78</v>
      </c>
      <c r="AY158" s="284" t="s">
        <v>223</v>
      </c>
    </row>
    <row r="159" s="15" customFormat="1">
      <c r="A159" s="15"/>
      <c r="B159" s="309"/>
      <c r="C159" s="310"/>
      <c r="D159" s="266" t="s">
        <v>446</v>
      </c>
      <c r="E159" s="311" t="s">
        <v>1</v>
      </c>
      <c r="F159" s="312" t="s">
        <v>3425</v>
      </c>
      <c r="G159" s="310"/>
      <c r="H159" s="311" t="s">
        <v>1</v>
      </c>
      <c r="I159" s="313"/>
      <c r="J159" s="313"/>
      <c r="K159" s="310"/>
      <c r="L159" s="310"/>
      <c r="M159" s="314"/>
      <c r="N159" s="315"/>
      <c r="O159" s="316"/>
      <c r="P159" s="316"/>
      <c r="Q159" s="316"/>
      <c r="R159" s="316"/>
      <c r="S159" s="316"/>
      <c r="T159" s="316"/>
      <c r="U159" s="316"/>
      <c r="V159" s="316"/>
      <c r="W159" s="316"/>
      <c r="X159" s="317"/>
      <c r="Y159" s="15"/>
      <c r="Z159" s="15"/>
      <c r="AA159" s="15"/>
      <c r="AB159" s="15"/>
      <c r="AC159" s="15"/>
      <c r="AD159" s="15"/>
      <c r="AE159" s="15"/>
      <c r="AT159" s="318" t="s">
        <v>446</v>
      </c>
      <c r="AU159" s="318" t="s">
        <v>88</v>
      </c>
      <c r="AV159" s="15" t="s">
        <v>86</v>
      </c>
      <c r="AW159" s="15" t="s">
        <v>5</v>
      </c>
      <c r="AX159" s="15" t="s">
        <v>78</v>
      </c>
      <c r="AY159" s="318" t="s">
        <v>223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3426</v>
      </c>
      <c r="G160" s="275"/>
      <c r="H160" s="278">
        <v>2.5699999999999998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2" customFormat="1" ht="21.75" customHeight="1">
      <c r="A161" s="39"/>
      <c r="B161" s="40"/>
      <c r="C161" s="252" t="s">
        <v>279</v>
      </c>
      <c r="D161" s="252" t="s">
        <v>226</v>
      </c>
      <c r="E161" s="253" t="s">
        <v>2889</v>
      </c>
      <c r="F161" s="254" t="s">
        <v>2890</v>
      </c>
      <c r="G161" s="255" t="s">
        <v>409</v>
      </c>
      <c r="H161" s="256">
        <v>5.7549999999999999</v>
      </c>
      <c r="I161" s="257"/>
      <c r="J161" s="257"/>
      <c r="K161" s="258">
        <f>ROUND(P161*H161,2)</f>
        <v>0</v>
      </c>
      <c r="L161" s="254" t="s">
        <v>404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88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3200</v>
      </c>
    </row>
    <row r="162" s="15" customFormat="1">
      <c r="A162" s="15"/>
      <c r="B162" s="309"/>
      <c r="C162" s="310"/>
      <c r="D162" s="266" t="s">
        <v>446</v>
      </c>
      <c r="E162" s="311" t="s">
        <v>1</v>
      </c>
      <c r="F162" s="312" t="s">
        <v>3427</v>
      </c>
      <c r="G162" s="310"/>
      <c r="H162" s="311" t="s">
        <v>1</v>
      </c>
      <c r="I162" s="313"/>
      <c r="J162" s="313"/>
      <c r="K162" s="310"/>
      <c r="L162" s="310"/>
      <c r="M162" s="314"/>
      <c r="N162" s="315"/>
      <c r="O162" s="316"/>
      <c r="P162" s="316"/>
      <c r="Q162" s="316"/>
      <c r="R162" s="316"/>
      <c r="S162" s="316"/>
      <c r="T162" s="316"/>
      <c r="U162" s="316"/>
      <c r="V162" s="316"/>
      <c r="W162" s="316"/>
      <c r="X162" s="317"/>
      <c r="Y162" s="15"/>
      <c r="Z162" s="15"/>
      <c r="AA162" s="15"/>
      <c r="AB162" s="15"/>
      <c r="AC162" s="15"/>
      <c r="AD162" s="15"/>
      <c r="AE162" s="15"/>
      <c r="AT162" s="318" t="s">
        <v>446</v>
      </c>
      <c r="AU162" s="318" t="s">
        <v>88</v>
      </c>
      <c r="AV162" s="15" t="s">
        <v>86</v>
      </c>
      <c r="AW162" s="15" t="s">
        <v>5</v>
      </c>
      <c r="AX162" s="15" t="s">
        <v>78</v>
      </c>
      <c r="AY162" s="318" t="s">
        <v>223</v>
      </c>
    </row>
    <row r="163" s="13" customFormat="1">
      <c r="A163" s="13"/>
      <c r="B163" s="274"/>
      <c r="C163" s="275"/>
      <c r="D163" s="266" t="s">
        <v>446</v>
      </c>
      <c r="E163" s="276" t="s">
        <v>1</v>
      </c>
      <c r="F163" s="277" t="s">
        <v>3428</v>
      </c>
      <c r="G163" s="275"/>
      <c r="H163" s="278">
        <v>5.7549999999999999</v>
      </c>
      <c r="I163" s="279"/>
      <c r="J163" s="279"/>
      <c r="K163" s="275"/>
      <c r="L163" s="275"/>
      <c r="M163" s="280"/>
      <c r="N163" s="281"/>
      <c r="O163" s="282"/>
      <c r="P163" s="282"/>
      <c r="Q163" s="282"/>
      <c r="R163" s="282"/>
      <c r="S163" s="282"/>
      <c r="T163" s="282"/>
      <c r="U163" s="282"/>
      <c r="V163" s="282"/>
      <c r="W163" s="282"/>
      <c r="X163" s="283"/>
      <c r="Y163" s="13"/>
      <c r="Z163" s="13"/>
      <c r="AA163" s="13"/>
      <c r="AB163" s="13"/>
      <c r="AC163" s="13"/>
      <c r="AD163" s="13"/>
      <c r="AE163" s="13"/>
      <c r="AT163" s="284" t="s">
        <v>446</v>
      </c>
      <c r="AU163" s="284" t="s">
        <v>88</v>
      </c>
      <c r="AV163" s="13" t="s">
        <v>88</v>
      </c>
      <c r="AW163" s="13" t="s">
        <v>5</v>
      </c>
      <c r="AX163" s="13" t="s">
        <v>78</v>
      </c>
      <c r="AY163" s="284" t="s">
        <v>223</v>
      </c>
    </row>
    <row r="164" s="14" customFormat="1">
      <c r="A164" s="14"/>
      <c r="B164" s="285"/>
      <c r="C164" s="286"/>
      <c r="D164" s="266" t="s">
        <v>446</v>
      </c>
      <c r="E164" s="287" t="s">
        <v>1</v>
      </c>
      <c r="F164" s="288" t="s">
        <v>463</v>
      </c>
      <c r="G164" s="286"/>
      <c r="H164" s="289">
        <v>5.7549999999999999</v>
      </c>
      <c r="I164" s="290"/>
      <c r="J164" s="290"/>
      <c r="K164" s="286"/>
      <c r="L164" s="286"/>
      <c r="M164" s="291"/>
      <c r="N164" s="292"/>
      <c r="O164" s="293"/>
      <c r="P164" s="293"/>
      <c r="Q164" s="293"/>
      <c r="R164" s="293"/>
      <c r="S164" s="293"/>
      <c r="T164" s="293"/>
      <c r="U164" s="293"/>
      <c r="V164" s="293"/>
      <c r="W164" s="293"/>
      <c r="X164" s="294"/>
      <c r="Y164" s="14"/>
      <c r="Z164" s="14"/>
      <c r="AA164" s="14"/>
      <c r="AB164" s="14"/>
      <c r="AC164" s="14"/>
      <c r="AD164" s="14"/>
      <c r="AE164" s="14"/>
      <c r="AT164" s="295" t="s">
        <v>446</v>
      </c>
      <c r="AU164" s="295" t="s">
        <v>88</v>
      </c>
      <c r="AV164" s="14" t="s">
        <v>239</v>
      </c>
      <c r="AW164" s="14" t="s">
        <v>5</v>
      </c>
      <c r="AX164" s="14" t="s">
        <v>86</v>
      </c>
      <c r="AY164" s="295" t="s">
        <v>223</v>
      </c>
    </row>
    <row r="165" s="2" customFormat="1" ht="21.75" customHeight="1">
      <c r="A165" s="39"/>
      <c r="B165" s="40"/>
      <c r="C165" s="296" t="s">
        <v>289</v>
      </c>
      <c r="D165" s="296" t="s">
        <v>498</v>
      </c>
      <c r="E165" s="297" t="s">
        <v>3204</v>
      </c>
      <c r="F165" s="298" t="s">
        <v>3205</v>
      </c>
      <c r="G165" s="299" t="s">
        <v>501</v>
      </c>
      <c r="H165" s="300">
        <v>14.643000000000001</v>
      </c>
      <c r="I165" s="301"/>
      <c r="J165" s="302"/>
      <c r="K165" s="303">
        <f>ROUND(P165*H165,2)</f>
        <v>0</v>
      </c>
      <c r="L165" s="298" t="s">
        <v>404</v>
      </c>
      <c r="M165" s="304"/>
      <c r="N165" s="305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1</v>
      </c>
      <c r="V165" s="262">
        <f>U165*H165</f>
        <v>14.643000000000001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430</v>
      </c>
      <c r="AT165" s="264" t="s">
        <v>498</v>
      </c>
      <c r="AU165" s="264" t="s">
        <v>88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3206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3429</v>
      </c>
      <c r="G166" s="275"/>
      <c r="H166" s="278">
        <v>10.119999999999999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78</v>
      </c>
      <c r="AY166" s="284" t="s">
        <v>223</v>
      </c>
    </row>
    <row r="167" s="15" customFormat="1">
      <c r="A167" s="15"/>
      <c r="B167" s="309"/>
      <c r="C167" s="310"/>
      <c r="D167" s="266" t="s">
        <v>446</v>
      </c>
      <c r="E167" s="311" t="s">
        <v>1</v>
      </c>
      <c r="F167" s="312" t="s">
        <v>3430</v>
      </c>
      <c r="G167" s="310"/>
      <c r="H167" s="311" t="s">
        <v>1</v>
      </c>
      <c r="I167" s="313"/>
      <c r="J167" s="313"/>
      <c r="K167" s="310"/>
      <c r="L167" s="310"/>
      <c r="M167" s="314"/>
      <c r="N167" s="315"/>
      <c r="O167" s="316"/>
      <c r="P167" s="316"/>
      <c r="Q167" s="316"/>
      <c r="R167" s="316"/>
      <c r="S167" s="316"/>
      <c r="T167" s="316"/>
      <c r="U167" s="316"/>
      <c r="V167" s="316"/>
      <c r="W167" s="316"/>
      <c r="X167" s="317"/>
      <c r="Y167" s="15"/>
      <c r="Z167" s="15"/>
      <c r="AA167" s="15"/>
      <c r="AB167" s="15"/>
      <c r="AC167" s="15"/>
      <c r="AD167" s="15"/>
      <c r="AE167" s="15"/>
      <c r="AT167" s="318" t="s">
        <v>446</v>
      </c>
      <c r="AU167" s="318" t="s">
        <v>88</v>
      </c>
      <c r="AV167" s="15" t="s">
        <v>86</v>
      </c>
      <c r="AW167" s="15" t="s">
        <v>5</v>
      </c>
      <c r="AX167" s="15" t="s">
        <v>78</v>
      </c>
      <c r="AY167" s="318" t="s">
        <v>223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3431</v>
      </c>
      <c r="G168" s="275"/>
      <c r="H168" s="278">
        <v>4.5229999999999997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78</v>
      </c>
      <c r="AY168" s="284" t="s">
        <v>223</v>
      </c>
    </row>
    <row r="169" s="12" customFormat="1" ht="22.8" customHeight="1">
      <c r="A169" s="12"/>
      <c r="B169" s="235"/>
      <c r="C169" s="236"/>
      <c r="D169" s="237" t="s">
        <v>77</v>
      </c>
      <c r="E169" s="250" t="s">
        <v>239</v>
      </c>
      <c r="F169" s="250" t="s">
        <v>1617</v>
      </c>
      <c r="G169" s="236"/>
      <c r="H169" s="236"/>
      <c r="I169" s="239"/>
      <c r="J169" s="239"/>
      <c r="K169" s="251">
        <f>BK169</f>
        <v>0</v>
      </c>
      <c r="L169" s="236"/>
      <c r="M169" s="241"/>
      <c r="N169" s="242"/>
      <c r="O169" s="243"/>
      <c r="P169" s="243"/>
      <c r="Q169" s="244">
        <f>SUM(Q170:Q176)</f>
        <v>0</v>
      </c>
      <c r="R169" s="244">
        <f>SUM(R170:R176)</f>
        <v>0</v>
      </c>
      <c r="S169" s="243"/>
      <c r="T169" s="245">
        <f>SUM(T170:T176)</f>
        <v>0</v>
      </c>
      <c r="U169" s="243"/>
      <c r="V169" s="245">
        <f>SUM(V170:V176)</f>
        <v>0.0091777000000000004</v>
      </c>
      <c r="W169" s="243"/>
      <c r="X169" s="246">
        <f>SUM(X170:X176)</f>
        <v>0</v>
      </c>
      <c r="Y169" s="12"/>
      <c r="Z169" s="12"/>
      <c r="AA169" s="12"/>
      <c r="AB169" s="12"/>
      <c r="AC169" s="12"/>
      <c r="AD169" s="12"/>
      <c r="AE169" s="12"/>
      <c r="AR169" s="247" t="s">
        <v>86</v>
      </c>
      <c r="AT169" s="248" t="s">
        <v>77</v>
      </c>
      <c r="AU169" s="248" t="s">
        <v>86</v>
      </c>
      <c r="AY169" s="247" t="s">
        <v>223</v>
      </c>
      <c r="BK169" s="249">
        <f>SUM(BK170:BK176)</f>
        <v>0</v>
      </c>
    </row>
    <row r="170" s="2" customFormat="1" ht="21.75" customHeight="1">
      <c r="A170" s="39"/>
      <c r="B170" s="40"/>
      <c r="C170" s="252" t="s">
        <v>303</v>
      </c>
      <c r="D170" s="252" t="s">
        <v>226</v>
      </c>
      <c r="E170" s="253" t="s">
        <v>2803</v>
      </c>
      <c r="F170" s="254" t="s">
        <v>2804</v>
      </c>
      <c r="G170" s="255" t="s">
        <v>403</v>
      </c>
      <c r="H170" s="256">
        <v>0.049000000000000002</v>
      </c>
      <c r="I170" s="257"/>
      <c r="J170" s="257"/>
      <c r="K170" s="258">
        <f>ROUND(P170*H170,2)</f>
        <v>0</v>
      </c>
      <c r="L170" s="254" t="s">
        <v>404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0.18729999999999999</v>
      </c>
      <c r="V170" s="262">
        <f>U170*H170</f>
        <v>0.0091777000000000004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88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3432</v>
      </c>
    </row>
    <row r="171" s="2" customFormat="1">
      <c r="A171" s="39"/>
      <c r="B171" s="40"/>
      <c r="C171" s="41"/>
      <c r="D171" s="266" t="s">
        <v>232</v>
      </c>
      <c r="E171" s="41"/>
      <c r="F171" s="267" t="s">
        <v>2806</v>
      </c>
      <c r="G171" s="41"/>
      <c r="H171" s="41"/>
      <c r="I171" s="158"/>
      <c r="J171" s="158"/>
      <c r="K171" s="41"/>
      <c r="L171" s="41"/>
      <c r="M171" s="45"/>
      <c r="N171" s="268"/>
      <c r="O171" s="269"/>
      <c r="P171" s="92"/>
      <c r="Q171" s="92"/>
      <c r="R171" s="92"/>
      <c r="S171" s="92"/>
      <c r="T171" s="92"/>
      <c r="U171" s="92"/>
      <c r="V171" s="92"/>
      <c r="W171" s="92"/>
      <c r="X171" s="93"/>
      <c r="Y171" s="39"/>
      <c r="Z171" s="39"/>
      <c r="AA171" s="39"/>
      <c r="AB171" s="39"/>
      <c r="AC171" s="39"/>
      <c r="AD171" s="39"/>
      <c r="AE171" s="39"/>
      <c r="AT171" s="18" t="s">
        <v>232</v>
      </c>
      <c r="AU171" s="18" t="s">
        <v>88</v>
      </c>
    </row>
    <row r="172" s="13" customFormat="1">
      <c r="A172" s="13"/>
      <c r="B172" s="274"/>
      <c r="C172" s="275"/>
      <c r="D172" s="266" t="s">
        <v>446</v>
      </c>
      <c r="E172" s="276" t="s">
        <v>1</v>
      </c>
      <c r="F172" s="277" t="s">
        <v>3433</v>
      </c>
      <c r="G172" s="275"/>
      <c r="H172" s="278">
        <v>0.049000000000000002</v>
      </c>
      <c r="I172" s="279"/>
      <c r="J172" s="279"/>
      <c r="K172" s="275"/>
      <c r="L172" s="275"/>
      <c r="M172" s="280"/>
      <c r="N172" s="281"/>
      <c r="O172" s="282"/>
      <c r="P172" s="282"/>
      <c r="Q172" s="282"/>
      <c r="R172" s="282"/>
      <c r="S172" s="282"/>
      <c r="T172" s="282"/>
      <c r="U172" s="282"/>
      <c r="V172" s="282"/>
      <c r="W172" s="282"/>
      <c r="X172" s="283"/>
      <c r="Y172" s="13"/>
      <c r="Z172" s="13"/>
      <c r="AA172" s="13"/>
      <c r="AB172" s="13"/>
      <c r="AC172" s="13"/>
      <c r="AD172" s="13"/>
      <c r="AE172" s="13"/>
      <c r="AT172" s="284" t="s">
        <v>446</v>
      </c>
      <c r="AU172" s="284" t="s">
        <v>88</v>
      </c>
      <c r="AV172" s="13" t="s">
        <v>88</v>
      </c>
      <c r="AW172" s="13" t="s">
        <v>5</v>
      </c>
      <c r="AX172" s="13" t="s">
        <v>78</v>
      </c>
      <c r="AY172" s="284" t="s">
        <v>223</v>
      </c>
    </row>
    <row r="173" s="2" customFormat="1" ht="21.75" customHeight="1">
      <c r="A173" s="39"/>
      <c r="B173" s="40"/>
      <c r="C173" s="252" t="s">
        <v>312</v>
      </c>
      <c r="D173" s="252" t="s">
        <v>226</v>
      </c>
      <c r="E173" s="253" t="s">
        <v>2809</v>
      </c>
      <c r="F173" s="254" t="s">
        <v>2810</v>
      </c>
      <c r="G173" s="255" t="s">
        <v>409</v>
      </c>
      <c r="H173" s="256">
        <v>2.698</v>
      </c>
      <c r="I173" s="257"/>
      <c r="J173" s="257"/>
      <c r="K173" s="258">
        <f>ROUND(P173*H173,2)</f>
        <v>0</v>
      </c>
      <c r="L173" s="254" t="s">
        <v>404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3221</v>
      </c>
    </row>
    <row r="174" s="2" customFormat="1">
      <c r="A174" s="39"/>
      <c r="B174" s="40"/>
      <c r="C174" s="41"/>
      <c r="D174" s="266" t="s">
        <v>232</v>
      </c>
      <c r="E174" s="41"/>
      <c r="F174" s="267" t="s">
        <v>2812</v>
      </c>
      <c r="G174" s="41"/>
      <c r="H174" s="41"/>
      <c r="I174" s="158"/>
      <c r="J174" s="158"/>
      <c r="K174" s="41"/>
      <c r="L174" s="41"/>
      <c r="M174" s="45"/>
      <c r="N174" s="268"/>
      <c r="O174" s="269"/>
      <c r="P174" s="92"/>
      <c r="Q174" s="92"/>
      <c r="R174" s="92"/>
      <c r="S174" s="92"/>
      <c r="T174" s="92"/>
      <c r="U174" s="92"/>
      <c r="V174" s="92"/>
      <c r="W174" s="92"/>
      <c r="X174" s="93"/>
      <c r="Y174" s="39"/>
      <c r="Z174" s="39"/>
      <c r="AA174" s="39"/>
      <c r="AB174" s="39"/>
      <c r="AC174" s="39"/>
      <c r="AD174" s="39"/>
      <c r="AE174" s="39"/>
      <c r="AT174" s="18" t="s">
        <v>232</v>
      </c>
      <c r="AU174" s="18" t="s">
        <v>88</v>
      </c>
    </row>
    <row r="175" s="15" customFormat="1">
      <c r="A175" s="15"/>
      <c r="B175" s="309"/>
      <c r="C175" s="310"/>
      <c r="D175" s="266" t="s">
        <v>446</v>
      </c>
      <c r="E175" s="311" t="s">
        <v>1</v>
      </c>
      <c r="F175" s="312" t="s">
        <v>3222</v>
      </c>
      <c r="G175" s="310"/>
      <c r="H175" s="311" t="s">
        <v>1</v>
      </c>
      <c r="I175" s="313"/>
      <c r="J175" s="313"/>
      <c r="K175" s="310"/>
      <c r="L175" s="310"/>
      <c r="M175" s="314"/>
      <c r="N175" s="315"/>
      <c r="O175" s="316"/>
      <c r="P175" s="316"/>
      <c r="Q175" s="316"/>
      <c r="R175" s="316"/>
      <c r="S175" s="316"/>
      <c r="T175" s="316"/>
      <c r="U175" s="316"/>
      <c r="V175" s="316"/>
      <c r="W175" s="316"/>
      <c r="X175" s="317"/>
      <c r="Y175" s="15"/>
      <c r="Z175" s="15"/>
      <c r="AA175" s="15"/>
      <c r="AB175" s="15"/>
      <c r="AC175" s="15"/>
      <c r="AD175" s="15"/>
      <c r="AE175" s="15"/>
      <c r="AT175" s="318" t="s">
        <v>446</v>
      </c>
      <c r="AU175" s="318" t="s">
        <v>88</v>
      </c>
      <c r="AV175" s="15" t="s">
        <v>86</v>
      </c>
      <c r="AW175" s="15" t="s">
        <v>5</v>
      </c>
      <c r="AX175" s="15" t="s">
        <v>78</v>
      </c>
      <c r="AY175" s="318" t="s">
        <v>223</v>
      </c>
    </row>
    <row r="176" s="13" customFormat="1">
      <c r="A176" s="13"/>
      <c r="B176" s="274"/>
      <c r="C176" s="275"/>
      <c r="D176" s="266" t="s">
        <v>446</v>
      </c>
      <c r="E176" s="276" t="s">
        <v>1</v>
      </c>
      <c r="F176" s="277" t="s">
        <v>3434</v>
      </c>
      <c r="G176" s="275"/>
      <c r="H176" s="278">
        <v>2.698</v>
      </c>
      <c r="I176" s="279"/>
      <c r="J176" s="279"/>
      <c r="K176" s="275"/>
      <c r="L176" s="275"/>
      <c r="M176" s="280"/>
      <c r="N176" s="281"/>
      <c r="O176" s="282"/>
      <c r="P176" s="282"/>
      <c r="Q176" s="282"/>
      <c r="R176" s="282"/>
      <c r="S176" s="282"/>
      <c r="T176" s="282"/>
      <c r="U176" s="282"/>
      <c r="V176" s="282"/>
      <c r="W176" s="282"/>
      <c r="X176" s="283"/>
      <c r="Y176" s="13"/>
      <c r="Z176" s="13"/>
      <c r="AA176" s="13"/>
      <c r="AB176" s="13"/>
      <c r="AC176" s="13"/>
      <c r="AD176" s="13"/>
      <c r="AE176" s="13"/>
      <c r="AT176" s="284" t="s">
        <v>446</v>
      </c>
      <c r="AU176" s="284" t="s">
        <v>88</v>
      </c>
      <c r="AV176" s="13" t="s">
        <v>88</v>
      </c>
      <c r="AW176" s="13" t="s">
        <v>5</v>
      </c>
      <c r="AX176" s="13" t="s">
        <v>78</v>
      </c>
      <c r="AY176" s="284" t="s">
        <v>223</v>
      </c>
    </row>
    <row r="177" s="12" customFormat="1" ht="22.8" customHeight="1">
      <c r="A177" s="12"/>
      <c r="B177" s="235"/>
      <c r="C177" s="236"/>
      <c r="D177" s="237" t="s">
        <v>77</v>
      </c>
      <c r="E177" s="250" t="s">
        <v>430</v>
      </c>
      <c r="F177" s="250" t="s">
        <v>917</v>
      </c>
      <c r="G177" s="236"/>
      <c r="H177" s="236"/>
      <c r="I177" s="239"/>
      <c r="J177" s="239"/>
      <c r="K177" s="251">
        <f>BK177</f>
        <v>0</v>
      </c>
      <c r="L177" s="236"/>
      <c r="M177" s="241"/>
      <c r="N177" s="242"/>
      <c r="O177" s="243"/>
      <c r="P177" s="243"/>
      <c r="Q177" s="244">
        <f>SUM(Q178:Q252)</f>
        <v>0</v>
      </c>
      <c r="R177" s="244">
        <f>SUM(R178:R252)</f>
        <v>0</v>
      </c>
      <c r="S177" s="243"/>
      <c r="T177" s="245">
        <f>SUM(T178:T252)</f>
        <v>0</v>
      </c>
      <c r="U177" s="243"/>
      <c r="V177" s="245">
        <f>SUM(V178:V252)</f>
        <v>0.54764267999999994</v>
      </c>
      <c r="W177" s="243"/>
      <c r="X177" s="246">
        <f>SUM(X178:X252)</f>
        <v>0</v>
      </c>
      <c r="Y177" s="12"/>
      <c r="Z177" s="12"/>
      <c r="AA177" s="12"/>
      <c r="AB177" s="12"/>
      <c r="AC177" s="12"/>
      <c r="AD177" s="12"/>
      <c r="AE177" s="12"/>
      <c r="AR177" s="247" t="s">
        <v>86</v>
      </c>
      <c r="AT177" s="248" t="s">
        <v>77</v>
      </c>
      <c r="AU177" s="248" t="s">
        <v>86</v>
      </c>
      <c r="AY177" s="247" t="s">
        <v>223</v>
      </c>
      <c r="BK177" s="249">
        <f>SUM(BK178:BK252)</f>
        <v>0</v>
      </c>
    </row>
    <row r="178" s="2" customFormat="1" ht="21.75" customHeight="1">
      <c r="A178" s="39"/>
      <c r="B178" s="40"/>
      <c r="C178" s="296" t="s">
        <v>317</v>
      </c>
      <c r="D178" s="296" t="s">
        <v>498</v>
      </c>
      <c r="E178" s="297" t="s">
        <v>3435</v>
      </c>
      <c r="F178" s="298" t="s">
        <v>3436</v>
      </c>
      <c r="G178" s="299" t="s">
        <v>481</v>
      </c>
      <c r="H178" s="300">
        <v>22.817</v>
      </c>
      <c r="I178" s="301"/>
      <c r="J178" s="302"/>
      <c r="K178" s="303">
        <f>ROUND(P178*H178,2)</f>
        <v>0</v>
      </c>
      <c r="L178" s="298" t="s">
        <v>1</v>
      </c>
      <c r="M178" s="304"/>
      <c r="N178" s="305" t="s">
        <v>1</v>
      </c>
      <c r="O178" s="260" t="s">
        <v>41</v>
      </c>
      <c r="P178" s="261">
        <f>I178+J178</f>
        <v>0</v>
      </c>
      <c r="Q178" s="261">
        <f>ROUND(I178*H178,2)</f>
        <v>0</v>
      </c>
      <c r="R178" s="261">
        <f>ROUND(J178*H178,2)</f>
        <v>0</v>
      </c>
      <c r="S178" s="92"/>
      <c r="T178" s="262">
        <f>S178*H178</f>
        <v>0</v>
      </c>
      <c r="U178" s="262">
        <v>0.00027999999999999998</v>
      </c>
      <c r="V178" s="262">
        <f>U178*H178</f>
        <v>0.0063887599999999994</v>
      </c>
      <c r="W178" s="262">
        <v>0</v>
      </c>
      <c r="X178" s="263">
        <f>W178*H178</f>
        <v>0</v>
      </c>
      <c r="Y178" s="39"/>
      <c r="Z178" s="39"/>
      <c r="AA178" s="39"/>
      <c r="AB178" s="39"/>
      <c r="AC178" s="39"/>
      <c r="AD178" s="39"/>
      <c r="AE178" s="39"/>
      <c r="AR178" s="264" t="s">
        <v>430</v>
      </c>
      <c r="AT178" s="264" t="s">
        <v>498</v>
      </c>
      <c r="AU178" s="264" t="s">
        <v>88</v>
      </c>
      <c r="AY178" s="18" t="s">
        <v>223</v>
      </c>
      <c r="BE178" s="265">
        <f>IF(O178="základní",K178,0)</f>
        <v>0</v>
      </c>
      <c r="BF178" s="265">
        <f>IF(O178="snížená",K178,0)</f>
        <v>0</v>
      </c>
      <c r="BG178" s="265">
        <f>IF(O178="zákl. přenesená",K178,0)</f>
        <v>0</v>
      </c>
      <c r="BH178" s="265">
        <f>IF(O178="sníž. přenesená",K178,0)</f>
        <v>0</v>
      </c>
      <c r="BI178" s="265">
        <f>IF(O178="nulová",K178,0)</f>
        <v>0</v>
      </c>
      <c r="BJ178" s="18" t="s">
        <v>86</v>
      </c>
      <c r="BK178" s="265">
        <f>ROUND(P178*H178,2)</f>
        <v>0</v>
      </c>
      <c r="BL178" s="18" t="s">
        <v>239</v>
      </c>
      <c r="BM178" s="264" t="s">
        <v>3437</v>
      </c>
    </row>
    <row r="179" s="13" customFormat="1">
      <c r="A179" s="13"/>
      <c r="B179" s="274"/>
      <c r="C179" s="275"/>
      <c r="D179" s="266" t="s">
        <v>446</v>
      </c>
      <c r="E179" s="276" t="s">
        <v>1</v>
      </c>
      <c r="F179" s="277" t="s">
        <v>3438</v>
      </c>
      <c r="G179" s="275"/>
      <c r="H179" s="278">
        <v>22.48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5</v>
      </c>
      <c r="AX179" s="13" t="s">
        <v>86</v>
      </c>
      <c r="AY179" s="284" t="s">
        <v>223</v>
      </c>
    </row>
    <row r="180" s="13" customFormat="1">
      <c r="A180" s="13"/>
      <c r="B180" s="274"/>
      <c r="C180" s="275"/>
      <c r="D180" s="266" t="s">
        <v>446</v>
      </c>
      <c r="E180" s="275"/>
      <c r="F180" s="277" t="s">
        <v>3439</v>
      </c>
      <c r="G180" s="275"/>
      <c r="H180" s="278">
        <v>22.817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88</v>
      </c>
      <c r="AV180" s="13" t="s">
        <v>88</v>
      </c>
      <c r="AW180" s="13" t="s">
        <v>4</v>
      </c>
      <c r="AX180" s="13" t="s">
        <v>86</v>
      </c>
      <c r="AY180" s="284" t="s">
        <v>223</v>
      </c>
    </row>
    <row r="181" s="2" customFormat="1" ht="16.5" customHeight="1">
      <c r="A181" s="39"/>
      <c r="B181" s="40"/>
      <c r="C181" s="252" t="s">
        <v>322</v>
      </c>
      <c r="D181" s="252" t="s">
        <v>226</v>
      </c>
      <c r="E181" s="253" t="s">
        <v>3440</v>
      </c>
      <c r="F181" s="254" t="s">
        <v>3441</v>
      </c>
      <c r="G181" s="255" t="s">
        <v>481</v>
      </c>
      <c r="H181" s="256">
        <v>1</v>
      </c>
      <c r="I181" s="257"/>
      <c r="J181" s="257"/>
      <c r="K181" s="258">
        <f>ROUND(P181*H181,2)</f>
        <v>0</v>
      </c>
      <c r="L181" s="254" t="s">
        <v>1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3442</v>
      </c>
    </row>
    <row r="182" s="13" customFormat="1">
      <c r="A182" s="13"/>
      <c r="B182" s="274"/>
      <c r="C182" s="275"/>
      <c r="D182" s="266" t="s">
        <v>446</v>
      </c>
      <c r="E182" s="276" t="s">
        <v>1</v>
      </c>
      <c r="F182" s="277" t="s">
        <v>86</v>
      </c>
      <c r="G182" s="275"/>
      <c r="H182" s="278">
        <v>1</v>
      </c>
      <c r="I182" s="279"/>
      <c r="J182" s="279"/>
      <c r="K182" s="275"/>
      <c r="L182" s="275"/>
      <c r="M182" s="280"/>
      <c r="N182" s="281"/>
      <c r="O182" s="282"/>
      <c r="P182" s="282"/>
      <c r="Q182" s="282"/>
      <c r="R182" s="282"/>
      <c r="S182" s="282"/>
      <c r="T182" s="282"/>
      <c r="U182" s="282"/>
      <c r="V182" s="282"/>
      <c r="W182" s="282"/>
      <c r="X182" s="283"/>
      <c r="Y182" s="13"/>
      <c r="Z182" s="13"/>
      <c r="AA182" s="13"/>
      <c r="AB182" s="13"/>
      <c r="AC182" s="13"/>
      <c r="AD182" s="13"/>
      <c r="AE182" s="13"/>
      <c r="AT182" s="284" t="s">
        <v>446</v>
      </c>
      <c r="AU182" s="284" t="s">
        <v>88</v>
      </c>
      <c r="AV182" s="13" t="s">
        <v>88</v>
      </c>
      <c r="AW182" s="13" t="s">
        <v>5</v>
      </c>
      <c r="AX182" s="13" t="s">
        <v>86</v>
      </c>
      <c r="AY182" s="284" t="s">
        <v>223</v>
      </c>
    </row>
    <row r="183" s="2" customFormat="1" ht="21.75" customHeight="1">
      <c r="A183" s="39"/>
      <c r="B183" s="40"/>
      <c r="C183" s="252" t="s">
        <v>332</v>
      </c>
      <c r="D183" s="252" t="s">
        <v>226</v>
      </c>
      <c r="E183" s="253" t="s">
        <v>3443</v>
      </c>
      <c r="F183" s="254" t="s">
        <v>3444</v>
      </c>
      <c r="G183" s="255" t="s">
        <v>481</v>
      </c>
      <c r="H183" s="256">
        <v>22.817</v>
      </c>
      <c r="I183" s="257"/>
      <c r="J183" s="257"/>
      <c r="K183" s="258">
        <f>ROUND(P183*H183,2)</f>
        <v>0</v>
      </c>
      <c r="L183" s="254" t="s">
        <v>404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3445</v>
      </c>
    </row>
    <row r="184" s="13" customFormat="1">
      <c r="A184" s="13"/>
      <c r="B184" s="274"/>
      <c r="C184" s="275"/>
      <c r="D184" s="266" t="s">
        <v>446</v>
      </c>
      <c r="E184" s="276" t="s">
        <v>1</v>
      </c>
      <c r="F184" s="277" t="s">
        <v>3438</v>
      </c>
      <c r="G184" s="275"/>
      <c r="H184" s="278">
        <v>22.48</v>
      </c>
      <c r="I184" s="279"/>
      <c r="J184" s="279"/>
      <c r="K184" s="275"/>
      <c r="L184" s="275"/>
      <c r="M184" s="280"/>
      <c r="N184" s="281"/>
      <c r="O184" s="282"/>
      <c r="P184" s="282"/>
      <c r="Q184" s="282"/>
      <c r="R184" s="282"/>
      <c r="S184" s="282"/>
      <c r="T184" s="282"/>
      <c r="U184" s="282"/>
      <c r="V184" s="282"/>
      <c r="W184" s="282"/>
      <c r="X184" s="283"/>
      <c r="Y184" s="13"/>
      <c r="Z184" s="13"/>
      <c r="AA184" s="13"/>
      <c r="AB184" s="13"/>
      <c r="AC184" s="13"/>
      <c r="AD184" s="13"/>
      <c r="AE184" s="13"/>
      <c r="AT184" s="284" t="s">
        <v>446</v>
      </c>
      <c r="AU184" s="284" t="s">
        <v>88</v>
      </c>
      <c r="AV184" s="13" t="s">
        <v>88</v>
      </c>
      <c r="AW184" s="13" t="s">
        <v>5</v>
      </c>
      <c r="AX184" s="13" t="s">
        <v>86</v>
      </c>
      <c r="AY184" s="284" t="s">
        <v>223</v>
      </c>
    </row>
    <row r="185" s="13" customFormat="1">
      <c r="A185" s="13"/>
      <c r="B185" s="274"/>
      <c r="C185" s="275"/>
      <c r="D185" s="266" t="s">
        <v>446</v>
      </c>
      <c r="E185" s="275"/>
      <c r="F185" s="277" t="s">
        <v>3439</v>
      </c>
      <c r="G185" s="275"/>
      <c r="H185" s="278">
        <v>22.817</v>
      </c>
      <c r="I185" s="279"/>
      <c r="J185" s="279"/>
      <c r="K185" s="275"/>
      <c r="L185" s="275"/>
      <c r="M185" s="280"/>
      <c r="N185" s="281"/>
      <c r="O185" s="282"/>
      <c r="P185" s="282"/>
      <c r="Q185" s="282"/>
      <c r="R185" s="282"/>
      <c r="S185" s="282"/>
      <c r="T185" s="282"/>
      <c r="U185" s="282"/>
      <c r="V185" s="282"/>
      <c r="W185" s="282"/>
      <c r="X185" s="283"/>
      <c r="Y185" s="13"/>
      <c r="Z185" s="13"/>
      <c r="AA185" s="13"/>
      <c r="AB185" s="13"/>
      <c r="AC185" s="13"/>
      <c r="AD185" s="13"/>
      <c r="AE185" s="13"/>
      <c r="AT185" s="284" t="s">
        <v>446</v>
      </c>
      <c r="AU185" s="284" t="s">
        <v>88</v>
      </c>
      <c r="AV185" s="13" t="s">
        <v>88</v>
      </c>
      <c r="AW185" s="13" t="s">
        <v>4</v>
      </c>
      <c r="AX185" s="13" t="s">
        <v>86</v>
      </c>
      <c r="AY185" s="284" t="s">
        <v>223</v>
      </c>
    </row>
    <row r="186" s="2" customFormat="1" ht="21.75" customHeight="1">
      <c r="A186" s="39"/>
      <c r="B186" s="40"/>
      <c r="C186" s="252" t="s">
        <v>8</v>
      </c>
      <c r="D186" s="252" t="s">
        <v>226</v>
      </c>
      <c r="E186" s="253" t="s">
        <v>2834</v>
      </c>
      <c r="F186" s="254" t="s">
        <v>2835</v>
      </c>
      <c r="G186" s="255" t="s">
        <v>481</v>
      </c>
      <c r="H186" s="256">
        <v>23.154</v>
      </c>
      <c r="I186" s="257"/>
      <c r="J186" s="257"/>
      <c r="K186" s="258">
        <f>ROUND(P186*H186,2)</f>
        <v>0</v>
      </c>
      <c r="L186" s="254" t="s">
        <v>404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</v>
      </c>
      <c r="V186" s="262">
        <f>U186*H186</f>
        <v>0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88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3285</v>
      </c>
    </row>
    <row r="187" s="2" customFormat="1">
      <c r="A187" s="39"/>
      <c r="B187" s="40"/>
      <c r="C187" s="41"/>
      <c r="D187" s="266" t="s">
        <v>232</v>
      </c>
      <c r="E187" s="41"/>
      <c r="F187" s="267" t="s">
        <v>2837</v>
      </c>
      <c r="G187" s="41"/>
      <c r="H187" s="41"/>
      <c r="I187" s="158"/>
      <c r="J187" s="158"/>
      <c r="K187" s="41"/>
      <c r="L187" s="41"/>
      <c r="M187" s="45"/>
      <c r="N187" s="268"/>
      <c r="O187" s="269"/>
      <c r="P187" s="92"/>
      <c r="Q187" s="92"/>
      <c r="R187" s="92"/>
      <c r="S187" s="92"/>
      <c r="T187" s="92"/>
      <c r="U187" s="92"/>
      <c r="V187" s="92"/>
      <c r="W187" s="92"/>
      <c r="X187" s="93"/>
      <c r="Y187" s="39"/>
      <c r="Z187" s="39"/>
      <c r="AA187" s="39"/>
      <c r="AB187" s="39"/>
      <c r="AC187" s="39"/>
      <c r="AD187" s="39"/>
      <c r="AE187" s="39"/>
      <c r="AT187" s="18" t="s">
        <v>232</v>
      </c>
      <c r="AU187" s="18" t="s">
        <v>88</v>
      </c>
    </row>
    <row r="188" s="13" customFormat="1">
      <c r="A188" s="13"/>
      <c r="B188" s="274"/>
      <c r="C188" s="275"/>
      <c r="D188" s="266" t="s">
        <v>446</v>
      </c>
      <c r="E188" s="276" t="s">
        <v>1</v>
      </c>
      <c r="F188" s="277" t="s">
        <v>3438</v>
      </c>
      <c r="G188" s="275"/>
      <c r="H188" s="278">
        <v>22.48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3"/>
      <c r="Z188" s="13"/>
      <c r="AA188" s="13"/>
      <c r="AB188" s="13"/>
      <c r="AC188" s="13"/>
      <c r="AD188" s="13"/>
      <c r="AE188" s="13"/>
      <c r="AT188" s="284" t="s">
        <v>446</v>
      </c>
      <c r="AU188" s="284" t="s">
        <v>88</v>
      </c>
      <c r="AV188" s="13" t="s">
        <v>88</v>
      </c>
      <c r="AW188" s="13" t="s">
        <v>5</v>
      </c>
      <c r="AX188" s="13" t="s">
        <v>78</v>
      </c>
      <c r="AY188" s="284" t="s">
        <v>223</v>
      </c>
    </row>
    <row r="189" s="13" customFormat="1">
      <c r="A189" s="13"/>
      <c r="B189" s="274"/>
      <c r="C189" s="275"/>
      <c r="D189" s="266" t="s">
        <v>446</v>
      </c>
      <c r="E189" s="275"/>
      <c r="F189" s="277" t="s">
        <v>3446</v>
      </c>
      <c r="G189" s="275"/>
      <c r="H189" s="278">
        <v>23.154</v>
      </c>
      <c r="I189" s="279"/>
      <c r="J189" s="279"/>
      <c r="K189" s="275"/>
      <c r="L189" s="275"/>
      <c r="M189" s="280"/>
      <c r="N189" s="281"/>
      <c r="O189" s="282"/>
      <c r="P189" s="282"/>
      <c r="Q189" s="282"/>
      <c r="R189" s="282"/>
      <c r="S189" s="282"/>
      <c r="T189" s="282"/>
      <c r="U189" s="282"/>
      <c r="V189" s="282"/>
      <c r="W189" s="282"/>
      <c r="X189" s="283"/>
      <c r="Y189" s="13"/>
      <c r="Z189" s="13"/>
      <c r="AA189" s="13"/>
      <c r="AB189" s="13"/>
      <c r="AC189" s="13"/>
      <c r="AD189" s="13"/>
      <c r="AE189" s="13"/>
      <c r="AT189" s="284" t="s">
        <v>446</v>
      </c>
      <c r="AU189" s="284" t="s">
        <v>88</v>
      </c>
      <c r="AV189" s="13" t="s">
        <v>88</v>
      </c>
      <c r="AW189" s="13" t="s">
        <v>4</v>
      </c>
      <c r="AX189" s="13" t="s">
        <v>86</v>
      </c>
      <c r="AY189" s="284" t="s">
        <v>223</v>
      </c>
    </row>
    <row r="190" s="2" customFormat="1" ht="21.75" customHeight="1">
      <c r="A190" s="39"/>
      <c r="B190" s="40"/>
      <c r="C190" s="296" t="s">
        <v>343</v>
      </c>
      <c r="D190" s="296" t="s">
        <v>498</v>
      </c>
      <c r="E190" s="297" t="s">
        <v>2841</v>
      </c>
      <c r="F190" s="298" t="s">
        <v>2842</v>
      </c>
      <c r="G190" s="299" t="s">
        <v>481</v>
      </c>
      <c r="H190" s="300">
        <v>23.154</v>
      </c>
      <c r="I190" s="301"/>
      <c r="J190" s="302"/>
      <c r="K190" s="303">
        <f>ROUND(P190*H190,2)</f>
        <v>0</v>
      </c>
      <c r="L190" s="298" t="s">
        <v>404</v>
      </c>
      <c r="M190" s="304"/>
      <c r="N190" s="305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0.00048000000000000001</v>
      </c>
      <c r="V190" s="262">
        <f>U190*H190</f>
        <v>0.011113920000000001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430</v>
      </c>
      <c r="AT190" s="264" t="s">
        <v>498</v>
      </c>
      <c r="AU190" s="264" t="s">
        <v>88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3292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3438</v>
      </c>
      <c r="G191" s="275"/>
      <c r="H191" s="278">
        <v>22.48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3" customFormat="1">
      <c r="A192" s="13"/>
      <c r="B192" s="274"/>
      <c r="C192" s="275"/>
      <c r="D192" s="266" t="s">
        <v>446</v>
      </c>
      <c r="E192" s="275"/>
      <c r="F192" s="277" t="s">
        <v>3446</v>
      </c>
      <c r="G192" s="275"/>
      <c r="H192" s="278">
        <v>23.154</v>
      </c>
      <c r="I192" s="279"/>
      <c r="J192" s="279"/>
      <c r="K192" s="275"/>
      <c r="L192" s="275"/>
      <c r="M192" s="280"/>
      <c r="N192" s="281"/>
      <c r="O192" s="282"/>
      <c r="P192" s="282"/>
      <c r="Q192" s="282"/>
      <c r="R192" s="282"/>
      <c r="S192" s="282"/>
      <c r="T192" s="282"/>
      <c r="U192" s="282"/>
      <c r="V192" s="282"/>
      <c r="W192" s="282"/>
      <c r="X192" s="283"/>
      <c r="Y192" s="13"/>
      <c r="Z192" s="13"/>
      <c r="AA192" s="13"/>
      <c r="AB192" s="13"/>
      <c r="AC192" s="13"/>
      <c r="AD192" s="13"/>
      <c r="AE192" s="13"/>
      <c r="AT192" s="284" t="s">
        <v>446</v>
      </c>
      <c r="AU192" s="284" t="s">
        <v>88</v>
      </c>
      <c r="AV192" s="13" t="s">
        <v>88</v>
      </c>
      <c r="AW192" s="13" t="s">
        <v>4</v>
      </c>
      <c r="AX192" s="13" t="s">
        <v>86</v>
      </c>
      <c r="AY192" s="284" t="s">
        <v>223</v>
      </c>
    </row>
    <row r="193" s="2" customFormat="1" ht="21.75" customHeight="1">
      <c r="A193" s="39"/>
      <c r="B193" s="40"/>
      <c r="C193" s="296" t="s">
        <v>348</v>
      </c>
      <c r="D193" s="296" t="s">
        <v>498</v>
      </c>
      <c r="E193" s="297" t="s">
        <v>3447</v>
      </c>
      <c r="F193" s="298" t="s">
        <v>3448</v>
      </c>
      <c r="G193" s="299" t="s">
        <v>320</v>
      </c>
      <c r="H193" s="300">
        <v>3</v>
      </c>
      <c r="I193" s="301"/>
      <c r="J193" s="302"/>
      <c r="K193" s="303">
        <f>ROUND(P193*H193,2)</f>
        <v>0</v>
      </c>
      <c r="L193" s="298" t="s">
        <v>404</v>
      </c>
      <c r="M193" s="304"/>
      <c r="N193" s="305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5.0000000000000002E-05</v>
      </c>
      <c r="V193" s="262">
        <f>U193*H193</f>
        <v>0.00015000000000000001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430</v>
      </c>
      <c r="AT193" s="264" t="s">
        <v>498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3449</v>
      </c>
    </row>
    <row r="194" s="13" customFormat="1">
      <c r="A194" s="13"/>
      <c r="B194" s="274"/>
      <c r="C194" s="275"/>
      <c r="D194" s="266" t="s">
        <v>446</v>
      </c>
      <c r="E194" s="276" t="s">
        <v>1</v>
      </c>
      <c r="F194" s="277" t="s">
        <v>234</v>
      </c>
      <c r="G194" s="275"/>
      <c r="H194" s="278">
        <v>3</v>
      </c>
      <c r="I194" s="279"/>
      <c r="J194" s="279"/>
      <c r="K194" s="275"/>
      <c r="L194" s="275"/>
      <c r="M194" s="280"/>
      <c r="N194" s="281"/>
      <c r="O194" s="282"/>
      <c r="P194" s="282"/>
      <c r="Q194" s="282"/>
      <c r="R194" s="282"/>
      <c r="S194" s="282"/>
      <c r="T194" s="282"/>
      <c r="U194" s="282"/>
      <c r="V194" s="282"/>
      <c r="W194" s="282"/>
      <c r="X194" s="283"/>
      <c r="Y194" s="13"/>
      <c r="Z194" s="13"/>
      <c r="AA194" s="13"/>
      <c r="AB194" s="13"/>
      <c r="AC194" s="13"/>
      <c r="AD194" s="13"/>
      <c r="AE194" s="13"/>
      <c r="AT194" s="284" t="s">
        <v>446</v>
      </c>
      <c r="AU194" s="284" t="s">
        <v>88</v>
      </c>
      <c r="AV194" s="13" t="s">
        <v>88</v>
      </c>
      <c r="AW194" s="13" t="s">
        <v>5</v>
      </c>
      <c r="AX194" s="13" t="s">
        <v>86</v>
      </c>
      <c r="AY194" s="284" t="s">
        <v>223</v>
      </c>
    </row>
    <row r="195" s="2" customFormat="1" ht="21.75" customHeight="1">
      <c r="A195" s="39"/>
      <c r="B195" s="40"/>
      <c r="C195" s="252" t="s">
        <v>353</v>
      </c>
      <c r="D195" s="252" t="s">
        <v>226</v>
      </c>
      <c r="E195" s="253" t="s">
        <v>3450</v>
      </c>
      <c r="F195" s="254" t="s">
        <v>3451</v>
      </c>
      <c r="G195" s="255" t="s">
        <v>320</v>
      </c>
      <c r="H195" s="256">
        <v>3</v>
      </c>
      <c r="I195" s="257"/>
      <c r="J195" s="257"/>
      <c r="K195" s="258">
        <f>ROUND(P195*H195,2)</f>
        <v>0</v>
      </c>
      <c r="L195" s="254" t="s">
        <v>404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88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3452</v>
      </c>
    </row>
    <row r="196" s="15" customFormat="1">
      <c r="A196" s="15"/>
      <c r="B196" s="309"/>
      <c r="C196" s="310"/>
      <c r="D196" s="266" t="s">
        <v>446</v>
      </c>
      <c r="E196" s="311" t="s">
        <v>1</v>
      </c>
      <c r="F196" s="312" t="s">
        <v>3453</v>
      </c>
      <c r="G196" s="310"/>
      <c r="H196" s="311" t="s">
        <v>1</v>
      </c>
      <c r="I196" s="313"/>
      <c r="J196" s="313"/>
      <c r="K196" s="310"/>
      <c r="L196" s="310"/>
      <c r="M196" s="314"/>
      <c r="N196" s="315"/>
      <c r="O196" s="316"/>
      <c r="P196" s="316"/>
      <c r="Q196" s="316"/>
      <c r="R196" s="316"/>
      <c r="S196" s="316"/>
      <c r="T196" s="316"/>
      <c r="U196" s="316"/>
      <c r="V196" s="316"/>
      <c r="W196" s="316"/>
      <c r="X196" s="317"/>
      <c r="Y196" s="15"/>
      <c r="Z196" s="15"/>
      <c r="AA196" s="15"/>
      <c r="AB196" s="15"/>
      <c r="AC196" s="15"/>
      <c r="AD196" s="15"/>
      <c r="AE196" s="15"/>
      <c r="AT196" s="318" t="s">
        <v>446</v>
      </c>
      <c r="AU196" s="318" t="s">
        <v>88</v>
      </c>
      <c r="AV196" s="15" t="s">
        <v>86</v>
      </c>
      <c r="AW196" s="15" t="s">
        <v>5</v>
      </c>
      <c r="AX196" s="15" t="s">
        <v>78</v>
      </c>
      <c r="AY196" s="318" t="s">
        <v>223</v>
      </c>
    </row>
    <row r="197" s="13" customFormat="1">
      <c r="A197" s="13"/>
      <c r="B197" s="274"/>
      <c r="C197" s="275"/>
      <c r="D197" s="266" t="s">
        <v>446</v>
      </c>
      <c r="E197" s="276" t="s">
        <v>1</v>
      </c>
      <c r="F197" s="277" t="s">
        <v>234</v>
      </c>
      <c r="G197" s="275"/>
      <c r="H197" s="278">
        <v>3</v>
      </c>
      <c r="I197" s="279"/>
      <c r="J197" s="279"/>
      <c r="K197" s="275"/>
      <c r="L197" s="275"/>
      <c r="M197" s="280"/>
      <c r="N197" s="281"/>
      <c r="O197" s="282"/>
      <c r="P197" s="282"/>
      <c r="Q197" s="282"/>
      <c r="R197" s="282"/>
      <c r="S197" s="282"/>
      <c r="T197" s="282"/>
      <c r="U197" s="282"/>
      <c r="V197" s="282"/>
      <c r="W197" s="282"/>
      <c r="X197" s="283"/>
      <c r="Y197" s="13"/>
      <c r="Z197" s="13"/>
      <c r="AA197" s="13"/>
      <c r="AB197" s="13"/>
      <c r="AC197" s="13"/>
      <c r="AD197" s="13"/>
      <c r="AE197" s="13"/>
      <c r="AT197" s="284" t="s">
        <v>446</v>
      </c>
      <c r="AU197" s="284" t="s">
        <v>88</v>
      </c>
      <c r="AV197" s="13" t="s">
        <v>88</v>
      </c>
      <c r="AW197" s="13" t="s">
        <v>5</v>
      </c>
      <c r="AX197" s="13" t="s">
        <v>86</v>
      </c>
      <c r="AY197" s="284" t="s">
        <v>223</v>
      </c>
    </row>
    <row r="198" s="2" customFormat="1" ht="21.75" customHeight="1">
      <c r="A198" s="39"/>
      <c r="B198" s="40"/>
      <c r="C198" s="296" t="s">
        <v>358</v>
      </c>
      <c r="D198" s="296" t="s">
        <v>498</v>
      </c>
      <c r="E198" s="297" t="s">
        <v>3454</v>
      </c>
      <c r="F198" s="298" t="s">
        <v>3455</v>
      </c>
      <c r="G198" s="299" t="s">
        <v>320</v>
      </c>
      <c r="H198" s="300">
        <v>1</v>
      </c>
      <c r="I198" s="301"/>
      <c r="J198" s="302"/>
      <c r="K198" s="303">
        <f>ROUND(P198*H198,2)</f>
        <v>0</v>
      </c>
      <c r="L198" s="298" t="s">
        <v>1</v>
      </c>
      <c r="M198" s="304"/>
      <c r="N198" s="305" t="s">
        <v>1</v>
      </c>
      <c r="O198" s="260" t="s">
        <v>41</v>
      </c>
      <c r="P198" s="261">
        <f>I198+J198</f>
        <v>0</v>
      </c>
      <c r="Q198" s="261">
        <f>ROUND(I198*H198,2)</f>
        <v>0</v>
      </c>
      <c r="R198" s="261">
        <f>ROUND(J198*H198,2)</f>
        <v>0</v>
      </c>
      <c r="S198" s="92"/>
      <c r="T198" s="262">
        <f>S198*H198</f>
        <v>0</v>
      </c>
      <c r="U198" s="262">
        <v>0.0048999999999999998</v>
      </c>
      <c r="V198" s="262">
        <f>U198*H198</f>
        <v>0.0048999999999999998</v>
      </c>
      <c r="W198" s="262">
        <v>0</v>
      </c>
      <c r="X198" s="263">
        <f>W198*H198</f>
        <v>0</v>
      </c>
      <c r="Y198" s="39"/>
      <c r="Z198" s="39"/>
      <c r="AA198" s="39"/>
      <c r="AB198" s="39"/>
      <c r="AC198" s="39"/>
      <c r="AD198" s="39"/>
      <c r="AE198" s="39"/>
      <c r="AR198" s="264" t="s">
        <v>430</v>
      </c>
      <c r="AT198" s="264" t="s">
        <v>498</v>
      </c>
      <c r="AU198" s="264" t="s">
        <v>88</v>
      </c>
      <c r="AY198" s="18" t="s">
        <v>223</v>
      </c>
      <c r="BE198" s="265">
        <f>IF(O198="základní",K198,0)</f>
        <v>0</v>
      </c>
      <c r="BF198" s="265">
        <f>IF(O198="snížená",K198,0)</f>
        <v>0</v>
      </c>
      <c r="BG198" s="265">
        <f>IF(O198="zákl. přenesená",K198,0)</f>
        <v>0</v>
      </c>
      <c r="BH198" s="265">
        <f>IF(O198="sníž. přenesená",K198,0)</f>
        <v>0</v>
      </c>
      <c r="BI198" s="265">
        <f>IF(O198="nulová",K198,0)</f>
        <v>0</v>
      </c>
      <c r="BJ198" s="18" t="s">
        <v>86</v>
      </c>
      <c r="BK198" s="265">
        <f>ROUND(P198*H198,2)</f>
        <v>0</v>
      </c>
      <c r="BL198" s="18" t="s">
        <v>239</v>
      </c>
      <c r="BM198" s="264" t="s">
        <v>3456</v>
      </c>
    </row>
    <row r="199" s="2" customFormat="1">
      <c r="A199" s="39"/>
      <c r="B199" s="40"/>
      <c r="C199" s="41"/>
      <c r="D199" s="266" t="s">
        <v>232</v>
      </c>
      <c r="E199" s="41"/>
      <c r="F199" s="267" t="s">
        <v>3457</v>
      </c>
      <c r="G199" s="41"/>
      <c r="H199" s="41"/>
      <c r="I199" s="158"/>
      <c r="J199" s="158"/>
      <c r="K199" s="41"/>
      <c r="L199" s="41"/>
      <c r="M199" s="45"/>
      <c r="N199" s="268"/>
      <c r="O199" s="269"/>
      <c r="P199" s="92"/>
      <c r="Q199" s="92"/>
      <c r="R199" s="92"/>
      <c r="S199" s="92"/>
      <c r="T199" s="92"/>
      <c r="U199" s="92"/>
      <c r="V199" s="92"/>
      <c r="W199" s="92"/>
      <c r="X199" s="93"/>
      <c r="Y199" s="39"/>
      <c r="Z199" s="39"/>
      <c r="AA199" s="39"/>
      <c r="AB199" s="39"/>
      <c r="AC199" s="39"/>
      <c r="AD199" s="39"/>
      <c r="AE199" s="39"/>
      <c r="AT199" s="18" t="s">
        <v>232</v>
      </c>
      <c r="AU199" s="18" t="s">
        <v>88</v>
      </c>
    </row>
    <row r="200" s="13" customFormat="1">
      <c r="A200" s="13"/>
      <c r="B200" s="274"/>
      <c r="C200" s="275"/>
      <c r="D200" s="266" t="s">
        <v>446</v>
      </c>
      <c r="E200" s="276" t="s">
        <v>1</v>
      </c>
      <c r="F200" s="277" t="s">
        <v>86</v>
      </c>
      <c r="G200" s="275"/>
      <c r="H200" s="278">
        <v>1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5</v>
      </c>
      <c r="AX200" s="13" t="s">
        <v>86</v>
      </c>
      <c r="AY200" s="284" t="s">
        <v>223</v>
      </c>
    </row>
    <row r="201" s="2" customFormat="1" ht="16.5" customHeight="1">
      <c r="A201" s="39"/>
      <c r="B201" s="40"/>
      <c r="C201" s="296" t="s">
        <v>522</v>
      </c>
      <c r="D201" s="296" t="s">
        <v>498</v>
      </c>
      <c r="E201" s="297" t="s">
        <v>3458</v>
      </c>
      <c r="F201" s="298" t="s">
        <v>3087</v>
      </c>
      <c r="G201" s="299" t="s">
        <v>3088</v>
      </c>
      <c r="H201" s="300">
        <v>1</v>
      </c>
      <c r="I201" s="301"/>
      <c r="J201" s="302"/>
      <c r="K201" s="303">
        <f>ROUND(P201*H201,2)</f>
        <v>0</v>
      </c>
      <c r="L201" s="298" t="s">
        <v>1</v>
      </c>
      <c r="M201" s="304"/>
      <c r="N201" s="305" t="s">
        <v>1</v>
      </c>
      <c r="O201" s="260" t="s">
        <v>41</v>
      </c>
      <c r="P201" s="261">
        <f>I201+J201</f>
        <v>0</v>
      </c>
      <c r="Q201" s="261">
        <f>ROUND(I201*H201,2)</f>
        <v>0</v>
      </c>
      <c r="R201" s="261">
        <f>ROUND(J201*H201,2)</f>
        <v>0</v>
      </c>
      <c r="S201" s="92"/>
      <c r="T201" s="262">
        <f>S201*H201</f>
        <v>0</v>
      </c>
      <c r="U201" s="262">
        <v>0.00122</v>
      </c>
      <c r="V201" s="262">
        <f>U201*H201</f>
        <v>0.00122</v>
      </c>
      <c r="W201" s="262">
        <v>0</v>
      </c>
      <c r="X201" s="263">
        <f>W201*H201</f>
        <v>0</v>
      </c>
      <c r="Y201" s="39"/>
      <c r="Z201" s="39"/>
      <c r="AA201" s="39"/>
      <c r="AB201" s="39"/>
      <c r="AC201" s="39"/>
      <c r="AD201" s="39"/>
      <c r="AE201" s="39"/>
      <c r="AR201" s="264" t="s">
        <v>430</v>
      </c>
      <c r="AT201" s="264" t="s">
        <v>498</v>
      </c>
      <c r="AU201" s="264" t="s">
        <v>88</v>
      </c>
      <c r="AY201" s="18" t="s">
        <v>223</v>
      </c>
      <c r="BE201" s="265">
        <f>IF(O201="základní",K201,0)</f>
        <v>0</v>
      </c>
      <c r="BF201" s="265">
        <f>IF(O201="snížená",K201,0)</f>
        <v>0</v>
      </c>
      <c r="BG201" s="265">
        <f>IF(O201="zákl. přenesená",K201,0)</f>
        <v>0</v>
      </c>
      <c r="BH201" s="265">
        <f>IF(O201="sníž. přenesená",K201,0)</f>
        <v>0</v>
      </c>
      <c r="BI201" s="265">
        <f>IF(O201="nulová",K201,0)</f>
        <v>0</v>
      </c>
      <c r="BJ201" s="18" t="s">
        <v>86</v>
      </c>
      <c r="BK201" s="265">
        <f>ROUND(P201*H201,2)</f>
        <v>0</v>
      </c>
      <c r="BL201" s="18" t="s">
        <v>239</v>
      </c>
      <c r="BM201" s="264" t="s">
        <v>3459</v>
      </c>
    </row>
    <row r="202" s="2" customFormat="1">
      <c r="A202" s="39"/>
      <c r="B202" s="40"/>
      <c r="C202" s="41"/>
      <c r="D202" s="266" t="s">
        <v>232</v>
      </c>
      <c r="E202" s="41"/>
      <c r="F202" s="267" t="s">
        <v>3460</v>
      </c>
      <c r="G202" s="41"/>
      <c r="H202" s="41"/>
      <c r="I202" s="158"/>
      <c r="J202" s="158"/>
      <c r="K202" s="41"/>
      <c r="L202" s="41"/>
      <c r="M202" s="45"/>
      <c r="N202" s="268"/>
      <c r="O202" s="269"/>
      <c r="P202" s="92"/>
      <c r="Q202" s="92"/>
      <c r="R202" s="92"/>
      <c r="S202" s="92"/>
      <c r="T202" s="92"/>
      <c r="U202" s="92"/>
      <c r="V202" s="92"/>
      <c r="W202" s="92"/>
      <c r="X202" s="93"/>
      <c r="Y202" s="39"/>
      <c r="Z202" s="39"/>
      <c r="AA202" s="39"/>
      <c r="AB202" s="39"/>
      <c r="AC202" s="39"/>
      <c r="AD202" s="39"/>
      <c r="AE202" s="39"/>
      <c r="AT202" s="18" t="s">
        <v>232</v>
      </c>
      <c r="AU202" s="18" t="s">
        <v>88</v>
      </c>
    </row>
    <row r="203" s="13" customFormat="1">
      <c r="A203" s="13"/>
      <c r="B203" s="274"/>
      <c r="C203" s="275"/>
      <c r="D203" s="266" t="s">
        <v>446</v>
      </c>
      <c r="E203" s="276" t="s">
        <v>1</v>
      </c>
      <c r="F203" s="277" t="s">
        <v>86</v>
      </c>
      <c r="G203" s="275"/>
      <c r="H203" s="278">
        <v>1</v>
      </c>
      <c r="I203" s="279"/>
      <c r="J203" s="279"/>
      <c r="K203" s="275"/>
      <c r="L203" s="275"/>
      <c r="M203" s="280"/>
      <c r="N203" s="281"/>
      <c r="O203" s="282"/>
      <c r="P203" s="282"/>
      <c r="Q203" s="282"/>
      <c r="R203" s="282"/>
      <c r="S203" s="282"/>
      <c r="T203" s="282"/>
      <c r="U203" s="282"/>
      <c r="V203" s="282"/>
      <c r="W203" s="282"/>
      <c r="X203" s="283"/>
      <c r="Y203" s="13"/>
      <c r="Z203" s="13"/>
      <c r="AA203" s="13"/>
      <c r="AB203" s="13"/>
      <c r="AC203" s="13"/>
      <c r="AD203" s="13"/>
      <c r="AE203" s="13"/>
      <c r="AT203" s="284" t="s">
        <v>446</v>
      </c>
      <c r="AU203" s="284" t="s">
        <v>88</v>
      </c>
      <c r="AV203" s="13" t="s">
        <v>88</v>
      </c>
      <c r="AW203" s="13" t="s">
        <v>5</v>
      </c>
      <c r="AX203" s="13" t="s">
        <v>86</v>
      </c>
      <c r="AY203" s="284" t="s">
        <v>223</v>
      </c>
    </row>
    <row r="204" s="2" customFormat="1" ht="16.5" customHeight="1">
      <c r="A204" s="39"/>
      <c r="B204" s="40"/>
      <c r="C204" s="252" t="s">
        <v>526</v>
      </c>
      <c r="D204" s="252" t="s">
        <v>226</v>
      </c>
      <c r="E204" s="253" t="s">
        <v>3461</v>
      </c>
      <c r="F204" s="254" t="s">
        <v>3081</v>
      </c>
      <c r="G204" s="255" t="s">
        <v>320</v>
      </c>
      <c r="H204" s="256">
        <v>1</v>
      </c>
      <c r="I204" s="257"/>
      <c r="J204" s="257"/>
      <c r="K204" s="258">
        <f>ROUND(P204*H204,2)</f>
        <v>0</v>
      </c>
      <c r="L204" s="254" t="s">
        <v>1</v>
      </c>
      <c r="M204" s="45"/>
      <c r="N204" s="259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0.00017000000000000001</v>
      </c>
      <c r="V204" s="262">
        <f>U204*H204</f>
        <v>0.00017000000000000001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239</v>
      </c>
      <c r="AT204" s="264" t="s">
        <v>226</v>
      </c>
      <c r="AU204" s="264" t="s">
        <v>88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3462</v>
      </c>
    </row>
    <row r="205" s="2" customFormat="1">
      <c r="A205" s="39"/>
      <c r="B205" s="40"/>
      <c r="C205" s="41"/>
      <c r="D205" s="266" t="s">
        <v>232</v>
      </c>
      <c r="E205" s="41"/>
      <c r="F205" s="267" t="s">
        <v>3463</v>
      </c>
      <c r="G205" s="41"/>
      <c r="H205" s="41"/>
      <c r="I205" s="158"/>
      <c r="J205" s="158"/>
      <c r="K205" s="41"/>
      <c r="L205" s="41"/>
      <c r="M205" s="45"/>
      <c r="N205" s="268"/>
      <c r="O205" s="269"/>
      <c r="P205" s="92"/>
      <c r="Q205" s="92"/>
      <c r="R205" s="92"/>
      <c r="S205" s="92"/>
      <c r="T205" s="92"/>
      <c r="U205" s="92"/>
      <c r="V205" s="92"/>
      <c r="W205" s="92"/>
      <c r="X205" s="93"/>
      <c r="Y205" s="39"/>
      <c r="Z205" s="39"/>
      <c r="AA205" s="39"/>
      <c r="AB205" s="39"/>
      <c r="AC205" s="39"/>
      <c r="AD205" s="39"/>
      <c r="AE205" s="39"/>
      <c r="AT205" s="18" t="s">
        <v>232</v>
      </c>
      <c r="AU205" s="18" t="s">
        <v>88</v>
      </c>
    </row>
    <row r="206" s="13" customFormat="1">
      <c r="A206" s="13"/>
      <c r="B206" s="274"/>
      <c r="C206" s="275"/>
      <c r="D206" s="266" t="s">
        <v>446</v>
      </c>
      <c r="E206" s="276" t="s">
        <v>1</v>
      </c>
      <c r="F206" s="277" t="s">
        <v>86</v>
      </c>
      <c r="G206" s="275"/>
      <c r="H206" s="278">
        <v>1</v>
      </c>
      <c r="I206" s="279"/>
      <c r="J206" s="279"/>
      <c r="K206" s="275"/>
      <c r="L206" s="275"/>
      <c r="M206" s="280"/>
      <c r="N206" s="281"/>
      <c r="O206" s="282"/>
      <c r="P206" s="282"/>
      <c r="Q206" s="282"/>
      <c r="R206" s="282"/>
      <c r="S206" s="282"/>
      <c r="T206" s="282"/>
      <c r="U206" s="282"/>
      <c r="V206" s="282"/>
      <c r="W206" s="282"/>
      <c r="X206" s="283"/>
      <c r="Y206" s="13"/>
      <c r="Z206" s="13"/>
      <c r="AA206" s="13"/>
      <c r="AB206" s="13"/>
      <c r="AC206" s="13"/>
      <c r="AD206" s="13"/>
      <c r="AE206" s="13"/>
      <c r="AT206" s="284" t="s">
        <v>446</v>
      </c>
      <c r="AU206" s="284" t="s">
        <v>88</v>
      </c>
      <c r="AV206" s="13" t="s">
        <v>88</v>
      </c>
      <c r="AW206" s="13" t="s">
        <v>5</v>
      </c>
      <c r="AX206" s="13" t="s">
        <v>86</v>
      </c>
      <c r="AY206" s="284" t="s">
        <v>223</v>
      </c>
    </row>
    <row r="207" s="2" customFormat="1" ht="16.5" customHeight="1">
      <c r="A207" s="39"/>
      <c r="B207" s="40"/>
      <c r="C207" s="296" t="s">
        <v>365</v>
      </c>
      <c r="D207" s="296" t="s">
        <v>498</v>
      </c>
      <c r="E207" s="297" t="s">
        <v>3464</v>
      </c>
      <c r="F207" s="298" t="s">
        <v>3465</v>
      </c>
      <c r="G207" s="299" t="s">
        <v>481</v>
      </c>
      <c r="H207" s="300">
        <v>1</v>
      </c>
      <c r="I207" s="301"/>
      <c r="J207" s="302"/>
      <c r="K207" s="303">
        <f>ROUND(P207*H207,2)</f>
        <v>0</v>
      </c>
      <c r="L207" s="298" t="s">
        <v>1</v>
      </c>
      <c r="M207" s="304"/>
      <c r="N207" s="305" t="s">
        <v>1</v>
      </c>
      <c r="O207" s="260" t="s">
        <v>41</v>
      </c>
      <c r="P207" s="261">
        <f>I207+J207</f>
        <v>0</v>
      </c>
      <c r="Q207" s="261">
        <f>ROUND(I207*H207,2)</f>
        <v>0</v>
      </c>
      <c r="R207" s="261">
        <f>ROUND(J207*H207,2)</f>
        <v>0</v>
      </c>
      <c r="S207" s="92"/>
      <c r="T207" s="262">
        <f>S207*H207</f>
        <v>0</v>
      </c>
      <c r="U207" s="262">
        <v>0.00174</v>
      </c>
      <c r="V207" s="262">
        <f>U207*H207</f>
        <v>0.00174</v>
      </c>
      <c r="W207" s="262">
        <v>0</v>
      </c>
      <c r="X207" s="263">
        <f>W207*H207</f>
        <v>0</v>
      </c>
      <c r="Y207" s="39"/>
      <c r="Z207" s="39"/>
      <c r="AA207" s="39"/>
      <c r="AB207" s="39"/>
      <c r="AC207" s="39"/>
      <c r="AD207" s="39"/>
      <c r="AE207" s="39"/>
      <c r="AR207" s="264" t="s">
        <v>430</v>
      </c>
      <c r="AT207" s="264" t="s">
        <v>498</v>
      </c>
      <c r="AU207" s="264" t="s">
        <v>88</v>
      </c>
      <c r="AY207" s="18" t="s">
        <v>223</v>
      </c>
      <c r="BE207" s="265">
        <f>IF(O207="základní",K207,0)</f>
        <v>0</v>
      </c>
      <c r="BF207" s="265">
        <f>IF(O207="snížená",K207,0)</f>
        <v>0</v>
      </c>
      <c r="BG207" s="265">
        <f>IF(O207="zákl. přenesená",K207,0)</f>
        <v>0</v>
      </c>
      <c r="BH207" s="265">
        <f>IF(O207="sníž. přenesená",K207,0)</f>
        <v>0</v>
      </c>
      <c r="BI207" s="265">
        <f>IF(O207="nulová",K207,0)</f>
        <v>0</v>
      </c>
      <c r="BJ207" s="18" t="s">
        <v>86</v>
      </c>
      <c r="BK207" s="265">
        <f>ROUND(P207*H207,2)</f>
        <v>0</v>
      </c>
      <c r="BL207" s="18" t="s">
        <v>239</v>
      </c>
      <c r="BM207" s="264" t="s">
        <v>3466</v>
      </c>
    </row>
    <row r="208" s="2" customFormat="1">
      <c r="A208" s="39"/>
      <c r="B208" s="40"/>
      <c r="C208" s="41"/>
      <c r="D208" s="266" t="s">
        <v>232</v>
      </c>
      <c r="E208" s="41"/>
      <c r="F208" s="267" t="s">
        <v>3467</v>
      </c>
      <c r="G208" s="41"/>
      <c r="H208" s="41"/>
      <c r="I208" s="158"/>
      <c r="J208" s="158"/>
      <c r="K208" s="41"/>
      <c r="L208" s="41"/>
      <c r="M208" s="45"/>
      <c r="N208" s="268"/>
      <c r="O208" s="269"/>
      <c r="P208" s="92"/>
      <c r="Q208" s="92"/>
      <c r="R208" s="92"/>
      <c r="S208" s="92"/>
      <c r="T208" s="92"/>
      <c r="U208" s="92"/>
      <c r="V208" s="92"/>
      <c r="W208" s="92"/>
      <c r="X208" s="93"/>
      <c r="Y208" s="39"/>
      <c r="Z208" s="39"/>
      <c r="AA208" s="39"/>
      <c r="AB208" s="39"/>
      <c r="AC208" s="39"/>
      <c r="AD208" s="39"/>
      <c r="AE208" s="39"/>
      <c r="AT208" s="18" t="s">
        <v>232</v>
      </c>
      <c r="AU208" s="18" t="s">
        <v>88</v>
      </c>
    </row>
    <row r="209" s="13" customFormat="1">
      <c r="A209" s="13"/>
      <c r="B209" s="274"/>
      <c r="C209" s="275"/>
      <c r="D209" s="266" t="s">
        <v>446</v>
      </c>
      <c r="E209" s="276" t="s">
        <v>1</v>
      </c>
      <c r="F209" s="277" t="s">
        <v>86</v>
      </c>
      <c r="G209" s="275"/>
      <c r="H209" s="278">
        <v>1</v>
      </c>
      <c r="I209" s="279"/>
      <c r="J209" s="279"/>
      <c r="K209" s="275"/>
      <c r="L209" s="275"/>
      <c r="M209" s="280"/>
      <c r="N209" s="281"/>
      <c r="O209" s="282"/>
      <c r="P209" s="282"/>
      <c r="Q209" s="282"/>
      <c r="R209" s="282"/>
      <c r="S209" s="282"/>
      <c r="T209" s="282"/>
      <c r="U209" s="282"/>
      <c r="V209" s="282"/>
      <c r="W209" s="282"/>
      <c r="X209" s="283"/>
      <c r="Y209" s="13"/>
      <c r="Z209" s="13"/>
      <c r="AA209" s="13"/>
      <c r="AB209" s="13"/>
      <c r="AC209" s="13"/>
      <c r="AD209" s="13"/>
      <c r="AE209" s="13"/>
      <c r="AT209" s="284" t="s">
        <v>446</v>
      </c>
      <c r="AU209" s="284" t="s">
        <v>88</v>
      </c>
      <c r="AV209" s="13" t="s">
        <v>88</v>
      </c>
      <c r="AW209" s="13" t="s">
        <v>5</v>
      </c>
      <c r="AX209" s="13" t="s">
        <v>86</v>
      </c>
      <c r="AY209" s="284" t="s">
        <v>223</v>
      </c>
    </row>
    <row r="210" s="2" customFormat="1" ht="16.5" customHeight="1">
      <c r="A210" s="39"/>
      <c r="B210" s="40"/>
      <c r="C210" s="252" t="s">
        <v>370</v>
      </c>
      <c r="D210" s="252" t="s">
        <v>226</v>
      </c>
      <c r="E210" s="253" t="s">
        <v>3468</v>
      </c>
      <c r="F210" s="254" t="s">
        <v>3469</v>
      </c>
      <c r="G210" s="255" t="s">
        <v>320</v>
      </c>
      <c r="H210" s="256">
        <v>1</v>
      </c>
      <c r="I210" s="257"/>
      <c r="J210" s="257"/>
      <c r="K210" s="258">
        <f>ROUND(P210*H210,2)</f>
        <v>0</v>
      </c>
      <c r="L210" s="254" t="s">
        <v>1</v>
      </c>
      <c r="M210" s="45"/>
      <c r="N210" s="259" t="s">
        <v>1</v>
      </c>
      <c r="O210" s="260" t="s">
        <v>41</v>
      </c>
      <c r="P210" s="261">
        <f>I210+J210</f>
        <v>0</v>
      </c>
      <c r="Q210" s="261">
        <f>ROUND(I210*H210,2)</f>
        <v>0</v>
      </c>
      <c r="R210" s="261">
        <f>ROUND(J210*H210,2)</f>
        <v>0</v>
      </c>
      <c r="S210" s="92"/>
      <c r="T210" s="262">
        <f>S210*H210</f>
        <v>0</v>
      </c>
      <c r="U210" s="262">
        <v>0.00072000000000000005</v>
      </c>
      <c r="V210" s="262">
        <f>U210*H210</f>
        <v>0.00072000000000000005</v>
      </c>
      <c r="W210" s="262">
        <v>0</v>
      </c>
      <c r="X210" s="263">
        <f>W210*H210</f>
        <v>0</v>
      </c>
      <c r="Y210" s="39"/>
      <c r="Z210" s="39"/>
      <c r="AA210" s="39"/>
      <c r="AB210" s="39"/>
      <c r="AC210" s="39"/>
      <c r="AD210" s="39"/>
      <c r="AE210" s="39"/>
      <c r="AR210" s="264" t="s">
        <v>239</v>
      </c>
      <c r="AT210" s="264" t="s">
        <v>226</v>
      </c>
      <c r="AU210" s="264" t="s">
        <v>88</v>
      </c>
      <c r="AY210" s="18" t="s">
        <v>223</v>
      </c>
      <c r="BE210" s="265">
        <f>IF(O210="základní",K210,0)</f>
        <v>0</v>
      </c>
      <c r="BF210" s="265">
        <f>IF(O210="snížená",K210,0)</f>
        <v>0</v>
      </c>
      <c r="BG210" s="265">
        <f>IF(O210="zákl. přenesená",K210,0)</f>
        <v>0</v>
      </c>
      <c r="BH210" s="265">
        <f>IF(O210="sníž. přenesená",K210,0)</f>
        <v>0</v>
      </c>
      <c r="BI210" s="265">
        <f>IF(O210="nulová",K210,0)</f>
        <v>0</v>
      </c>
      <c r="BJ210" s="18" t="s">
        <v>86</v>
      </c>
      <c r="BK210" s="265">
        <f>ROUND(P210*H210,2)</f>
        <v>0</v>
      </c>
      <c r="BL210" s="18" t="s">
        <v>239</v>
      </c>
      <c r="BM210" s="264" t="s">
        <v>3470</v>
      </c>
    </row>
    <row r="211" s="13" customFormat="1">
      <c r="A211" s="13"/>
      <c r="B211" s="274"/>
      <c r="C211" s="275"/>
      <c r="D211" s="266" t="s">
        <v>446</v>
      </c>
      <c r="E211" s="276" t="s">
        <v>1</v>
      </c>
      <c r="F211" s="277" t="s">
        <v>86</v>
      </c>
      <c r="G211" s="275"/>
      <c r="H211" s="278">
        <v>1</v>
      </c>
      <c r="I211" s="279"/>
      <c r="J211" s="279"/>
      <c r="K211" s="275"/>
      <c r="L211" s="275"/>
      <c r="M211" s="280"/>
      <c r="N211" s="281"/>
      <c r="O211" s="282"/>
      <c r="P211" s="282"/>
      <c r="Q211" s="282"/>
      <c r="R211" s="282"/>
      <c r="S211" s="282"/>
      <c r="T211" s="282"/>
      <c r="U211" s="282"/>
      <c r="V211" s="282"/>
      <c r="W211" s="282"/>
      <c r="X211" s="283"/>
      <c r="Y211" s="13"/>
      <c r="Z211" s="13"/>
      <c r="AA211" s="13"/>
      <c r="AB211" s="13"/>
      <c r="AC211" s="13"/>
      <c r="AD211" s="13"/>
      <c r="AE211" s="13"/>
      <c r="AT211" s="284" t="s">
        <v>446</v>
      </c>
      <c r="AU211" s="284" t="s">
        <v>88</v>
      </c>
      <c r="AV211" s="13" t="s">
        <v>88</v>
      </c>
      <c r="AW211" s="13" t="s">
        <v>5</v>
      </c>
      <c r="AX211" s="13" t="s">
        <v>78</v>
      </c>
      <c r="AY211" s="284" t="s">
        <v>223</v>
      </c>
    </row>
    <row r="212" s="14" customFormat="1">
      <c r="A212" s="14"/>
      <c r="B212" s="285"/>
      <c r="C212" s="286"/>
      <c r="D212" s="266" t="s">
        <v>446</v>
      </c>
      <c r="E212" s="287" t="s">
        <v>1</v>
      </c>
      <c r="F212" s="288" t="s">
        <v>463</v>
      </c>
      <c r="G212" s="286"/>
      <c r="H212" s="289">
        <v>1</v>
      </c>
      <c r="I212" s="290"/>
      <c r="J212" s="290"/>
      <c r="K212" s="286"/>
      <c r="L212" s="286"/>
      <c r="M212" s="291"/>
      <c r="N212" s="292"/>
      <c r="O212" s="293"/>
      <c r="P212" s="293"/>
      <c r="Q212" s="293"/>
      <c r="R212" s="293"/>
      <c r="S212" s="293"/>
      <c r="T212" s="293"/>
      <c r="U212" s="293"/>
      <c r="V212" s="293"/>
      <c r="W212" s="293"/>
      <c r="X212" s="294"/>
      <c r="Y212" s="14"/>
      <c r="Z212" s="14"/>
      <c r="AA212" s="14"/>
      <c r="AB212" s="14"/>
      <c r="AC212" s="14"/>
      <c r="AD212" s="14"/>
      <c r="AE212" s="14"/>
      <c r="AT212" s="295" t="s">
        <v>446</v>
      </c>
      <c r="AU212" s="295" t="s">
        <v>88</v>
      </c>
      <c r="AV212" s="14" t="s">
        <v>239</v>
      </c>
      <c r="AW212" s="14" t="s">
        <v>5</v>
      </c>
      <c r="AX212" s="14" t="s">
        <v>86</v>
      </c>
      <c r="AY212" s="295" t="s">
        <v>223</v>
      </c>
    </row>
    <row r="213" s="2" customFormat="1" ht="16.5" customHeight="1">
      <c r="A213" s="39"/>
      <c r="B213" s="40"/>
      <c r="C213" s="252" t="s">
        <v>375</v>
      </c>
      <c r="D213" s="252" t="s">
        <v>226</v>
      </c>
      <c r="E213" s="253" t="s">
        <v>3471</v>
      </c>
      <c r="F213" s="254" t="s">
        <v>3472</v>
      </c>
      <c r="G213" s="255" t="s">
        <v>320</v>
      </c>
      <c r="H213" s="256">
        <v>1</v>
      </c>
      <c r="I213" s="257"/>
      <c r="J213" s="257"/>
      <c r="K213" s="258">
        <f>ROUND(P213*H213,2)</f>
        <v>0</v>
      </c>
      <c r="L213" s="254" t="s">
        <v>1</v>
      </c>
      <c r="M213" s="45"/>
      <c r="N213" s="259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</v>
      </c>
      <c r="V213" s="262">
        <f>U213*H213</f>
        <v>0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239</v>
      </c>
      <c r="AT213" s="264" t="s">
        <v>226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3473</v>
      </c>
    </row>
    <row r="214" s="13" customFormat="1">
      <c r="A214" s="13"/>
      <c r="B214" s="274"/>
      <c r="C214" s="275"/>
      <c r="D214" s="266" t="s">
        <v>446</v>
      </c>
      <c r="E214" s="276" t="s">
        <v>1</v>
      </c>
      <c r="F214" s="277" t="s">
        <v>86</v>
      </c>
      <c r="G214" s="275"/>
      <c r="H214" s="278">
        <v>1</v>
      </c>
      <c r="I214" s="279"/>
      <c r="J214" s="279"/>
      <c r="K214" s="275"/>
      <c r="L214" s="275"/>
      <c r="M214" s="280"/>
      <c r="N214" s="281"/>
      <c r="O214" s="282"/>
      <c r="P214" s="282"/>
      <c r="Q214" s="282"/>
      <c r="R214" s="282"/>
      <c r="S214" s="282"/>
      <c r="T214" s="282"/>
      <c r="U214" s="282"/>
      <c r="V214" s="282"/>
      <c r="W214" s="282"/>
      <c r="X214" s="283"/>
      <c r="Y214" s="13"/>
      <c r="Z214" s="13"/>
      <c r="AA214" s="13"/>
      <c r="AB214" s="13"/>
      <c r="AC214" s="13"/>
      <c r="AD214" s="13"/>
      <c r="AE214" s="13"/>
      <c r="AT214" s="284" t="s">
        <v>446</v>
      </c>
      <c r="AU214" s="284" t="s">
        <v>88</v>
      </c>
      <c r="AV214" s="13" t="s">
        <v>88</v>
      </c>
      <c r="AW214" s="13" t="s">
        <v>5</v>
      </c>
      <c r="AX214" s="13" t="s">
        <v>78</v>
      </c>
      <c r="AY214" s="284" t="s">
        <v>223</v>
      </c>
    </row>
    <row r="215" s="2" customFormat="1" ht="16.5" customHeight="1">
      <c r="A215" s="39"/>
      <c r="B215" s="40"/>
      <c r="C215" s="296" t="s">
        <v>380</v>
      </c>
      <c r="D215" s="296" t="s">
        <v>498</v>
      </c>
      <c r="E215" s="297" t="s">
        <v>3474</v>
      </c>
      <c r="F215" s="298" t="s">
        <v>3475</v>
      </c>
      <c r="G215" s="299" t="s">
        <v>320</v>
      </c>
      <c r="H215" s="300">
        <v>1</v>
      </c>
      <c r="I215" s="301"/>
      <c r="J215" s="302"/>
      <c r="K215" s="303">
        <f>ROUND(P215*H215,2)</f>
        <v>0</v>
      </c>
      <c r="L215" s="298" t="s">
        <v>1</v>
      </c>
      <c r="M215" s="304"/>
      <c r="N215" s="305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0.0016000000000000001</v>
      </c>
      <c r="V215" s="262">
        <f>U215*H215</f>
        <v>0.0016000000000000001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430</v>
      </c>
      <c r="AT215" s="264" t="s">
        <v>498</v>
      </c>
      <c r="AU215" s="264" t="s">
        <v>88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3476</v>
      </c>
    </row>
    <row r="216" s="15" customFormat="1">
      <c r="A216" s="15"/>
      <c r="B216" s="309"/>
      <c r="C216" s="310"/>
      <c r="D216" s="266" t="s">
        <v>446</v>
      </c>
      <c r="E216" s="311" t="s">
        <v>1</v>
      </c>
      <c r="F216" s="312" t="s">
        <v>3477</v>
      </c>
      <c r="G216" s="310"/>
      <c r="H216" s="311" t="s">
        <v>1</v>
      </c>
      <c r="I216" s="313"/>
      <c r="J216" s="313"/>
      <c r="K216" s="310"/>
      <c r="L216" s="310"/>
      <c r="M216" s="314"/>
      <c r="N216" s="315"/>
      <c r="O216" s="316"/>
      <c r="P216" s="316"/>
      <c r="Q216" s="316"/>
      <c r="R216" s="316"/>
      <c r="S216" s="316"/>
      <c r="T216" s="316"/>
      <c r="U216" s="316"/>
      <c r="V216" s="316"/>
      <c r="W216" s="316"/>
      <c r="X216" s="317"/>
      <c r="Y216" s="15"/>
      <c r="Z216" s="15"/>
      <c r="AA216" s="15"/>
      <c r="AB216" s="15"/>
      <c r="AC216" s="15"/>
      <c r="AD216" s="15"/>
      <c r="AE216" s="15"/>
      <c r="AT216" s="318" t="s">
        <v>446</v>
      </c>
      <c r="AU216" s="318" t="s">
        <v>88</v>
      </c>
      <c r="AV216" s="15" t="s">
        <v>86</v>
      </c>
      <c r="AW216" s="15" t="s">
        <v>5</v>
      </c>
      <c r="AX216" s="15" t="s">
        <v>78</v>
      </c>
      <c r="AY216" s="318" t="s">
        <v>223</v>
      </c>
    </row>
    <row r="217" s="13" customFormat="1">
      <c r="A217" s="13"/>
      <c r="B217" s="274"/>
      <c r="C217" s="275"/>
      <c r="D217" s="266" t="s">
        <v>446</v>
      </c>
      <c r="E217" s="276" t="s">
        <v>1</v>
      </c>
      <c r="F217" s="277" t="s">
        <v>86</v>
      </c>
      <c r="G217" s="275"/>
      <c r="H217" s="278">
        <v>1</v>
      </c>
      <c r="I217" s="279"/>
      <c r="J217" s="279"/>
      <c r="K217" s="275"/>
      <c r="L217" s="275"/>
      <c r="M217" s="280"/>
      <c r="N217" s="281"/>
      <c r="O217" s="282"/>
      <c r="P217" s="282"/>
      <c r="Q217" s="282"/>
      <c r="R217" s="282"/>
      <c r="S217" s="282"/>
      <c r="T217" s="282"/>
      <c r="U217" s="282"/>
      <c r="V217" s="282"/>
      <c r="W217" s="282"/>
      <c r="X217" s="283"/>
      <c r="Y217" s="13"/>
      <c r="Z217" s="13"/>
      <c r="AA217" s="13"/>
      <c r="AB217" s="13"/>
      <c r="AC217" s="13"/>
      <c r="AD217" s="13"/>
      <c r="AE217" s="13"/>
      <c r="AT217" s="284" t="s">
        <v>446</v>
      </c>
      <c r="AU217" s="284" t="s">
        <v>88</v>
      </c>
      <c r="AV217" s="13" t="s">
        <v>88</v>
      </c>
      <c r="AW217" s="13" t="s">
        <v>5</v>
      </c>
      <c r="AX217" s="13" t="s">
        <v>86</v>
      </c>
      <c r="AY217" s="284" t="s">
        <v>223</v>
      </c>
    </row>
    <row r="218" s="2" customFormat="1" ht="16.5" customHeight="1">
      <c r="A218" s="39"/>
      <c r="B218" s="40"/>
      <c r="C218" s="296" t="s">
        <v>385</v>
      </c>
      <c r="D218" s="296" t="s">
        <v>498</v>
      </c>
      <c r="E218" s="297" t="s">
        <v>3478</v>
      </c>
      <c r="F218" s="298" t="s">
        <v>3479</v>
      </c>
      <c r="G218" s="299" t="s">
        <v>320</v>
      </c>
      <c r="H218" s="300">
        <v>1</v>
      </c>
      <c r="I218" s="301"/>
      <c r="J218" s="302"/>
      <c r="K218" s="303">
        <f>ROUND(P218*H218,2)</f>
        <v>0</v>
      </c>
      <c r="L218" s="298" t="s">
        <v>1</v>
      </c>
      <c r="M218" s="304"/>
      <c r="N218" s="305" t="s">
        <v>1</v>
      </c>
      <c r="O218" s="260" t="s">
        <v>41</v>
      </c>
      <c r="P218" s="261">
        <f>I218+J218</f>
        <v>0</v>
      </c>
      <c r="Q218" s="261">
        <f>ROUND(I218*H218,2)</f>
        <v>0</v>
      </c>
      <c r="R218" s="261">
        <f>ROUND(J218*H218,2)</f>
        <v>0</v>
      </c>
      <c r="S218" s="92"/>
      <c r="T218" s="262">
        <f>S218*H218</f>
        <v>0</v>
      </c>
      <c r="U218" s="262">
        <v>8.0000000000000007E-05</v>
      </c>
      <c r="V218" s="262">
        <f>U218*H218</f>
        <v>8.0000000000000007E-05</v>
      </c>
      <c r="W218" s="262">
        <v>0</v>
      </c>
      <c r="X218" s="263">
        <f>W218*H218</f>
        <v>0</v>
      </c>
      <c r="Y218" s="39"/>
      <c r="Z218" s="39"/>
      <c r="AA218" s="39"/>
      <c r="AB218" s="39"/>
      <c r="AC218" s="39"/>
      <c r="AD218" s="39"/>
      <c r="AE218" s="39"/>
      <c r="AR218" s="264" t="s">
        <v>430</v>
      </c>
      <c r="AT218" s="264" t="s">
        <v>498</v>
      </c>
      <c r="AU218" s="264" t="s">
        <v>88</v>
      </c>
      <c r="AY218" s="18" t="s">
        <v>223</v>
      </c>
      <c r="BE218" s="265">
        <f>IF(O218="základní",K218,0)</f>
        <v>0</v>
      </c>
      <c r="BF218" s="265">
        <f>IF(O218="snížená",K218,0)</f>
        <v>0</v>
      </c>
      <c r="BG218" s="265">
        <f>IF(O218="zákl. přenesená",K218,0)</f>
        <v>0</v>
      </c>
      <c r="BH218" s="265">
        <f>IF(O218="sníž. přenesená",K218,0)</f>
        <v>0</v>
      </c>
      <c r="BI218" s="265">
        <f>IF(O218="nulová",K218,0)</f>
        <v>0</v>
      </c>
      <c r="BJ218" s="18" t="s">
        <v>86</v>
      </c>
      <c r="BK218" s="265">
        <f>ROUND(P218*H218,2)</f>
        <v>0</v>
      </c>
      <c r="BL218" s="18" t="s">
        <v>239</v>
      </c>
      <c r="BM218" s="264" t="s">
        <v>3480</v>
      </c>
    </row>
    <row r="219" s="2" customFormat="1">
      <c r="A219" s="39"/>
      <c r="B219" s="40"/>
      <c r="C219" s="41"/>
      <c r="D219" s="266" t="s">
        <v>232</v>
      </c>
      <c r="E219" s="41"/>
      <c r="F219" s="267" t="s">
        <v>2785</v>
      </c>
      <c r="G219" s="41"/>
      <c r="H219" s="41"/>
      <c r="I219" s="158"/>
      <c r="J219" s="158"/>
      <c r="K219" s="41"/>
      <c r="L219" s="41"/>
      <c r="M219" s="45"/>
      <c r="N219" s="268"/>
      <c r="O219" s="269"/>
      <c r="P219" s="92"/>
      <c r="Q219" s="92"/>
      <c r="R219" s="92"/>
      <c r="S219" s="92"/>
      <c r="T219" s="92"/>
      <c r="U219" s="92"/>
      <c r="V219" s="92"/>
      <c r="W219" s="92"/>
      <c r="X219" s="93"/>
      <c r="Y219" s="39"/>
      <c r="Z219" s="39"/>
      <c r="AA219" s="39"/>
      <c r="AB219" s="39"/>
      <c r="AC219" s="39"/>
      <c r="AD219" s="39"/>
      <c r="AE219" s="39"/>
      <c r="AT219" s="18" t="s">
        <v>232</v>
      </c>
      <c r="AU219" s="18" t="s">
        <v>88</v>
      </c>
    </row>
    <row r="220" s="13" customFormat="1">
      <c r="A220" s="13"/>
      <c r="B220" s="274"/>
      <c r="C220" s="275"/>
      <c r="D220" s="266" t="s">
        <v>446</v>
      </c>
      <c r="E220" s="276" t="s">
        <v>1</v>
      </c>
      <c r="F220" s="277" t="s">
        <v>86</v>
      </c>
      <c r="G220" s="275"/>
      <c r="H220" s="278">
        <v>1</v>
      </c>
      <c r="I220" s="279"/>
      <c r="J220" s="279"/>
      <c r="K220" s="275"/>
      <c r="L220" s="275"/>
      <c r="M220" s="280"/>
      <c r="N220" s="281"/>
      <c r="O220" s="282"/>
      <c r="P220" s="282"/>
      <c r="Q220" s="282"/>
      <c r="R220" s="282"/>
      <c r="S220" s="282"/>
      <c r="T220" s="282"/>
      <c r="U220" s="282"/>
      <c r="V220" s="282"/>
      <c r="W220" s="282"/>
      <c r="X220" s="283"/>
      <c r="Y220" s="13"/>
      <c r="Z220" s="13"/>
      <c r="AA220" s="13"/>
      <c r="AB220" s="13"/>
      <c r="AC220" s="13"/>
      <c r="AD220" s="13"/>
      <c r="AE220" s="13"/>
      <c r="AT220" s="284" t="s">
        <v>446</v>
      </c>
      <c r="AU220" s="284" t="s">
        <v>88</v>
      </c>
      <c r="AV220" s="13" t="s">
        <v>88</v>
      </c>
      <c r="AW220" s="13" t="s">
        <v>5</v>
      </c>
      <c r="AX220" s="13" t="s">
        <v>86</v>
      </c>
      <c r="AY220" s="284" t="s">
        <v>223</v>
      </c>
    </row>
    <row r="221" s="2" customFormat="1" ht="16.5" customHeight="1">
      <c r="A221" s="39"/>
      <c r="B221" s="40"/>
      <c r="C221" s="296" t="s">
        <v>298</v>
      </c>
      <c r="D221" s="296" t="s">
        <v>498</v>
      </c>
      <c r="E221" s="297" t="s">
        <v>3481</v>
      </c>
      <c r="F221" s="298" t="s">
        <v>3482</v>
      </c>
      <c r="G221" s="299" t="s">
        <v>320</v>
      </c>
      <c r="H221" s="300">
        <v>1</v>
      </c>
      <c r="I221" s="301"/>
      <c r="J221" s="302"/>
      <c r="K221" s="303">
        <f>ROUND(P221*H221,2)</f>
        <v>0</v>
      </c>
      <c r="L221" s="298" t="s">
        <v>1</v>
      </c>
      <c r="M221" s="304"/>
      <c r="N221" s="305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0.0016000000000000001</v>
      </c>
      <c r="V221" s="262">
        <f>U221*H221</f>
        <v>0.0016000000000000001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430</v>
      </c>
      <c r="AT221" s="264" t="s">
        <v>498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3483</v>
      </c>
    </row>
    <row r="222" s="2" customFormat="1">
      <c r="A222" s="39"/>
      <c r="B222" s="40"/>
      <c r="C222" s="41"/>
      <c r="D222" s="266" t="s">
        <v>232</v>
      </c>
      <c r="E222" s="41"/>
      <c r="F222" s="267" t="s">
        <v>3484</v>
      </c>
      <c r="G222" s="41"/>
      <c r="H222" s="41"/>
      <c r="I222" s="158"/>
      <c r="J222" s="158"/>
      <c r="K222" s="41"/>
      <c r="L222" s="41"/>
      <c r="M222" s="45"/>
      <c r="N222" s="268"/>
      <c r="O222" s="269"/>
      <c r="P222" s="92"/>
      <c r="Q222" s="92"/>
      <c r="R222" s="92"/>
      <c r="S222" s="92"/>
      <c r="T222" s="92"/>
      <c r="U222" s="92"/>
      <c r="V222" s="92"/>
      <c r="W222" s="92"/>
      <c r="X222" s="93"/>
      <c r="Y222" s="39"/>
      <c r="Z222" s="39"/>
      <c r="AA222" s="39"/>
      <c r="AB222" s="39"/>
      <c r="AC222" s="39"/>
      <c r="AD222" s="39"/>
      <c r="AE222" s="39"/>
      <c r="AT222" s="18" t="s">
        <v>232</v>
      </c>
      <c r="AU222" s="18" t="s">
        <v>88</v>
      </c>
    </row>
    <row r="223" s="13" customFormat="1">
      <c r="A223" s="13"/>
      <c r="B223" s="274"/>
      <c r="C223" s="275"/>
      <c r="D223" s="266" t="s">
        <v>446</v>
      </c>
      <c r="E223" s="276" t="s">
        <v>1</v>
      </c>
      <c r="F223" s="277" t="s">
        <v>86</v>
      </c>
      <c r="G223" s="275"/>
      <c r="H223" s="278">
        <v>1</v>
      </c>
      <c r="I223" s="279"/>
      <c r="J223" s="279"/>
      <c r="K223" s="275"/>
      <c r="L223" s="275"/>
      <c r="M223" s="280"/>
      <c r="N223" s="281"/>
      <c r="O223" s="282"/>
      <c r="P223" s="282"/>
      <c r="Q223" s="282"/>
      <c r="R223" s="282"/>
      <c r="S223" s="282"/>
      <c r="T223" s="282"/>
      <c r="U223" s="282"/>
      <c r="V223" s="282"/>
      <c r="W223" s="282"/>
      <c r="X223" s="283"/>
      <c r="Y223" s="13"/>
      <c r="Z223" s="13"/>
      <c r="AA223" s="13"/>
      <c r="AB223" s="13"/>
      <c r="AC223" s="13"/>
      <c r="AD223" s="13"/>
      <c r="AE223" s="13"/>
      <c r="AT223" s="284" t="s">
        <v>446</v>
      </c>
      <c r="AU223" s="284" t="s">
        <v>88</v>
      </c>
      <c r="AV223" s="13" t="s">
        <v>88</v>
      </c>
      <c r="AW223" s="13" t="s">
        <v>5</v>
      </c>
      <c r="AX223" s="13" t="s">
        <v>86</v>
      </c>
      <c r="AY223" s="284" t="s">
        <v>223</v>
      </c>
    </row>
    <row r="224" s="2" customFormat="1" ht="21.75" customHeight="1">
      <c r="A224" s="39"/>
      <c r="B224" s="40"/>
      <c r="C224" s="296" t="s">
        <v>307</v>
      </c>
      <c r="D224" s="296" t="s">
        <v>498</v>
      </c>
      <c r="E224" s="297" t="s">
        <v>3485</v>
      </c>
      <c r="F224" s="298" t="s">
        <v>3486</v>
      </c>
      <c r="G224" s="299" t="s">
        <v>320</v>
      </c>
      <c r="H224" s="300">
        <v>1</v>
      </c>
      <c r="I224" s="301"/>
      <c r="J224" s="302"/>
      <c r="K224" s="303">
        <f>ROUND(P224*H224,2)</f>
        <v>0</v>
      </c>
      <c r="L224" s="298" t="s">
        <v>404</v>
      </c>
      <c r="M224" s="304"/>
      <c r="N224" s="305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0.12</v>
      </c>
      <c r="V224" s="262">
        <f>U224*H224</f>
        <v>0.12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430</v>
      </c>
      <c r="AT224" s="264" t="s">
        <v>498</v>
      </c>
      <c r="AU224" s="264" t="s">
        <v>88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3487</v>
      </c>
    </row>
    <row r="225" s="2" customFormat="1">
      <c r="A225" s="39"/>
      <c r="B225" s="40"/>
      <c r="C225" s="41"/>
      <c r="D225" s="266" t="s">
        <v>232</v>
      </c>
      <c r="E225" s="41"/>
      <c r="F225" s="267" t="s">
        <v>3488</v>
      </c>
      <c r="G225" s="41"/>
      <c r="H225" s="41"/>
      <c r="I225" s="158"/>
      <c r="J225" s="158"/>
      <c r="K225" s="41"/>
      <c r="L225" s="41"/>
      <c r="M225" s="45"/>
      <c r="N225" s="268"/>
      <c r="O225" s="269"/>
      <c r="P225" s="92"/>
      <c r="Q225" s="92"/>
      <c r="R225" s="92"/>
      <c r="S225" s="92"/>
      <c r="T225" s="92"/>
      <c r="U225" s="92"/>
      <c r="V225" s="92"/>
      <c r="W225" s="92"/>
      <c r="X225" s="93"/>
      <c r="Y225" s="39"/>
      <c r="Z225" s="39"/>
      <c r="AA225" s="39"/>
      <c r="AB225" s="39"/>
      <c r="AC225" s="39"/>
      <c r="AD225" s="39"/>
      <c r="AE225" s="39"/>
      <c r="AT225" s="18" t="s">
        <v>232</v>
      </c>
      <c r="AU225" s="18" t="s">
        <v>88</v>
      </c>
    </row>
    <row r="226" s="13" customFormat="1">
      <c r="A226" s="13"/>
      <c r="B226" s="274"/>
      <c r="C226" s="275"/>
      <c r="D226" s="266" t="s">
        <v>446</v>
      </c>
      <c r="E226" s="276" t="s">
        <v>1</v>
      </c>
      <c r="F226" s="277" t="s">
        <v>86</v>
      </c>
      <c r="G226" s="275"/>
      <c r="H226" s="278">
        <v>1</v>
      </c>
      <c r="I226" s="279"/>
      <c r="J226" s="279"/>
      <c r="K226" s="275"/>
      <c r="L226" s="275"/>
      <c r="M226" s="280"/>
      <c r="N226" s="281"/>
      <c r="O226" s="282"/>
      <c r="P226" s="282"/>
      <c r="Q226" s="282"/>
      <c r="R226" s="282"/>
      <c r="S226" s="282"/>
      <c r="T226" s="282"/>
      <c r="U226" s="282"/>
      <c r="V226" s="282"/>
      <c r="W226" s="282"/>
      <c r="X226" s="283"/>
      <c r="Y226" s="13"/>
      <c r="Z226" s="13"/>
      <c r="AA226" s="13"/>
      <c r="AB226" s="13"/>
      <c r="AC226" s="13"/>
      <c r="AD226" s="13"/>
      <c r="AE226" s="13"/>
      <c r="AT226" s="284" t="s">
        <v>446</v>
      </c>
      <c r="AU226" s="284" t="s">
        <v>88</v>
      </c>
      <c r="AV226" s="13" t="s">
        <v>88</v>
      </c>
      <c r="AW226" s="13" t="s">
        <v>5</v>
      </c>
      <c r="AX226" s="13" t="s">
        <v>86</v>
      </c>
      <c r="AY226" s="284" t="s">
        <v>223</v>
      </c>
    </row>
    <row r="227" s="2" customFormat="1" ht="21.75" customHeight="1">
      <c r="A227" s="39"/>
      <c r="B227" s="40"/>
      <c r="C227" s="252" t="s">
        <v>284</v>
      </c>
      <c r="D227" s="252" t="s">
        <v>226</v>
      </c>
      <c r="E227" s="253" t="s">
        <v>3489</v>
      </c>
      <c r="F227" s="254" t="s">
        <v>3490</v>
      </c>
      <c r="G227" s="255" t="s">
        <v>320</v>
      </c>
      <c r="H227" s="256">
        <v>1</v>
      </c>
      <c r="I227" s="257"/>
      <c r="J227" s="257"/>
      <c r="K227" s="258">
        <f>ROUND(P227*H227,2)</f>
        <v>0</v>
      </c>
      <c r="L227" s="254" t="s">
        <v>404</v>
      </c>
      <c r="M227" s="45"/>
      <c r="N227" s="259" t="s">
        <v>1</v>
      </c>
      <c r="O227" s="260" t="s">
        <v>41</v>
      </c>
      <c r="P227" s="261">
        <f>I227+J227</f>
        <v>0</v>
      </c>
      <c r="Q227" s="261">
        <f>ROUND(I227*H227,2)</f>
        <v>0</v>
      </c>
      <c r="R227" s="261">
        <f>ROUND(J227*H227,2)</f>
        <v>0</v>
      </c>
      <c r="S227" s="92"/>
      <c r="T227" s="262">
        <f>S227*H227</f>
        <v>0</v>
      </c>
      <c r="U227" s="262">
        <v>0</v>
      </c>
      <c r="V227" s="262">
        <f>U227*H227</f>
        <v>0</v>
      </c>
      <c r="W227" s="262">
        <v>0</v>
      </c>
      <c r="X227" s="263">
        <f>W227*H227</f>
        <v>0</v>
      </c>
      <c r="Y227" s="39"/>
      <c r="Z227" s="39"/>
      <c r="AA227" s="39"/>
      <c r="AB227" s="39"/>
      <c r="AC227" s="39"/>
      <c r="AD227" s="39"/>
      <c r="AE227" s="39"/>
      <c r="AR227" s="264" t="s">
        <v>239</v>
      </c>
      <c r="AT227" s="264" t="s">
        <v>226</v>
      </c>
      <c r="AU227" s="264" t="s">
        <v>88</v>
      </c>
      <c r="AY227" s="18" t="s">
        <v>223</v>
      </c>
      <c r="BE227" s="265">
        <f>IF(O227="základní",K227,0)</f>
        <v>0</v>
      </c>
      <c r="BF227" s="265">
        <f>IF(O227="snížená",K227,0)</f>
        <v>0</v>
      </c>
      <c r="BG227" s="265">
        <f>IF(O227="zákl. přenesená",K227,0)</f>
        <v>0</v>
      </c>
      <c r="BH227" s="265">
        <f>IF(O227="sníž. přenesená",K227,0)</f>
        <v>0</v>
      </c>
      <c r="BI227" s="265">
        <f>IF(O227="nulová",K227,0)</f>
        <v>0</v>
      </c>
      <c r="BJ227" s="18" t="s">
        <v>86</v>
      </c>
      <c r="BK227" s="265">
        <f>ROUND(P227*H227,2)</f>
        <v>0</v>
      </c>
      <c r="BL227" s="18" t="s">
        <v>239</v>
      </c>
      <c r="BM227" s="264" t="s">
        <v>3491</v>
      </c>
    </row>
    <row r="228" s="2" customFormat="1">
      <c r="A228" s="39"/>
      <c r="B228" s="40"/>
      <c r="C228" s="41"/>
      <c r="D228" s="266" t="s">
        <v>232</v>
      </c>
      <c r="E228" s="41"/>
      <c r="F228" s="267" t="s">
        <v>3492</v>
      </c>
      <c r="G228" s="41"/>
      <c r="H228" s="41"/>
      <c r="I228" s="158"/>
      <c r="J228" s="158"/>
      <c r="K228" s="41"/>
      <c r="L228" s="41"/>
      <c r="M228" s="45"/>
      <c r="N228" s="268"/>
      <c r="O228" s="269"/>
      <c r="P228" s="92"/>
      <c r="Q228" s="92"/>
      <c r="R228" s="92"/>
      <c r="S228" s="92"/>
      <c r="T228" s="92"/>
      <c r="U228" s="92"/>
      <c r="V228" s="92"/>
      <c r="W228" s="92"/>
      <c r="X228" s="93"/>
      <c r="Y228" s="39"/>
      <c r="Z228" s="39"/>
      <c r="AA228" s="39"/>
      <c r="AB228" s="39"/>
      <c r="AC228" s="39"/>
      <c r="AD228" s="39"/>
      <c r="AE228" s="39"/>
      <c r="AT228" s="18" t="s">
        <v>232</v>
      </c>
      <c r="AU228" s="18" t="s">
        <v>88</v>
      </c>
    </row>
    <row r="229" s="13" customFormat="1">
      <c r="A229" s="13"/>
      <c r="B229" s="274"/>
      <c r="C229" s="275"/>
      <c r="D229" s="266" t="s">
        <v>446</v>
      </c>
      <c r="E229" s="276" t="s">
        <v>1</v>
      </c>
      <c r="F229" s="277" t="s">
        <v>86</v>
      </c>
      <c r="G229" s="275"/>
      <c r="H229" s="278">
        <v>1</v>
      </c>
      <c r="I229" s="279"/>
      <c r="J229" s="279"/>
      <c r="K229" s="275"/>
      <c r="L229" s="275"/>
      <c r="M229" s="280"/>
      <c r="N229" s="281"/>
      <c r="O229" s="282"/>
      <c r="P229" s="282"/>
      <c r="Q229" s="282"/>
      <c r="R229" s="282"/>
      <c r="S229" s="282"/>
      <c r="T229" s="282"/>
      <c r="U229" s="282"/>
      <c r="V229" s="282"/>
      <c r="W229" s="282"/>
      <c r="X229" s="283"/>
      <c r="Y229" s="13"/>
      <c r="Z229" s="13"/>
      <c r="AA229" s="13"/>
      <c r="AB229" s="13"/>
      <c r="AC229" s="13"/>
      <c r="AD229" s="13"/>
      <c r="AE229" s="13"/>
      <c r="AT229" s="284" t="s">
        <v>446</v>
      </c>
      <c r="AU229" s="284" t="s">
        <v>88</v>
      </c>
      <c r="AV229" s="13" t="s">
        <v>88</v>
      </c>
      <c r="AW229" s="13" t="s">
        <v>5</v>
      </c>
      <c r="AX229" s="13" t="s">
        <v>86</v>
      </c>
      <c r="AY229" s="284" t="s">
        <v>223</v>
      </c>
    </row>
    <row r="230" s="2" customFormat="1" ht="21.75" customHeight="1">
      <c r="A230" s="39"/>
      <c r="B230" s="40"/>
      <c r="C230" s="252" t="s">
        <v>327</v>
      </c>
      <c r="D230" s="252" t="s">
        <v>226</v>
      </c>
      <c r="E230" s="253" t="s">
        <v>3493</v>
      </c>
      <c r="F230" s="254" t="s">
        <v>3494</v>
      </c>
      <c r="G230" s="255" t="s">
        <v>481</v>
      </c>
      <c r="H230" s="256">
        <v>23</v>
      </c>
      <c r="I230" s="257"/>
      <c r="J230" s="257"/>
      <c r="K230" s="258">
        <f>ROUND(P230*H230,2)</f>
        <v>0</v>
      </c>
      <c r="L230" s="254" t="s">
        <v>404</v>
      </c>
      <c r="M230" s="45"/>
      <c r="N230" s="259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0</v>
      </c>
      <c r="V230" s="262">
        <f>U230*H230</f>
        <v>0</v>
      </c>
      <c r="W230" s="262">
        <v>0</v>
      </c>
      <c r="X230" s="263">
        <f>W230*H230</f>
        <v>0</v>
      </c>
      <c r="Y230" s="39"/>
      <c r="Z230" s="39"/>
      <c r="AA230" s="39"/>
      <c r="AB230" s="39"/>
      <c r="AC230" s="39"/>
      <c r="AD230" s="39"/>
      <c r="AE230" s="39"/>
      <c r="AR230" s="264" t="s">
        <v>239</v>
      </c>
      <c r="AT230" s="264" t="s">
        <v>226</v>
      </c>
      <c r="AU230" s="264" t="s">
        <v>88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3495</v>
      </c>
    </row>
    <row r="231" s="13" customFormat="1">
      <c r="A231" s="13"/>
      <c r="B231" s="274"/>
      <c r="C231" s="275"/>
      <c r="D231" s="266" t="s">
        <v>446</v>
      </c>
      <c r="E231" s="276" t="s">
        <v>1</v>
      </c>
      <c r="F231" s="277" t="s">
        <v>348</v>
      </c>
      <c r="G231" s="275"/>
      <c r="H231" s="278">
        <v>23</v>
      </c>
      <c r="I231" s="279"/>
      <c r="J231" s="279"/>
      <c r="K231" s="275"/>
      <c r="L231" s="275"/>
      <c r="M231" s="280"/>
      <c r="N231" s="281"/>
      <c r="O231" s="282"/>
      <c r="P231" s="282"/>
      <c r="Q231" s="282"/>
      <c r="R231" s="282"/>
      <c r="S231" s="282"/>
      <c r="T231" s="282"/>
      <c r="U231" s="282"/>
      <c r="V231" s="282"/>
      <c r="W231" s="282"/>
      <c r="X231" s="283"/>
      <c r="Y231" s="13"/>
      <c r="Z231" s="13"/>
      <c r="AA231" s="13"/>
      <c r="AB231" s="13"/>
      <c r="AC231" s="13"/>
      <c r="AD231" s="13"/>
      <c r="AE231" s="13"/>
      <c r="AT231" s="284" t="s">
        <v>446</v>
      </c>
      <c r="AU231" s="284" t="s">
        <v>88</v>
      </c>
      <c r="AV231" s="13" t="s">
        <v>88</v>
      </c>
      <c r="AW231" s="13" t="s">
        <v>5</v>
      </c>
      <c r="AX231" s="13" t="s">
        <v>86</v>
      </c>
      <c r="AY231" s="284" t="s">
        <v>223</v>
      </c>
    </row>
    <row r="232" s="2" customFormat="1" ht="21.75" customHeight="1">
      <c r="A232" s="39"/>
      <c r="B232" s="40"/>
      <c r="C232" s="252" t="s">
        <v>569</v>
      </c>
      <c r="D232" s="252" t="s">
        <v>226</v>
      </c>
      <c r="E232" s="253" t="s">
        <v>3496</v>
      </c>
      <c r="F232" s="254" t="s">
        <v>3497</v>
      </c>
      <c r="G232" s="255" t="s">
        <v>481</v>
      </c>
      <c r="H232" s="256">
        <v>23</v>
      </c>
      <c r="I232" s="257"/>
      <c r="J232" s="257"/>
      <c r="K232" s="258">
        <f>ROUND(P232*H232,2)</f>
        <v>0</v>
      </c>
      <c r="L232" s="254" t="s">
        <v>404</v>
      </c>
      <c r="M232" s="45"/>
      <c r="N232" s="259" t="s">
        <v>1</v>
      </c>
      <c r="O232" s="260" t="s">
        <v>41</v>
      </c>
      <c r="P232" s="261">
        <f>I232+J232</f>
        <v>0</v>
      </c>
      <c r="Q232" s="261">
        <f>ROUND(I232*H232,2)</f>
        <v>0</v>
      </c>
      <c r="R232" s="261">
        <f>ROUND(J232*H232,2)</f>
        <v>0</v>
      </c>
      <c r="S232" s="92"/>
      <c r="T232" s="262">
        <f>S232*H232</f>
        <v>0</v>
      </c>
      <c r="U232" s="262">
        <v>0</v>
      </c>
      <c r="V232" s="262">
        <f>U232*H232</f>
        <v>0</v>
      </c>
      <c r="W232" s="262">
        <v>0</v>
      </c>
      <c r="X232" s="263">
        <f>W232*H232</f>
        <v>0</v>
      </c>
      <c r="Y232" s="39"/>
      <c r="Z232" s="39"/>
      <c r="AA232" s="39"/>
      <c r="AB232" s="39"/>
      <c r="AC232" s="39"/>
      <c r="AD232" s="39"/>
      <c r="AE232" s="39"/>
      <c r="AR232" s="264" t="s">
        <v>239</v>
      </c>
      <c r="AT232" s="264" t="s">
        <v>226</v>
      </c>
      <c r="AU232" s="264" t="s">
        <v>88</v>
      </c>
      <c r="AY232" s="18" t="s">
        <v>223</v>
      </c>
      <c r="BE232" s="265">
        <f>IF(O232="základní",K232,0)</f>
        <v>0</v>
      </c>
      <c r="BF232" s="265">
        <f>IF(O232="snížená",K232,0)</f>
        <v>0</v>
      </c>
      <c r="BG232" s="265">
        <f>IF(O232="zákl. přenesená",K232,0)</f>
        <v>0</v>
      </c>
      <c r="BH232" s="265">
        <f>IF(O232="sníž. přenesená",K232,0)</f>
        <v>0</v>
      </c>
      <c r="BI232" s="265">
        <f>IF(O232="nulová",K232,0)</f>
        <v>0</v>
      </c>
      <c r="BJ232" s="18" t="s">
        <v>86</v>
      </c>
      <c r="BK232" s="265">
        <f>ROUND(P232*H232,2)</f>
        <v>0</v>
      </c>
      <c r="BL232" s="18" t="s">
        <v>239</v>
      </c>
      <c r="BM232" s="264" t="s">
        <v>3498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348</v>
      </c>
      <c r="G233" s="275"/>
      <c r="H233" s="278">
        <v>23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88</v>
      </c>
      <c r="AV233" s="13" t="s">
        <v>88</v>
      </c>
      <c r="AW233" s="13" t="s">
        <v>5</v>
      </c>
      <c r="AX233" s="13" t="s">
        <v>78</v>
      </c>
      <c r="AY233" s="284" t="s">
        <v>223</v>
      </c>
    </row>
    <row r="234" s="2" customFormat="1" ht="21.75" customHeight="1">
      <c r="A234" s="39"/>
      <c r="B234" s="40"/>
      <c r="C234" s="296" t="s">
        <v>575</v>
      </c>
      <c r="D234" s="296" t="s">
        <v>498</v>
      </c>
      <c r="E234" s="297" t="s">
        <v>3499</v>
      </c>
      <c r="F234" s="298" t="s">
        <v>3500</v>
      </c>
      <c r="G234" s="299" t="s">
        <v>320</v>
      </c>
      <c r="H234" s="300">
        <v>1</v>
      </c>
      <c r="I234" s="301"/>
      <c r="J234" s="302"/>
      <c r="K234" s="303">
        <f>ROUND(P234*H234,2)</f>
        <v>0</v>
      </c>
      <c r="L234" s="298" t="s">
        <v>404</v>
      </c>
      <c r="M234" s="304"/>
      <c r="N234" s="305" t="s">
        <v>1</v>
      </c>
      <c r="O234" s="260" t="s">
        <v>41</v>
      </c>
      <c r="P234" s="261">
        <f>I234+J234</f>
        <v>0</v>
      </c>
      <c r="Q234" s="261">
        <f>ROUND(I234*H234,2)</f>
        <v>0</v>
      </c>
      <c r="R234" s="261">
        <f>ROUND(J234*H234,2)</f>
        <v>0</v>
      </c>
      <c r="S234" s="92"/>
      <c r="T234" s="262">
        <f>S234*H234</f>
        <v>0</v>
      </c>
      <c r="U234" s="262">
        <v>0.0038</v>
      </c>
      <c r="V234" s="262">
        <f>U234*H234</f>
        <v>0.0038</v>
      </c>
      <c r="W234" s="262">
        <v>0</v>
      </c>
      <c r="X234" s="263">
        <f>W234*H234</f>
        <v>0</v>
      </c>
      <c r="Y234" s="39"/>
      <c r="Z234" s="39"/>
      <c r="AA234" s="39"/>
      <c r="AB234" s="39"/>
      <c r="AC234" s="39"/>
      <c r="AD234" s="39"/>
      <c r="AE234" s="39"/>
      <c r="AR234" s="264" t="s">
        <v>430</v>
      </c>
      <c r="AT234" s="264" t="s">
        <v>498</v>
      </c>
      <c r="AU234" s="264" t="s">
        <v>88</v>
      </c>
      <c r="AY234" s="18" t="s">
        <v>223</v>
      </c>
      <c r="BE234" s="265">
        <f>IF(O234="základní",K234,0)</f>
        <v>0</v>
      </c>
      <c r="BF234" s="265">
        <f>IF(O234="snížená",K234,0)</f>
        <v>0</v>
      </c>
      <c r="BG234" s="265">
        <f>IF(O234="zákl. přenesená",K234,0)</f>
        <v>0</v>
      </c>
      <c r="BH234" s="265">
        <f>IF(O234="sníž. přenesená",K234,0)</f>
        <v>0</v>
      </c>
      <c r="BI234" s="265">
        <f>IF(O234="nulová",K234,0)</f>
        <v>0</v>
      </c>
      <c r="BJ234" s="18" t="s">
        <v>86</v>
      </c>
      <c r="BK234" s="265">
        <f>ROUND(P234*H234,2)</f>
        <v>0</v>
      </c>
      <c r="BL234" s="18" t="s">
        <v>239</v>
      </c>
      <c r="BM234" s="264" t="s">
        <v>3501</v>
      </c>
    </row>
    <row r="235" s="13" customFormat="1">
      <c r="A235" s="13"/>
      <c r="B235" s="274"/>
      <c r="C235" s="275"/>
      <c r="D235" s="266" t="s">
        <v>446</v>
      </c>
      <c r="E235" s="276" t="s">
        <v>1</v>
      </c>
      <c r="F235" s="277" t="s">
        <v>86</v>
      </c>
      <c r="G235" s="275"/>
      <c r="H235" s="278">
        <v>1</v>
      </c>
      <c r="I235" s="279"/>
      <c r="J235" s="279"/>
      <c r="K235" s="275"/>
      <c r="L235" s="275"/>
      <c r="M235" s="280"/>
      <c r="N235" s="281"/>
      <c r="O235" s="282"/>
      <c r="P235" s="282"/>
      <c r="Q235" s="282"/>
      <c r="R235" s="282"/>
      <c r="S235" s="282"/>
      <c r="T235" s="282"/>
      <c r="U235" s="282"/>
      <c r="V235" s="282"/>
      <c r="W235" s="282"/>
      <c r="X235" s="283"/>
      <c r="Y235" s="13"/>
      <c r="Z235" s="13"/>
      <c r="AA235" s="13"/>
      <c r="AB235" s="13"/>
      <c r="AC235" s="13"/>
      <c r="AD235" s="13"/>
      <c r="AE235" s="13"/>
      <c r="AT235" s="284" t="s">
        <v>446</v>
      </c>
      <c r="AU235" s="284" t="s">
        <v>88</v>
      </c>
      <c r="AV235" s="13" t="s">
        <v>88</v>
      </c>
      <c r="AW235" s="13" t="s">
        <v>5</v>
      </c>
      <c r="AX235" s="13" t="s">
        <v>86</v>
      </c>
      <c r="AY235" s="284" t="s">
        <v>223</v>
      </c>
    </row>
    <row r="236" s="2" customFormat="1" ht="21.75" customHeight="1">
      <c r="A236" s="39"/>
      <c r="B236" s="40"/>
      <c r="C236" s="296" t="s">
        <v>580</v>
      </c>
      <c r="D236" s="296" t="s">
        <v>498</v>
      </c>
      <c r="E236" s="297" t="s">
        <v>3502</v>
      </c>
      <c r="F236" s="298" t="s">
        <v>3503</v>
      </c>
      <c r="G236" s="299" t="s">
        <v>320</v>
      </c>
      <c r="H236" s="300">
        <v>1</v>
      </c>
      <c r="I236" s="301"/>
      <c r="J236" s="302"/>
      <c r="K236" s="303">
        <f>ROUND(P236*H236,2)</f>
        <v>0</v>
      </c>
      <c r="L236" s="298" t="s">
        <v>404</v>
      </c>
      <c r="M236" s="304"/>
      <c r="N236" s="305" t="s">
        <v>1</v>
      </c>
      <c r="O236" s="260" t="s">
        <v>41</v>
      </c>
      <c r="P236" s="261">
        <f>I236+J236</f>
        <v>0</v>
      </c>
      <c r="Q236" s="261">
        <f>ROUND(I236*H236,2)</f>
        <v>0</v>
      </c>
      <c r="R236" s="261">
        <f>ROUND(J236*H236,2)</f>
        <v>0</v>
      </c>
      <c r="S236" s="92"/>
      <c r="T236" s="262">
        <f>S236*H236</f>
        <v>0</v>
      </c>
      <c r="U236" s="262">
        <v>0.0035000000000000001</v>
      </c>
      <c r="V236" s="262">
        <f>U236*H236</f>
        <v>0.0035000000000000001</v>
      </c>
      <c r="W236" s="262">
        <v>0</v>
      </c>
      <c r="X236" s="263">
        <f>W236*H236</f>
        <v>0</v>
      </c>
      <c r="Y236" s="39"/>
      <c r="Z236" s="39"/>
      <c r="AA236" s="39"/>
      <c r="AB236" s="39"/>
      <c r="AC236" s="39"/>
      <c r="AD236" s="39"/>
      <c r="AE236" s="39"/>
      <c r="AR236" s="264" t="s">
        <v>430</v>
      </c>
      <c r="AT236" s="264" t="s">
        <v>498</v>
      </c>
      <c r="AU236" s="264" t="s">
        <v>88</v>
      </c>
      <c r="AY236" s="18" t="s">
        <v>223</v>
      </c>
      <c r="BE236" s="265">
        <f>IF(O236="základní",K236,0)</f>
        <v>0</v>
      </c>
      <c r="BF236" s="265">
        <f>IF(O236="snížená",K236,0)</f>
        <v>0</v>
      </c>
      <c r="BG236" s="265">
        <f>IF(O236="zákl. přenesená",K236,0)</f>
        <v>0</v>
      </c>
      <c r="BH236" s="265">
        <f>IF(O236="sníž. přenesená",K236,0)</f>
        <v>0</v>
      </c>
      <c r="BI236" s="265">
        <f>IF(O236="nulová",K236,0)</f>
        <v>0</v>
      </c>
      <c r="BJ236" s="18" t="s">
        <v>86</v>
      </c>
      <c r="BK236" s="265">
        <f>ROUND(P236*H236,2)</f>
        <v>0</v>
      </c>
      <c r="BL236" s="18" t="s">
        <v>239</v>
      </c>
      <c r="BM236" s="264" t="s">
        <v>3504</v>
      </c>
    </row>
    <row r="237" s="2" customFormat="1">
      <c r="A237" s="39"/>
      <c r="B237" s="40"/>
      <c r="C237" s="41"/>
      <c r="D237" s="266" t="s">
        <v>232</v>
      </c>
      <c r="E237" s="41"/>
      <c r="F237" s="267" t="s">
        <v>3505</v>
      </c>
      <c r="G237" s="41"/>
      <c r="H237" s="41"/>
      <c r="I237" s="158"/>
      <c r="J237" s="158"/>
      <c r="K237" s="41"/>
      <c r="L237" s="41"/>
      <c r="M237" s="45"/>
      <c r="N237" s="268"/>
      <c r="O237" s="269"/>
      <c r="P237" s="92"/>
      <c r="Q237" s="92"/>
      <c r="R237" s="92"/>
      <c r="S237" s="92"/>
      <c r="T237" s="92"/>
      <c r="U237" s="92"/>
      <c r="V237" s="92"/>
      <c r="W237" s="92"/>
      <c r="X237" s="93"/>
      <c r="Y237" s="39"/>
      <c r="Z237" s="39"/>
      <c r="AA237" s="39"/>
      <c r="AB237" s="39"/>
      <c r="AC237" s="39"/>
      <c r="AD237" s="39"/>
      <c r="AE237" s="39"/>
      <c r="AT237" s="18" t="s">
        <v>232</v>
      </c>
      <c r="AU237" s="18" t="s">
        <v>88</v>
      </c>
    </row>
    <row r="238" s="13" customFormat="1">
      <c r="A238" s="13"/>
      <c r="B238" s="274"/>
      <c r="C238" s="275"/>
      <c r="D238" s="266" t="s">
        <v>446</v>
      </c>
      <c r="E238" s="276" t="s">
        <v>1</v>
      </c>
      <c r="F238" s="277" t="s">
        <v>86</v>
      </c>
      <c r="G238" s="275"/>
      <c r="H238" s="278">
        <v>1</v>
      </c>
      <c r="I238" s="279"/>
      <c r="J238" s="279"/>
      <c r="K238" s="275"/>
      <c r="L238" s="275"/>
      <c r="M238" s="280"/>
      <c r="N238" s="281"/>
      <c r="O238" s="282"/>
      <c r="P238" s="282"/>
      <c r="Q238" s="282"/>
      <c r="R238" s="282"/>
      <c r="S238" s="282"/>
      <c r="T238" s="282"/>
      <c r="U238" s="282"/>
      <c r="V238" s="282"/>
      <c r="W238" s="282"/>
      <c r="X238" s="283"/>
      <c r="Y238" s="13"/>
      <c r="Z238" s="13"/>
      <c r="AA238" s="13"/>
      <c r="AB238" s="13"/>
      <c r="AC238" s="13"/>
      <c r="AD238" s="13"/>
      <c r="AE238" s="13"/>
      <c r="AT238" s="284" t="s">
        <v>446</v>
      </c>
      <c r="AU238" s="284" t="s">
        <v>88</v>
      </c>
      <c r="AV238" s="13" t="s">
        <v>88</v>
      </c>
      <c r="AW238" s="13" t="s">
        <v>5</v>
      </c>
      <c r="AX238" s="13" t="s">
        <v>86</v>
      </c>
      <c r="AY238" s="284" t="s">
        <v>223</v>
      </c>
    </row>
    <row r="239" s="2" customFormat="1" ht="21.75" customHeight="1">
      <c r="A239" s="39"/>
      <c r="B239" s="40"/>
      <c r="C239" s="252" t="s">
        <v>584</v>
      </c>
      <c r="D239" s="252" t="s">
        <v>226</v>
      </c>
      <c r="E239" s="253" t="s">
        <v>3506</v>
      </c>
      <c r="F239" s="254" t="s">
        <v>3507</v>
      </c>
      <c r="G239" s="255" t="s">
        <v>320</v>
      </c>
      <c r="H239" s="256">
        <v>1</v>
      </c>
      <c r="I239" s="257"/>
      <c r="J239" s="257"/>
      <c r="K239" s="258">
        <f>ROUND(P239*H239,2)</f>
        <v>0</v>
      </c>
      <c r="L239" s="254" t="s">
        <v>404</v>
      </c>
      <c r="M239" s="45"/>
      <c r="N239" s="259" t="s">
        <v>1</v>
      </c>
      <c r="O239" s="260" t="s">
        <v>41</v>
      </c>
      <c r="P239" s="261">
        <f>I239+J239</f>
        <v>0</v>
      </c>
      <c r="Q239" s="261">
        <f>ROUND(I239*H239,2)</f>
        <v>0</v>
      </c>
      <c r="R239" s="261">
        <f>ROUND(J239*H239,2)</f>
        <v>0</v>
      </c>
      <c r="S239" s="92"/>
      <c r="T239" s="262">
        <f>S239*H239</f>
        <v>0</v>
      </c>
      <c r="U239" s="262">
        <v>0.36191000000000001</v>
      </c>
      <c r="V239" s="262">
        <f>U239*H239</f>
        <v>0.36191000000000001</v>
      </c>
      <c r="W239" s="262">
        <v>0</v>
      </c>
      <c r="X239" s="263">
        <f>W239*H239</f>
        <v>0</v>
      </c>
      <c r="Y239" s="39"/>
      <c r="Z239" s="39"/>
      <c r="AA239" s="39"/>
      <c r="AB239" s="39"/>
      <c r="AC239" s="39"/>
      <c r="AD239" s="39"/>
      <c r="AE239" s="39"/>
      <c r="AR239" s="264" t="s">
        <v>239</v>
      </c>
      <c r="AT239" s="264" t="s">
        <v>226</v>
      </c>
      <c r="AU239" s="264" t="s">
        <v>88</v>
      </c>
      <c r="AY239" s="18" t="s">
        <v>223</v>
      </c>
      <c r="BE239" s="265">
        <f>IF(O239="základní",K239,0)</f>
        <v>0</v>
      </c>
      <c r="BF239" s="265">
        <f>IF(O239="snížená",K239,0)</f>
        <v>0</v>
      </c>
      <c r="BG239" s="265">
        <f>IF(O239="zákl. přenesená",K239,0)</f>
        <v>0</v>
      </c>
      <c r="BH239" s="265">
        <f>IF(O239="sníž. přenesená",K239,0)</f>
        <v>0</v>
      </c>
      <c r="BI239" s="265">
        <f>IF(O239="nulová",K239,0)</f>
        <v>0</v>
      </c>
      <c r="BJ239" s="18" t="s">
        <v>86</v>
      </c>
      <c r="BK239" s="265">
        <f>ROUND(P239*H239,2)</f>
        <v>0</v>
      </c>
      <c r="BL239" s="18" t="s">
        <v>239</v>
      </c>
      <c r="BM239" s="264" t="s">
        <v>3508</v>
      </c>
    </row>
    <row r="240" s="13" customFormat="1">
      <c r="A240" s="13"/>
      <c r="B240" s="274"/>
      <c r="C240" s="275"/>
      <c r="D240" s="266" t="s">
        <v>446</v>
      </c>
      <c r="E240" s="276" t="s">
        <v>1</v>
      </c>
      <c r="F240" s="277" t="s">
        <v>86</v>
      </c>
      <c r="G240" s="275"/>
      <c r="H240" s="278">
        <v>1</v>
      </c>
      <c r="I240" s="279"/>
      <c r="J240" s="279"/>
      <c r="K240" s="275"/>
      <c r="L240" s="275"/>
      <c r="M240" s="280"/>
      <c r="N240" s="281"/>
      <c r="O240" s="282"/>
      <c r="P240" s="282"/>
      <c r="Q240" s="282"/>
      <c r="R240" s="282"/>
      <c r="S240" s="282"/>
      <c r="T240" s="282"/>
      <c r="U240" s="282"/>
      <c r="V240" s="282"/>
      <c r="W240" s="282"/>
      <c r="X240" s="283"/>
      <c r="Y240" s="13"/>
      <c r="Z240" s="13"/>
      <c r="AA240" s="13"/>
      <c r="AB240" s="13"/>
      <c r="AC240" s="13"/>
      <c r="AD240" s="13"/>
      <c r="AE240" s="13"/>
      <c r="AT240" s="284" t="s">
        <v>446</v>
      </c>
      <c r="AU240" s="284" t="s">
        <v>88</v>
      </c>
      <c r="AV240" s="13" t="s">
        <v>88</v>
      </c>
      <c r="AW240" s="13" t="s">
        <v>5</v>
      </c>
      <c r="AX240" s="13" t="s">
        <v>86</v>
      </c>
      <c r="AY240" s="284" t="s">
        <v>223</v>
      </c>
    </row>
    <row r="241" s="2" customFormat="1" ht="21.75" customHeight="1">
      <c r="A241" s="39"/>
      <c r="B241" s="40"/>
      <c r="C241" s="252" t="s">
        <v>590</v>
      </c>
      <c r="D241" s="252" t="s">
        <v>226</v>
      </c>
      <c r="E241" s="253" t="s">
        <v>3509</v>
      </c>
      <c r="F241" s="254" t="s">
        <v>3510</v>
      </c>
      <c r="G241" s="255" t="s">
        <v>320</v>
      </c>
      <c r="H241" s="256">
        <v>1</v>
      </c>
      <c r="I241" s="257"/>
      <c r="J241" s="257"/>
      <c r="K241" s="258">
        <f>ROUND(P241*H241,2)</f>
        <v>0</v>
      </c>
      <c r="L241" s="254" t="s">
        <v>404</v>
      </c>
      <c r="M241" s="45"/>
      <c r="N241" s="259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</v>
      </c>
      <c r="V241" s="262">
        <f>U241*H241</f>
        <v>0</v>
      </c>
      <c r="W241" s="262">
        <v>0</v>
      </c>
      <c r="X241" s="263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88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3511</v>
      </c>
    </row>
    <row r="242" s="13" customFormat="1">
      <c r="A242" s="13"/>
      <c r="B242" s="274"/>
      <c r="C242" s="275"/>
      <c r="D242" s="266" t="s">
        <v>446</v>
      </c>
      <c r="E242" s="276" t="s">
        <v>1</v>
      </c>
      <c r="F242" s="277" t="s">
        <v>86</v>
      </c>
      <c r="G242" s="275"/>
      <c r="H242" s="278">
        <v>1</v>
      </c>
      <c r="I242" s="279"/>
      <c r="J242" s="279"/>
      <c r="K242" s="275"/>
      <c r="L242" s="275"/>
      <c r="M242" s="280"/>
      <c r="N242" s="281"/>
      <c r="O242" s="282"/>
      <c r="P242" s="282"/>
      <c r="Q242" s="282"/>
      <c r="R242" s="282"/>
      <c r="S242" s="282"/>
      <c r="T242" s="282"/>
      <c r="U242" s="282"/>
      <c r="V242" s="282"/>
      <c r="W242" s="282"/>
      <c r="X242" s="283"/>
      <c r="Y242" s="13"/>
      <c r="Z242" s="13"/>
      <c r="AA242" s="13"/>
      <c r="AB242" s="13"/>
      <c r="AC242" s="13"/>
      <c r="AD242" s="13"/>
      <c r="AE242" s="13"/>
      <c r="AT242" s="284" t="s">
        <v>446</v>
      </c>
      <c r="AU242" s="284" t="s">
        <v>88</v>
      </c>
      <c r="AV242" s="13" t="s">
        <v>88</v>
      </c>
      <c r="AW242" s="13" t="s">
        <v>5</v>
      </c>
      <c r="AX242" s="13" t="s">
        <v>86</v>
      </c>
      <c r="AY242" s="284" t="s">
        <v>223</v>
      </c>
    </row>
    <row r="243" s="2" customFormat="1" ht="21.75" customHeight="1">
      <c r="A243" s="39"/>
      <c r="B243" s="40"/>
      <c r="C243" s="296" t="s">
        <v>595</v>
      </c>
      <c r="D243" s="296" t="s">
        <v>498</v>
      </c>
      <c r="E243" s="297" t="s">
        <v>3512</v>
      </c>
      <c r="F243" s="298" t="s">
        <v>3513</v>
      </c>
      <c r="G243" s="299" t="s">
        <v>320</v>
      </c>
      <c r="H243" s="300">
        <v>1</v>
      </c>
      <c r="I243" s="301"/>
      <c r="J243" s="302"/>
      <c r="K243" s="303">
        <f>ROUND(P243*H243,2)</f>
        <v>0</v>
      </c>
      <c r="L243" s="298" t="s">
        <v>404</v>
      </c>
      <c r="M243" s="304"/>
      <c r="N243" s="305" t="s">
        <v>1</v>
      </c>
      <c r="O243" s="260" t="s">
        <v>41</v>
      </c>
      <c r="P243" s="261">
        <f>I243+J243</f>
        <v>0</v>
      </c>
      <c r="Q243" s="261">
        <f>ROUND(I243*H243,2)</f>
        <v>0</v>
      </c>
      <c r="R243" s="261">
        <f>ROUND(J243*H243,2)</f>
        <v>0</v>
      </c>
      <c r="S243" s="92"/>
      <c r="T243" s="262">
        <f>S243*H243</f>
        <v>0</v>
      </c>
      <c r="U243" s="262">
        <v>0.0068999999999999999</v>
      </c>
      <c r="V243" s="262">
        <f>U243*H243</f>
        <v>0.0068999999999999999</v>
      </c>
      <c r="W243" s="262">
        <v>0</v>
      </c>
      <c r="X243" s="263">
        <f>W243*H243</f>
        <v>0</v>
      </c>
      <c r="Y243" s="39"/>
      <c r="Z243" s="39"/>
      <c r="AA243" s="39"/>
      <c r="AB243" s="39"/>
      <c r="AC243" s="39"/>
      <c r="AD243" s="39"/>
      <c r="AE243" s="39"/>
      <c r="AR243" s="264" t="s">
        <v>430</v>
      </c>
      <c r="AT243" s="264" t="s">
        <v>498</v>
      </c>
      <c r="AU243" s="264" t="s">
        <v>88</v>
      </c>
      <c r="AY243" s="18" t="s">
        <v>223</v>
      </c>
      <c r="BE243" s="265">
        <f>IF(O243="základní",K243,0)</f>
        <v>0</v>
      </c>
      <c r="BF243" s="265">
        <f>IF(O243="snížená",K243,0)</f>
        <v>0</v>
      </c>
      <c r="BG243" s="265">
        <f>IF(O243="zákl. přenesená",K243,0)</f>
        <v>0</v>
      </c>
      <c r="BH243" s="265">
        <f>IF(O243="sníž. přenesená",K243,0)</f>
        <v>0</v>
      </c>
      <c r="BI243" s="265">
        <f>IF(O243="nulová",K243,0)</f>
        <v>0</v>
      </c>
      <c r="BJ243" s="18" t="s">
        <v>86</v>
      </c>
      <c r="BK243" s="265">
        <f>ROUND(P243*H243,2)</f>
        <v>0</v>
      </c>
      <c r="BL243" s="18" t="s">
        <v>239</v>
      </c>
      <c r="BM243" s="264" t="s">
        <v>3345</v>
      </c>
    </row>
    <row r="244" s="2" customFormat="1">
      <c r="A244" s="39"/>
      <c r="B244" s="40"/>
      <c r="C244" s="41"/>
      <c r="D244" s="266" t="s">
        <v>232</v>
      </c>
      <c r="E244" s="41"/>
      <c r="F244" s="267" t="s">
        <v>3346</v>
      </c>
      <c r="G244" s="41"/>
      <c r="H244" s="41"/>
      <c r="I244" s="158"/>
      <c r="J244" s="158"/>
      <c r="K244" s="41"/>
      <c r="L244" s="41"/>
      <c r="M244" s="45"/>
      <c r="N244" s="268"/>
      <c r="O244" s="269"/>
      <c r="P244" s="92"/>
      <c r="Q244" s="92"/>
      <c r="R244" s="92"/>
      <c r="S244" s="92"/>
      <c r="T244" s="92"/>
      <c r="U244" s="92"/>
      <c r="V244" s="92"/>
      <c r="W244" s="92"/>
      <c r="X244" s="93"/>
      <c r="Y244" s="39"/>
      <c r="Z244" s="39"/>
      <c r="AA244" s="39"/>
      <c r="AB244" s="39"/>
      <c r="AC244" s="39"/>
      <c r="AD244" s="39"/>
      <c r="AE244" s="39"/>
      <c r="AT244" s="18" t="s">
        <v>232</v>
      </c>
      <c r="AU244" s="18" t="s">
        <v>88</v>
      </c>
    </row>
    <row r="245" s="13" customFormat="1">
      <c r="A245" s="13"/>
      <c r="B245" s="274"/>
      <c r="C245" s="275"/>
      <c r="D245" s="266" t="s">
        <v>446</v>
      </c>
      <c r="E245" s="276" t="s">
        <v>1</v>
      </c>
      <c r="F245" s="277" t="s">
        <v>86</v>
      </c>
      <c r="G245" s="275"/>
      <c r="H245" s="278">
        <v>1</v>
      </c>
      <c r="I245" s="279"/>
      <c r="J245" s="279"/>
      <c r="K245" s="275"/>
      <c r="L245" s="275"/>
      <c r="M245" s="280"/>
      <c r="N245" s="281"/>
      <c r="O245" s="282"/>
      <c r="P245" s="282"/>
      <c r="Q245" s="282"/>
      <c r="R245" s="282"/>
      <c r="S245" s="282"/>
      <c r="T245" s="282"/>
      <c r="U245" s="282"/>
      <c r="V245" s="282"/>
      <c r="W245" s="282"/>
      <c r="X245" s="283"/>
      <c r="Y245" s="13"/>
      <c r="Z245" s="13"/>
      <c r="AA245" s="13"/>
      <c r="AB245" s="13"/>
      <c r="AC245" s="13"/>
      <c r="AD245" s="13"/>
      <c r="AE245" s="13"/>
      <c r="AT245" s="284" t="s">
        <v>446</v>
      </c>
      <c r="AU245" s="284" t="s">
        <v>88</v>
      </c>
      <c r="AV245" s="13" t="s">
        <v>88</v>
      </c>
      <c r="AW245" s="13" t="s">
        <v>5</v>
      </c>
      <c r="AX245" s="13" t="s">
        <v>86</v>
      </c>
      <c r="AY245" s="284" t="s">
        <v>223</v>
      </c>
    </row>
    <row r="246" s="2" customFormat="1" ht="21.75" customHeight="1">
      <c r="A246" s="39"/>
      <c r="B246" s="40"/>
      <c r="C246" s="252" t="s">
        <v>601</v>
      </c>
      <c r="D246" s="252" t="s">
        <v>226</v>
      </c>
      <c r="E246" s="253" t="s">
        <v>3514</v>
      </c>
      <c r="F246" s="254" t="s">
        <v>3515</v>
      </c>
      <c r="G246" s="255" t="s">
        <v>481</v>
      </c>
      <c r="H246" s="256">
        <v>46</v>
      </c>
      <c r="I246" s="257"/>
      <c r="J246" s="257"/>
      <c r="K246" s="258">
        <f>ROUND(P246*H246,2)</f>
        <v>0</v>
      </c>
      <c r="L246" s="254" t="s">
        <v>404</v>
      </c>
      <c r="M246" s="45"/>
      <c r="N246" s="259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0.00019000000000000001</v>
      </c>
      <c r="V246" s="262">
        <f>U246*H246</f>
        <v>0.0087400000000000012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239</v>
      </c>
      <c r="AT246" s="264" t="s">
        <v>226</v>
      </c>
      <c r="AU246" s="264" t="s">
        <v>88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3516</v>
      </c>
    </row>
    <row r="247" s="2" customFormat="1">
      <c r="A247" s="39"/>
      <c r="B247" s="40"/>
      <c r="C247" s="41"/>
      <c r="D247" s="266" t="s">
        <v>232</v>
      </c>
      <c r="E247" s="41"/>
      <c r="F247" s="267" t="s">
        <v>3517</v>
      </c>
      <c r="G247" s="41"/>
      <c r="H247" s="41"/>
      <c r="I247" s="158"/>
      <c r="J247" s="158"/>
      <c r="K247" s="41"/>
      <c r="L247" s="41"/>
      <c r="M247" s="45"/>
      <c r="N247" s="268"/>
      <c r="O247" s="269"/>
      <c r="P247" s="92"/>
      <c r="Q247" s="92"/>
      <c r="R247" s="92"/>
      <c r="S247" s="92"/>
      <c r="T247" s="92"/>
      <c r="U247" s="92"/>
      <c r="V247" s="92"/>
      <c r="W247" s="92"/>
      <c r="X247" s="93"/>
      <c r="Y247" s="39"/>
      <c r="Z247" s="39"/>
      <c r="AA247" s="39"/>
      <c r="AB247" s="39"/>
      <c r="AC247" s="39"/>
      <c r="AD247" s="39"/>
      <c r="AE247" s="39"/>
      <c r="AT247" s="18" t="s">
        <v>232</v>
      </c>
      <c r="AU247" s="18" t="s">
        <v>88</v>
      </c>
    </row>
    <row r="248" s="13" customFormat="1">
      <c r="A248" s="13"/>
      <c r="B248" s="274"/>
      <c r="C248" s="275"/>
      <c r="D248" s="266" t="s">
        <v>446</v>
      </c>
      <c r="E248" s="276" t="s">
        <v>1</v>
      </c>
      <c r="F248" s="277" t="s">
        <v>3518</v>
      </c>
      <c r="G248" s="275"/>
      <c r="H248" s="278">
        <v>46</v>
      </c>
      <c r="I248" s="279"/>
      <c r="J248" s="279"/>
      <c r="K248" s="275"/>
      <c r="L248" s="275"/>
      <c r="M248" s="280"/>
      <c r="N248" s="281"/>
      <c r="O248" s="282"/>
      <c r="P248" s="282"/>
      <c r="Q248" s="282"/>
      <c r="R248" s="282"/>
      <c r="S248" s="282"/>
      <c r="T248" s="282"/>
      <c r="U248" s="282"/>
      <c r="V248" s="282"/>
      <c r="W248" s="282"/>
      <c r="X248" s="283"/>
      <c r="Y248" s="13"/>
      <c r="Z248" s="13"/>
      <c r="AA248" s="13"/>
      <c r="AB248" s="13"/>
      <c r="AC248" s="13"/>
      <c r="AD248" s="13"/>
      <c r="AE248" s="13"/>
      <c r="AT248" s="284" t="s">
        <v>446</v>
      </c>
      <c r="AU248" s="284" t="s">
        <v>88</v>
      </c>
      <c r="AV248" s="13" t="s">
        <v>88</v>
      </c>
      <c r="AW248" s="13" t="s">
        <v>5</v>
      </c>
      <c r="AX248" s="13" t="s">
        <v>86</v>
      </c>
      <c r="AY248" s="284" t="s">
        <v>223</v>
      </c>
    </row>
    <row r="249" s="2" customFormat="1" ht="21.75" customHeight="1">
      <c r="A249" s="39"/>
      <c r="B249" s="40"/>
      <c r="C249" s="252" t="s">
        <v>611</v>
      </c>
      <c r="D249" s="252" t="s">
        <v>226</v>
      </c>
      <c r="E249" s="253" t="s">
        <v>3519</v>
      </c>
      <c r="F249" s="254" t="s">
        <v>3520</v>
      </c>
      <c r="G249" s="255" t="s">
        <v>481</v>
      </c>
      <c r="H249" s="256">
        <v>23</v>
      </c>
      <c r="I249" s="257"/>
      <c r="J249" s="257"/>
      <c r="K249" s="258">
        <f>ROUND(P249*H249,2)</f>
        <v>0</v>
      </c>
      <c r="L249" s="254" t="s">
        <v>404</v>
      </c>
      <c r="M249" s="45"/>
      <c r="N249" s="259" t="s">
        <v>1</v>
      </c>
      <c r="O249" s="260" t="s">
        <v>41</v>
      </c>
      <c r="P249" s="261">
        <f>I249+J249</f>
        <v>0</v>
      </c>
      <c r="Q249" s="261">
        <f>ROUND(I249*H249,2)</f>
        <v>0</v>
      </c>
      <c r="R249" s="261">
        <f>ROUND(J249*H249,2)</f>
        <v>0</v>
      </c>
      <c r="S249" s="92"/>
      <c r="T249" s="262">
        <f>S249*H249</f>
        <v>0</v>
      </c>
      <c r="U249" s="262">
        <v>6.9999999999999994E-05</v>
      </c>
      <c r="V249" s="262">
        <f>U249*H249</f>
        <v>0.0016099999999999999</v>
      </c>
      <c r="W249" s="262">
        <v>0</v>
      </c>
      <c r="X249" s="263">
        <f>W249*H249</f>
        <v>0</v>
      </c>
      <c r="Y249" s="39"/>
      <c r="Z249" s="39"/>
      <c r="AA249" s="39"/>
      <c r="AB249" s="39"/>
      <c r="AC249" s="39"/>
      <c r="AD249" s="39"/>
      <c r="AE249" s="39"/>
      <c r="AR249" s="264" t="s">
        <v>239</v>
      </c>
      <c r="AT249" s="264" t="s">
        <v>226</v>
      </c>
      <c r="AU249" s="264" t="s">
        <v>88</v>
      </c>
      <c r="AY249" s="18" t="s">
        <v>223</v>
      </c>
      <c r="BE249" s="265">
        <f>IF(O249="základní",K249,0)</f>
        <v>0</v>
      </c>
      <c r="BF249" s="265">
        <f>IF(O249="snížená",K249,0)</f>
        <v>0</v>
      </c>
      <c r="BG249" s="265">
        <f>IF(O249="zákl. přenesená",K249,0)</f>
        <v>0</v>
      </c>
      <c r="BH249" s="265">
        <f>IF(O249="sníž. přenesená",K249,0)</f>
        <v>0</v>
      </c>
      <c r="BI249" s="265">
        <f>IF(O249="nulová",K249,0)</f>
        <v>0</v>
      </c>
      <c r="BJ249" s="18" t="s">
        <v>86</v>
      </c>
      <c r="BK249" s="265">
        <f>ROUND(P249*H249,2)</f>
        <v>0</v>
      </c>
      <c r="BL249" s="18" t="s">
        <v>239</v>
      </c>
      <c r="BM249" s="264" t="s">
        <v>3375</v>
      </c>
    </row>
    <row r="250" s="13" customFormat="1">
      <c r="A250" s="13"/>
      <c r="B250" s="274"/>
      <c r="C250" s="275"/>
      <c r="D250" s="266" t="s">
        <v>446</v>
      </c>
      <c r="E250" s="276" t="s">
        <v>1</v>
      </c>
      <c r="F250" s="277" t="s">
        <v>348</v>
      </c>
      <c r="G250" s="275"/>
      <c r="H250" s="278">
        <v>23</v>
      </c>
      <c r="I250" s="279"/>
      <c r="J250" s="279"/>
      <c r="K250" s="275"/>
      <c r="L250" s="275"/>
      <c r="M250" s="280"/>
      <c r="N250" s="281"/>
      <c r="O250" s="282"/>
      <c r="P250" s="282"/>
      <c r="Q250" s="282"/>
      <c r="R250" s="282"/>
      <c r="S250" s="282"/>
      <c r="T250" s="282"/>
      <c r="U250" s="282"/>
      <c r="V250" s="282"/>
      <c r="W250" s="282"/>
      <c r="X250" s="283"/>
      <c r="Y250" s="13"/>
      <c r="Z250" s="13"/>
      <c r="AA250" s="13"/>
      <c r="AB250" s="13"/>
      <c r="AC250" s="13"/>
      <c r="AD250" s="13"/>
      <c r="AE250" s="13"/>
      <c r="AT250" s="284" t="s">
        <v>446</v>
      </c>
      <c r="AU250" s="284" t="s">
        <v>88</v>
      </c>
      <c r="AV250" s="13" t="s">
        <v>88</v>
      </c>
      <c r="AW250" s="13" t="s">
        <v>5</v>
      </c>
      <c r="AX250" s="13" t="s">
        <v>78</v>
      </c>
      <c r="AY250" s="284" t="s">
        <v>223</v>
      </c>
    </row>
    <row r="251" s="2" customFormat="1" ht="16.5" customHeight="1">
      <c r="A251" s="39"/>
      <c r="B251" s="40"/>
      <c r="C251" s="296" t="s">
        <v>616</v>
      </c>
      <c r="D251" s="296" t="s">
        <v>498</v>
      </c>
      <c r="E251" s="297" t="s">
        <v>3377</v>
      </c>
      <c r="F251" s="298" t="s">
        <v>3378</v>
      </c>
      <c r="G251" s="299" t="s">
        <v>481</v>
      </c>
      <c r="H251" s="300">
        <v>23</v>
      </c>
      <c r="I251" s="301"/>
      <c r="J251" s="302"/>
      <c r="K251" s="303">
        <f>ROUND(P251*H251,2)</f>
        <v>0</v>
      </c>
      <c r="L251" s="298" t="s">
        <v>1</v>
      </c>
      <c r="M251" s="304"/>
      <c r="N251" s="305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0.00050000000000000001</v>
      </c>
      <c r="V251" s="262">
        <f>U251*H251</f>
        <v>0.0115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430</v>
      </c>
      <c r="AT251" s="264" t="s">
        <v>498</v>
      </c>
      <c r="AU251" s="264" t="s">
        <v>88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3379</v>
      </c>
    </row>
    <row r="252" s="13" customFormat="1">
      <c r="A252" s="13"/>
      <c r="B252" s="274"/>
      <c r="C252" s="275"/>
      <c r="D252" s="266" t="s">
        <v>446</v>
      </c>
      <c r="E252" s="276" t="s">
        <v>1</v>
      </c>
      <c r="F252" s="277" t="s">
        <v>348</v>
      </c>
      <c r="G252" s="275"/>
      <c r="H252" s="278">
        <v>23</v>
      </c>
      <c r="I252" s="279"/>
      <c r="J252" s="279"/>
      <c r="K252" s="275"/>
      <c r="L252" s="275"/>
      <c r="M252" s="280"/>
      <c r="N252" s="281"/>
      <c r="O252" s="282"/>
      <c r="P252" s="282"/>
      <c r="Q252" s="282"/>
      <c r="R252" s="282"/>
      <c r="S252" s="282"/>
      <c r="T252" s="282"/>
      <c r="U252" s="282"/>
      <c r="V252" s="282"/>
      <c r="W252" s="282"/>
      <c r="X252" s="283"/>
      <c r="Y252" s="13"/>
      <c r="Z252" s="13"/>
      <c r="AA252" s="13"/>
      <c r="AB252" s="13"/>
      <c r="AC252" s="13"/>
      <c r="AD252" s="13"/>
      <c r="AE252" s="13"/>
      <c r="AT252" s="284" t="s">
        <v>446</v>
      </c>
      <c r="AU252" s="284" t="s">
        <v>88</v>
      </c>
      <c r="AV252" s="13" t="s">
        <v>88</v>
      </c>
      <c r="AW252" s="13" t="s">
        <v>5</v>
      </c>
      <c r="AX252" s="13" t="s">
        <v>86</v>
      </c>
      <c r="AY252" s="284" t="s">
        <v>223</v>
      </c>
    </row>
    <row r="253" s="12" customFormat="1" ht="22.8" customHeight="1">
      <c r="A253" s="12"/>
      <c r="B253" s="235"/>
      <c r="C253" s="236"/>
      <c r="D253" s="237" t="s">
        <v>77</v>
      </c>
      <c r="E253" s="250" t="s">
        <v>1143</v>
      </c>
      <c r="F253" s="250" t="s">
        <v>1144</v>
      </c>
      <c r="G253" s="236"/>
      <c r="H253" s="236"/>
      <c r="I253" s="239"/>
      <c r="J253" s="239"/>
      <c r="K253" s="251">
        <f>BK253</f>
        <v>0</v>
      </c>
      <c r="L253" s="236"/>
      <c r="M253" s="241"/>
      <c r="N253" s="242"/>
      <c r="O253" s="243"/>
      <c r="P253" s="243"/>
      <c r="Q253" s="244">
        <f>Q254</f>
        <v>0</v>
      </c>
      <c r="R253" s="244">
        <f>R254</f>
        <v>0</v>
      </c>
      <c r="S253" s="243"/>
      <c r="T253" s="245">
        <f>T254</f>
        <v>0</v>
      </c>
      <c r="U253" s="243"/>
      <c r="V253" s="245">
        <f>V254</f>
        <v>0</v>
      </c>
      <c r="W253" s="243"/>
      <c r="X253" s="246">
        <f>X254</f>
        <v>0</v>
      </c>
      <c r="Y253" s="12"/>
      <c r="Z253" s="12"/>
      <c r="AA253" s="12"/>
      <c r="AB253" s="12"/>
      <c r="AC253" s="12"/>
      <c r="AD253" s="12"/>
      <c r="AE253" s="12"/>
      <c r="AR253" s="247" t="s">
        <v>86</v>
      </c>
      <c r="AT253" s="248" t="s">
        <v>77</v>
      </c>
      <c r="AU253" s="248" t="s">
        <v>86</v>
      </c>
      <c r="AY253" s="247" t="s">
        <v>223</v>
      </c>
      <c r="BK253" s="249">
        <f>BK254</f>
        <v>0</v>
      </c>
    </row>
    <row r="254" s="2" customFormat="1" ht="21.75" customHeight="1">
      <c r="A254" s="39"/>
      <c r="B254" s="40"/>
      <c r="C254" s="252" t="s">
        <v>621</v>
      </c>
      <c r="D254" s="252" t="s">
        <v>226</v>
      </c>
      <c r="E254" s="253" t="s">
        <v>2946</v>
      </c>
      <c r="F254" s="254" t="s">
        <v>2947</v>
      </c>
      <c r="G254" s="255" t="s">
        <v>501</v>
      </c>
      <c r="H254" s="256">
        <v>0.54800000000000004</v>
      </c>
      <c r="I254" s="257"/>
      <c r="J254" s="257"/>
      <c r="K254" s="258">
        <f>ROUND(P254*H254,2)</f>
        <v>0</v>
      </c>
      <c r="L254" s="254" t="s">
        <v>404</v>
      </c>
      <c r="M254" s="45"/>
      <c r="N254" s="259" t="s">
        <v>1</v>
      </c>
      <c r="O254" s="260" t="s">
        <v>41</v>
      </c>
      <c r="P254" s="261">
        <f>I254+J254</f>
        <v>0</v>
      </c>
      <c r="Q254" s="261">
        <f>ROUND(I254*H254,2)</f>
        <v>0</v>
      </c>
      <c r="R254" s="261">
        <f>ROUND(J254*H254,2)</f>
        <v>0</v>
      </c>
      <c r="S254" s="92"/>
      <c r="T254" s="262">
        <f>S254*H254</f>
        <v>0</v>
      </c>
      <c r="U254" s="262">
        <v>0</v>
      </c>
      <c r="V254" s="262">
        <f>U254*H254</f>
        <v>0</v>
      </c>
      <c r="W254" s="262">
        <v>0</v>
      </c>
      <c r="X254" s="263">
        <f>W254*H254</f>
        <v>0</v>
      </c>
      <c r="Y254" s="39"/>
      <c r="Z254" s="39"/>
      <c r="AA254" s="39"/>
      <c r="AB254" s="39"/>
      <c r="AC254" s="39"/>
      <c r="AD254" s="39"/>
      <c r="AE254" s="39"/>
      <c r="AR254" s="264" t="s">
        <v>239</v>
      </c>
      <c r="AT254" s="264" t="s">
        <v>226</v>
      </c>
      <c r="AU254" s="264" t="s">
        <v>88</v>
      </c>
      <c r="AY254" s="18" t="s">
        <v>223</v>
      </c>
      <c r="BE254" s="265">
        <f>IF(O254="základní",K254,0)</f>
        <v>0</v>
      </c>
      <c r="BF254" s="265">
        <f>IF(O254="snížená",K254,0)</f>
        <v>0</v>
      </c>
      <c r="BG254" s="265">
        <f>IF(O254="zákl. přenesená",K254,0)</f>
        <v>0</v>
      </c>
      <c r="BH254" s="265">
        <f>IF(O254="sníž. přenesená",K254,0)</f>
        <v>0</v>
      </c>
      <c r="BI254" s="265">
        <f>IF(O254="nulová",K254,0)</f>
        <v>0</v>
      </c>
      <c r="BJ254" s="18" t="s">
        <v>86</v>
      </c>
      <c r="BK254" s="265">
        <f>ROUND(P254*H254,2)</f>
        <v>0</v>
      </c>
      <c r="BL254" s="18" t="s">
        <v>239</v>
      </c>
      <c r="BM254" s="264" t="s">
        <v>3521</v>
      </c>
    </row>
    <row r="255" s="12" customFormat="1" ht="25.92" customHeight="1">
      <c r="A255" s="12"/>
      <c r="B255" s="235"/>
      <c r="C255" s="236"/>
      <c r="D255" s="237" t="s">
        <v>77</v>
      </c>
      <c r="E255" s="238" t="s">
        <v>710</v>
      </c>
      <c r="F255" s="238" t="s">
        <v>951</v>
      </c>
      <c r="G255" s="236"/>
      <c r="H255" s="236"/>
      <c r="I255" s="239"/>
      <c r="J255" s="239"/>
      <c r="K255" s="240">
        <f>BK255</f>
        <v>0</v>
      </c>
      <c r="L255" s="236"/>
      <c r="M255" s="241"/>
      <c r="N255" s="242"/>
      <c r="O255" s="243"/>
      <c r="P255" s="243"/>
      <c r="Q255" s="244">
        <f>Q256</f>
        <v>0</v>
      </c>
      <c r="R255" s="244">
        <f>R256</f>
        <v>0</v>
      </c>
      <c r="S255" s="243"/>
      <c r="T255" s="245">
        <f>T256</f>
        <v>0</v>
      </c>
      <c r="U255" s="243"/>
      <c r="V255" s="245">
        <f>V256</f>
        <v>0</v>
      </c>
      <c r="W255" s="243"/>
      <c r="X255" s="246">
        <f>X256</f>
        <v>0</v>
      </c>
      <c r="Y255" s="12"/>
      <c r="Z255" s="12"/>
      <c r="AA255" s="12"/>
      <c r="AB255" s="12"/>
      <c r="AC255" s="12"/>
      <c r="AD255" s="12"/>
      <c r="AE255" s="12"/>
      <c r="AR255" s="247" t="s">
        <v>88</v>
      </c>
      <c r="AT255" s="248" t="s">
        <v>77</v>
      </c>
      <c r="AU255" s="248" t="s">
        <v>78</v>
      </c>
      <c r="AY255" s="247" t="s">
        <v>223</v>
      </c>
      <c r="BK255" s="249">
        <f>BK256</f>
        <v>0</v>
      </c>
    </row>
    <row r="256" s="12" customFormat="1" ht="22.8" customHeight="1">
      <c r="A256" s="12"/>
      <c r="B256" s="235"/>
      <c r="C256" s="236"/>
      <c r="D256" s="237" t="s">
        <v>77</v>
      </c>
      <c r="E256" s="250" t="s">
        <v>3522</v>
      </c>
      <c r="F256" s="250" t="s">
        <v>3523</v>
      </c>
      <c r="G256" s="236"/>
      <c r="H256" s="236"/>
      <c r="I256" s="239"/>
      <c r="J256" s="239"/>
      <c r="K256" s="251">
        <f>BK256</f>
        <v>0</v>
      </c>
      <c r="L256" s="236"/>
      <c r="M256" s="241"/>
      <c r="N256" s="242"/>
      <c r="O256" s="243"/>
      <c r="P256" s="243"/>
      <c r="Q256" s="244">
        <f>SUM(Q257:Q259)</f>
        <v>0</v>
      </c>
      <c r="R256" s="244">
        <f>SUM(R257:R259)</f>
        <v>0</v>
      </c>
      <c r="S256" s="243"/>
      <c r="T256" s="245">
        <f>SUM(T257:T259)</f>
        <v>0</v>
      </c>
      <c r="U256" s="243"/>
      <c r="V256" s="245">
        <f>SUM(V257:V259)</f>
        <v>0</v>
      </c>
      <c r="W256" s="243"/>
      <c r="X256" s="246">
        <f>SUM(X257:X259)</f>
        <v>0</v>
      </c>
      <c r="Y256" s="12"/>
      <c r="Z256" s="12"/>
      <c r="AA256" s="12"/>
      <c r="AB256" s="12"/>
      <c r="AC256" s="12"/>
      <c r="AD256" s="12"/>
      <c r="AE256" s="12"/>
      <c r="AR256" s="247" t="s">
        <v>88</v>
      </c>
      <c r="AT256" s="248" t="s">
        <v>77</v>
      </c>
      <c r="AU256" s="248" t="s">
        <v>86</v>
      </c>
      <c r="AY256" s="247" t="s">
        <v>223</v>
      </c>
      <c r="BK256" s="249">
        <f>SUM(BK257:BK259)</f>
        <v>0</v>
      </c>
    </row>
    <row r="257" s="2" customFormat="1" ht="21.75" customHeight="1">
      <c r="A257" s="39"/>
      <c r="B257" s="40"/>
      <c r="C257" s="252" t="s">
        <v>625</v>
      </c>
      <c r="D257" s="252" t="s">
        <v>226</v>
      </c>
      <c r="E257" s="253" t="s">
        <v>3524</v>
      </c>
      <c r="F257" s="254" t="s">
        <v>3525</v>
      </c>
      <c r="G257" s="255" t="s">
        <v>320</v>
      </c>
      <c r="H257" s="256">
        <v>1</v>
      </c>
      <c r="I257" s="257"/>
      <c r="J257" s="257"/>
      <c r="K257" s="258">
        <f>ROUND(P257*H257,2)</f>
        <v>0</v>
      </c>
      <c r="L257" s="254" t="s">
        <v>404</v>
      </c>
      <c r="M257" s="45"/>
      <c r="N257" s="259" t="s">
        <v>1</v>
      </c>
      <c r="O257" s="260" t="s">
        <v>41</v>
      </c>
      <c r="P257" s="261">
        <f>I257+J257</f>
        <v>0</v>
      </c>
      <c r="Q257" s="261">
        <f>ROUND(I257*H257,2)</f>
        <v>0</v>
      </c>
      <c r="R257" s="261">
        <f>ROUND(J257*H257,2)</f>
        <v>0</v>
      </c>
      <c r="S257" s="92"/>
      <c r="T257" s="262">
        <f>S257*H257</f>
        <v>0</v>
      </c>
      <c r="U257" s="262">
        <v>0</v>
      </c>
      <c r="V257" s="262">
        <f>U257*H257</f>
        <v>0</v>
      </c>
      <c r="W257" s="262">
        <v>0</v>
      </c>
      <c r="X257" s="263">
        <f>W257*H257</f>
        <v>0</v>
      </c>
      <c r="Y257" s="39"/>
      <c r="Z257" s="39"/>
      <c r="AA257" s="39"/>
      <c r="AB257" s="39"/>
      <c r="AC257" s="39"/>
      <c r="AD257" s="39"/>
      <c r="AE257" s="39"/>
      <c r="AR257" s="264" t="s">
        <v>303</v>
      </c>
      <c r="AT257" s="264" t="s">
        <v>226</v>
      </c>
      <c r="AU257" s="264" t="s">
        <v>88</v>
      </c>
      <c r="AY257" s="18" t="s">
        <v>223</v>
      </c>
      <c r="BE257" s="265">
        <f>IF(O257="základní",K257,0)</f>
        <v>0</v>
      </c>
      <c r="BF257" s="265">
        <f>IF(O257="snížená",K257,0)</f>
        <v>0</v>
      </c>
      <c r="BG257" s="265">
        <f>IF(O257="zákl. přenesená",K257,0)</f>
        <v>0</v>
      </c>
      <c r="BH257" s="265">
        <f>IF(O257="sníž. přenesená",K257,0)</f>
        <v>0</v>
      </c>
      <c r="BI257" s="265">
        <f>IF(O257="nulová",K257,0)</f>
        <v>0</v>
      </c>
      <c r="BJ257" s="18" t="s">
        <v>86</v>
      </c>
      <c r="BK257" s="265">
        <f>ROUND(P257*H257,2)</f>
        <v>0</v>
      </c>
      <c r="BL257" s="18" t="s">
        <v>303</v>
      </c>
      <c r="BM257" s="264" t="s">
        <v>3526</v>
      </c>
    </row>
    <row r="258" s="2" customFormat="1">
      <c r="A258" s="39"/>
      <c r="B258" s="40"/>
      <c r="C258" s="41"/>
      <c r="D258" s="266" t="s">
        <v>232</v>
      </c>
      <c r="E258" s="41"/>
      <c r="F258" s="267" t="s">
        <v>3527</v>
      </c>
      <c r="G258" s="41"/>
      <c r="H258" s="41"/>
      <c r="I258" s="158"/>
      <c r="J258" s="158"/>
      <c r="K258" s="41"/>
      <c r="L258" s="41"/>
      <c r="M258" s="45"/>
      <c r="N258" s="268"/>
      <c r="O258" s="269"/>
      <c r="P258" s="92"/>
      <c r="Q258" s="92"/>
      <c r="R258" s="92"/>
      <c r="S258" s="92"/>
      <c r="T258" s="92"/>
      <c r="U258" s="92"/>
      <c r="V258" s="92"/>
      <c r="W258" s="92"/>
      <c r="X258" s="93"/>
      <c r="Y258" s="39"/>
      <c r="Z258" s="39"/>
      <c r="AA258" s="39"/>
      <c r="AB258" s="39"/>
      <c r="AC258" s="39"/>
      <c r="AD258" s="39"/>
      <c r="AE258" s="39"/>
      <c r="AT258" s="18" t="s">
        <v>232</v>
      </c>
      <c r="AU258" s="18" t="s">
        <v>88</v>
      </c>
    </row>
    <row r="259" s="13" customFormat="1">
      <c r="A259" s="13"/>
      <c r="B259" s="274"/>
      <c r="C259" s="275"/>
      <c r="D259" s="266" t="s">
        <v>446</v>
      </c>
      <c r="E259" s="276" t="s">
        <v>1</v>
      </c>
      <c r="F259" s="277" t="s">
        <v>86</v>
      </c>
      <c r="G259" s="275"/>
      <c r="H259" s="278">
        <v>1</v>
      </c>
      <c r="I259" s="279"/>
      <c r="J259" s="279"/>
      <c r="K259" s="275"/>
      <c r="L259" s="275"/>
      <c r="M259" s="280"/>
      <c r="N259" s="281"/>
      <c r="O259" s="282"/>
      <c r="P259" s="282"/>
      <c r="Q259" s="282"/>
      <c r="R259" s="282"/>
      <c r="S259" s="282"/>
      <c r="T259" s="282"/>
      <c r="U259" s="282"/>
      <c r="V259" s="282"/>
      <c r="W259" s="282"/>
      <c r="X259" s="283"/>
      <c r="Y259" s="13"/>
      <c r="Z259" s="13"/>
      <c r="AA259" s="13"/>
      <c r="AB259" s="13"/>
      <c r="AC259" s="13"/>
      <c r="AD259" s="13"/>
      <c r="AE259" s="13"/>
      <c r="AT259" s="284" t="s">
        <v>446</v>
      </c>
      <c r="AU259" s="284" t="s">
        <v>88</v>
      </c>
      <c r="AV259" s="13" t="s">
        <v>88</v>
      </c>
      <c r="AW259" s="13" t="s">
        <v>5</v>
      </c>
      <c r="AX259" s="13" t="s">
        <v>78</v>
      </c>
      <c r="AY259" s="284" t="s">
        <v>223</v>
      </c>
    </row>
    <row r="260" s="12" customFormat="1" ht="25.92" customHeight="1">
      <c r="A260" s="12"/>
      <c r="B260" s="235"/>
      <c r="C260" s="236"/>
      <c r="D260" s="237" t="s">
        <v>77</v>
      </c>
      <c r="E260" s="238" t="s">
        <v>498</v>
      </c>
      <c r="F260" s="238" t="s">
        <v>958</v>
      </c>
      <c r="G260" s="236"/>
      <c r="H260" s="236"/>
      <c r="I260" s="239"/>
      <c r="J260" s="239"/>
      <c r="K260" s="240">
        <f>BK260</f>
        <v>0</v>
      </c>
      <c r="L260" s="236"/>
      <c r="M260" s="241"/>
      <c r="N260" s="242"/>
      <c r="O260" s="243"/>
      <c r="P260" s="243"/>
      <c r="Q260" s="244">
        <f>Q261</f>
        <v>0</v>
      </c>
      <c r="R260" s="244">
        <f>R261</f>
        <v>0</v>
      </c>
      <c r="S260" s="243"/>
      <c r="T260" s="245">
        <f>T261</f>
        <v>0</v>
      </c>
      <c r="U260" s="243"/>
      <c r="V260" s="245">
        <f>V261</f>
        <v>0</v>
      </c>
      <c r="W260" s="243"/>
      <c r="X260" s="246">
        <f>X261</f>
        <v>0</v>
      </c>
      <c r="Y260" s="12"/>
      <c r="Z260" s="12"/>
      <c r="AA260" s="12"/>
      <c r="AB260" s="12"/>
      <c r="AC260" s="12"/>
      <c r="AD260" s="12"/>
      <c r="AE260" s="12"/>
      <c r="AR260" s="247" t="s">
        <v>234</v>
      </c>
      <c r="AT260" s="248" t="s">
        <v>77</v>
      </c>
      <c r="AU260" s="248" t="s">
        <v>78</v>
      </c>
      <c r="AY260" s="247" t="s">
        <v>223</v>
      </c>
      <c r="BK260" s="249">
        <f>BK261</f>
        <v>0</v>
      </c>
    </row>
    <row r="261" s="12" customFormat="1" ht="22.8" customHeight="1">
      <c r="A261" s="12"/>
      <c r="B261" s="235"/>
      <c r="C261" s="236"/>
      <c r="D261" s="237" t="s">
        <v>77</v>
      </c>
      <c r="E261" s="250" t="s">
        <v>341</v>
      </c>
      <c r="F261" s="250" t="s">
        <v>342</v>
      </c>
      <c r="G261" s="236"/>
      <c r="H261" s="236"/>
      <c r="I261" s="239"/>
      <c r="J261" s="239"/>
      <c r="K261" s="251">
        <f>BK261</f>
        <v>0</v>
      </c>
      <c r="L261" s="236"/>
      <c r="M261" s="241"/>
      <c r="N261" s="242"/>
      <c r="O261" s="243"/>
      <c r="P261" s="243"/>
      <c r="Q261" s="244">
        <f>SUM(Q262:Q265)</f>
        <v>0</v>
      </c>
      <c r="R261" s="244">
        <f>SUM(R262:R265)</f>
        <v>0</v>
      </c>
      <c r="S261" s="243"/>
      <c r="T261" s="245">
        <f>SUM(T262:T265)</f>
        <v>0</v>
      </c>
      <c r="U261" s="243"/>
      <c r="V261" s="245">
        <f>SUM(V262:V265)</f>
        <v>0</v>
      </c>
      <c r="W261" s="243"/>
      <c r="X261" s="246">
        <f>SUM(X262:X265)</f>
        <v>0</v>
      </c>
      <c r="Y261" s="12"/>
      <c r="Z261" s="12"/>
      <c r="AA261" s="12"/>
      <c r="AB261" s="12"/>
      <c r="AC261" s="12"/>
      <c r="AD261" s="12"/>
      <c r="AE261" s="12"/>
      <c r="AR261" s="247" t="s">
        <v>222</v>
      </c>
      <c r="AT261" s="248" t="s">
        <v>77</v>
      </c>
      <c r="AU261" s="248" t="s">
        <v>86</v>
      </c>
      <c r="AY261" s="247" t="s">
        <v>223</v>
      </c>
      <c r="BK261" s="249">
        <f>SUM(BK262:BK265)</f>
        <v>0</v>
      </c>
    </row>
    <row r="262" s="2" customFormat="1" ht="16.5" customHeight="1">
      <c r="A262" s="39"/>
      <c r="B262" s="40"/>
      <c r="C262" s="252" t="s">
        <v>630</v>
      </c>
      <c r="D262" s="252" t="s">
        <v>226</v>
      </c>
      <c r="E262" s="253" t="s">
        <v>3406</v>
      </c>
      <c r="F262" s="254" t="s">
        <v>355</v>
      </c>
      <c r="G262" s="255" t="s">
        <v>3407</v>
      </c>
      <c r="H262" s="256">
        <v>1</v>
      </c>
      <c r="I262" s="257"/>
      <c r="J262" s="257"/>
      <c r="K262" s="258">
        <f>ROUND(P262*H262,2)</f>
        <v>0</v>
      </c>
      <c r="L262" s="254" t="s">
        <v>1</v>
      </c>
      <c r="M262" s="45"/>
      <c r="N262" s="259" t="s">
        <v>1</v>
      </c>
      <c r="O262" s="260" t="s">
        <v>41</v>
      </c>
      <c r="P262" s="261">
        <f>I262+J262</f>
        <v>0</v>
      </c>
      <c r="Q262" s="261">
        <f>ROUND(I262*H262,2)</f>
        <v>0</v>
      </c>
      <c r="R262" s="261">
        <f>ROUND(J262*H262,2)</f>
        <v>0</v>
      </c>
      <c r="S262" s="92"/>
      <c r="T262" s="262">
        <f>S262*H262</f>
        <v>0</v>
      </c>
      <c r="U262" s="262">
        <v>0</v>
      </c>
      <c r="V262" s="262">
        <f>U262*H262</f>
        <v>0</v>
      </c>
      <c r="W262" s="262">
        <v>0</v>
      </c>
      <c r="X262" s="263">
        <f>W262*H262</f>
        <v>0</v>
      </c>
      <c r="Y262" s="39"/>
      <c r="Z262" s="39"/>
      <c r="AA262" s="39"/>
      <c r="AB262" s="39"/>
      <c r="AC262" s="39"/>
      <c r="AD262" s="39"/>
      <c r="AE262" s="39"/>
      <c r="AR262" s="264" t="s">
        <v>230</v>
      </c>
      <c r="AT262" s="264" t="s">
        <v>226</v>
      </c>
      <c r="AU262" s="264" t="s">
        <v>88</v>
      </c>
      <c r="AY262" s="18" t="s">
        <v>223</v>
      </c>
      <c r="BE262" s="265">
        <f>IF(O262="základní",K262,0)</f>
        <v>0</v>
      </c>
      <c r="BF262" s="265">
        <f>IF(O262="snížená",K262,0)</f>
        <v>0</v>
      </c>
      <c r="BG262" s="265">
        <f>IF(O262="zákl. přenesená",K262,0)</f>
        <v>0</v>
      </c>
      <c r="BH262" s="265">
        <f>IF(O262="sníž. přenesená",K262,0)</f>
        <v>0</v>
      </c>
      <c r="BI262" s="265">
        <f>IF(O262="nulová",K262,0)</f>
        <v>0</v>
      </c>
      <c r="BJ262" s="18" t="s">
        <v>86</v>
      </c>
      <c r="BK262" s="265">
        <f>ROUND(P262*H262,2)</f>
        <v>0</v>
      </c>
      <c r="BL262" s="18" t="s">
        <v>230</v>
      </c>
      <c r="BM262" s="264" t="s">
        <v>3408</v>
      </c>
    </row>
    <row r="263" s="2" customFormat="1">
      <c r="A263" s="39"/>
      <c r="B263" s="40"/>
      <c r="C263" s="41"/>
      <c r="D263" s="266" t="s">
        <v>232</v>
      </c>
      <c r="E263" s="41"/>
      <c r="F263" s="267" t="s">
        <v>3409</v>
      </c>
      <c r="G263" s="41"/>
      <c r="H263" s="41"/>
      <c r="I263" s="158"/>
      <c r="J263" s="158"/>
      <c r="K263" s="41"/>
      <c r="L263" s="41"/>
      <c r="M263" s="45"/>
      <c r="N263" s="268"/>
      <c r="O263" s="269"/>
      <c r="P263" s="92"/>
      <c r="Q263" s="92"/>
      <c r="R263" s="92"/>
      <c r="S263" s="92"/>
      <c r="T263" s="92"/>
      <c r="U263" s="92"/>
      <c r="V263" s="92"/>
      <c r="W263" s="92"/>
      <c r="X263" s="93"/>
      <c r="Y263" s="39"/>
      <c r="Z263" s="39"/>
      <c r="AA263" s="39"/>
      <c r="AB263" s="39"/>
      <c r="AC263" s="39"/>
      <c r="AD263" s="39"/>
      <c r="AE263" s="39"/>
      <c r="AT263" s="18" t="s">
        <v>232</v>
      </c>
      <c r="AU263" s="18" t="s">
        <v>88</v>
      </c>
    </row>
    <row r="264" s="13" customFormat="1">
      <c r="A264" s="13"/>
      <c r="B264" s="274"/>
      <c r="C264" s="275"/>
      <c r="D264" s="266" t="s">
        <v>446</v>
      </c>
      <c r="E264" s="276" t="s">
        <v>1</v>
      </c>
      <c r="F264" s="277" t="s">
        <v>86</v>
      </c>
      <c r="G264" s="275"/>
      <c r="H264" s="278">
        <v>1</v>
      </c>
      <c r="I264" s="279"/>
      <c r="J264" s="279"/>
      <c r="K264" s="275"/>
      <c r="L264" s="275"/>
      <c r="M264" s="280"/>
      <c r="N264" s="281"/>
      <c r="O264" s="282"/>
      <c r="P264" s="282"/>
      <c r="Q264" s="282"/>
      <c r="R264" s="282"/>
      <c r="S264" s="282"/>
      <c r="T264" s="282"/>
      <c r="U264" s="282"/>
      <c r="V264" s="282"/>
      <c r="W264" s="282"/>
      <c r="X264" s="283"/>
      <c r="Y264" s="13"/>
      <c r="Z264" s="13"/>
      <c r="AA264" s="13"/>
      <c r="AB264" s="13"/>
      <c r="AC264" s="13"/>
      <c r="AD264" s="13"/>
      <c r="AE264" s="13"/>
      <c r="AT264" s="284" t="s">
        <v>446</v>
      </c>
      <c r="AU264" s="284" t="s">
        <v>88</v>
      </c>
      <c r="AV264" s="13" t="s">
        <v>88</v>
      </c>
      <c r="AW264" s="13" t="s">
        <v>5</v>
      </c>
      <c r="AX264" s="13" t="s">
        <v>78</v>
      </c>
      <c r="AY264" s="284" t="s">
        <v>223</v>
      </c>
    </row>
    <row r="265" s="14" customFormat="1">
      <c r="A265" s="14"/>
      <c r="B265" s="285"/>
      <c r="C265" s="286"/>
      <c r="D265" s="266" t="s">
        <v>446</v>
      </c>
      <c r="E265" s="287" t="s">
        <v>1</v>
      </c>
      <c r="F265" s="288" t="s">
        <v>463</v>
      </c>
      <c r="G265" s="286"/>
      <c r="H265" s="289">
        <v>1</v>
      </c>
      <c r="I265" s="290"/>
      <c r="J265" s="290"/>
      <c r="K265" s="286"/>
      <c r="L265" s="286"/>
      <c r="M265" s="291"/>
      <c r="N265" s="320"/>
      <c r="O265" s="321"/>
      <c r="P265" s="321"/>
      <c r="Q265" s="321"/>
      <c r="R265" s="321"/>
      <c r="S265" s="321"/>
      <c r="T265" s="321"/>
      <c r="U265" s="321"/>
      <c r="V265" s="321"/>
      <c r="W265" s="321"/>
      <c r="X265" s="322"/>
      <c r="Y265" s="14"/>
      <c r="Z265" s="14"/>
      <c r="AA265" s="14"/>
      <c r="AB265" s="14"/>
      <c r="AC265" s="14"/>
      <c r="AD265" s="14"/>
      <c r="AE265" s="14"/>
      <c r="AT265" s="295" t="s">
        <v>446</v>
      </c>
      <c r="AU265" s="295" t="s">
        <v>88</v>
      </c>
      <c r="AV265" s="14" t="s">
        <v>239</v>
      </c>
      <c r="AW265" s="14" t="s">
        <v>5</v>
      </c>
      <c r="AX265" s="14" t="s">
        <v>86</v>
      </c>
      <c r="AY265" s="295" t="s">
        <v>223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197"/>
      <c r="J266" s="197"/>
      <c r="K266" s="68"/>
      <c r="L266" s="68"/>
      <c r="M266" s="45"/>
      <c r="N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023JAcvFdjAGbf5uvOBGFazJltYOkKxyQP1a92tCvj2HPv0aKXLnYjYISSV5w2Y2DE/B8q/dt8a8ldsutm2BJg==" hashValue="AHNRCxQPWAan6fCVlJx0SPJIvKrAjCYte4NkUKWGm/rQCoeYPHS72bqstyOu8hhBheaiBTB0eQ2v2w64paCnFw==" algorithmName="SHA-512" password="CC35"/>
  <autoFilter ref="C124:L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140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3528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ROUND(K125,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ROUND((SUM(BE125:BE289)),  2)</f>
        <v>0</v>
      </c>
      <c r="G35" s="39"/>
      <c r="H35" s="39"/>
      <c r="I35" s="176">
        <v>0.20999999999999999</v>
      </c>
      <c r="J35" s="158"/>
      <c r="K35" s="170">
        <f>ROUND(((SUM(BE125:BE289))*I35),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ROUND((SUM(BF125:BF289)),  2)</f>
        <v>0</v>
      </c>
      <c r="G36" s="39"/>
      <c r="H36" s="39"/>
      <c r="I36" s="176">
        <v>0.14999999999999999</v>
      </c>
      <c r="J36" s="158"/>
      <c r="K36" s="170">
        <f>ROUND(((SUM(BF125:BF289))*I36),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ROUND((SUM(BG125:BG289)),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ROUND((SUM(BH125:BH289)),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ROUND((SUM(BI125:BI289)),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353 - Přípojka vodovodu k závlahovému systému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Q125</f>
        <v>0</v>
      </c>
      <c r="J96" s="208">
        <f>R125</f>
        <v>0</v>
      </c>
      <c r="K96" s="111">
        <f>K125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Q126</f>
        <v>0</v>
      </c>
      <c r="J97" s="213">
        <f>R126</f>
        <v>0</v>
      </c>
      <c r="K97" s="214">
        <f>K126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Q127</f>
        <v>0</v>
      </c>
      <c r="J98" s="219">
        <f>R127</f>
        <v>0</v>
      </c>
      <c r="K98" s="220">
        <f>K127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1266</v>
      </c>
      <c r="E99" s="218"/>
      <c r="F99" s="218"/>
      <c r="G99" s="218"/>
      <c r="H99" s="218"/>
      <c r="I99" s="219">
        <f>Q181</f>
        <v>0</v>
      </c>
      <c r="J99" s="219">
        <f>R181</f>
        <v>0</v>
      </c>
      <c r="K99" s="220">
        <f>K181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876</v>
      </c>
      <c r="E100" s="218"/>
      <c r="F100" s="218"/>
      <c r="G100" s="218"/>
      <c r="H100" s="218"/>
      <c r="I100" s="219">
        <f>Q189</f>
        <v>0</v>
      </c>
      <c r="J100" s="219">
        <f>R189</f>
        <v>0</v>
      </c>
      <c r="K100" s="220">
        <f>K189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969</v>
      </c>
      <c r="E101" s="218"/>
      <c r="F101" s="218"/>
      <c r="G101" s="218"/>
      <c r="H101" s="218"/>
      <c r="I101" s="219">
        <f>Q277</f>
        <v>0</v>
      </c>
      <c r="J101" s="219">
        <f>R277</f>
        <v>0</v>
      </c>
      <c r="K101" s="220">
        <f>K277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9"/>
      <c r="C102" s="210"/>
      <c r="D102" s="211" t="s">
        <v>877</v>
      </c>
      <c r="E102" s="212"/>
      <c r="F102" s="212"/>
      <c r="G102" s="212"/>
      <c r="H102" s="212"/>
      <c r="I102" s="213">
        <f>Q279</f>
        <v>0</v>
      </c>
      <c r="J102" s="213">
        <f>R279</f>
        <v>0</v>
      </c>
      <c r="K102" s="214">
        <f>K279</f>
        <v>0</v>
      </c>
      <c r="L102" s="210"/>
      <c r="M102" s="2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6"/>
      <c r="C103" s="137"/>
      <c r="D103" s="217" t="s">
        <v>3411</v>
      </c>
      <c r="E103" s="218"/>
      <c r="F103" s="218"/>
      <c r="G103" s="218"/>
      <c r="H103" s="218"/>
      <c r="I103" s="219">
        <f>Q280</f>
        <v>0</v>
      </c>
      <c r="J103" s="219">
        <f>R280</f>
        <v>0</v>
      </c>
      <c r="K103" s="220">
        <f>K280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9"/>
      <c r="C104" s="210"/>
      <c r="D104" s="211" t="s">
        <v>879</v>
      </c>
      <c r="E104" s="212"/>
      <c r="F104" s="212"/>
      <c r="G104" s="212"/>
      <c r="H104" s="212"/>
      <c r="I104" s="213">
        <f>Q284</f>
        <v>0</v>
      </c>
      <c r="J104" s="213">
        <f>R284</f>
        <v>0</v>
      </c>
      <c r="K104" s="214">
        <f>K284</f>
        <v>0</v>
      </c>
      <c r="L104" s="210"/>
      <c r="M104" s="21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6"/>
      <c r="C105" s="137"/>
      <c r="D105" s="217" t="s">
        <v>202</v>
      </c>
      <c r="E105" s="218"/>
      <c r="F105" s="218"/>
      <c r="G105" s="218"/>
      <c r="H105" s="218"/>
      <c r="I105" s="219">
        <f>Q285</f>
        <v>0</v>
      </c>
      <c r="J105" s="219">
        <f>R285</f>
        <v>0</v>
      </c>
      <c r="K105" s="220">
        <f>K285</f>
        <v>0</v>
      </c>
      <c r="L105" s="137"/>
      <c r="M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7"/>
      <c r="J107" s="197"/>
      <c r="K107" s="68"/>
      <c r="L107" s="68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200"/>
      <c r="J111" s="200"/>
      <c r="K111" s="70"/>
      <c r="L111" s="70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204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201" t="str">
        <f>E7</f>
        <v>Revitalizace centra města Kopřivnice - aktualizace 08.2020</v>
      </c>
      <c r="F115" s="33"/>
      <c r="G115" s="33"/>
      <c r="H115" s="33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187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353 - Přípojka vodovodu k závlahovému systému</v>
      </c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 xml:space="preserve"> </v>
      </c>
      <c r="G119" s="41"/>
      <c r="H119" s="41"/>
      <c r="I119" s="160" t="s">
        <v>23</v>
      </c>
      <c r="J119" s="162" t="str">
        <f>IF(J12="","",J12)</f>
        <v>7. 8. 2020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25</v>
      </c>
      <c r="D121" s="41"/>
      <c r="E121" s="41"/>
      <c r="F121" s="28" t="str">
        <f>E15</f>
        <v>Město Kopřivnice</v>
      </c>
      <c r="G121" s="41"/>
      <c r="H121" s="41"/>
      <c r="I121" s="160" t="s">
        <v>31</v>
      </c>
      <c r="J121" s="202" t="str">
        <f>E21</f>
        <v>Dopravoprojekt Ostrava a.s.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160" t="s">
        <v>33</v>
      </c>
      <c r="J122" s="202" t="str">
        <f>E24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22"/>
      <c r="B124" s="223"/>
      <c r="C124" s="224" t="s">
        <v>205</v>
      </c>
      <c r="D124" s="225" t="s">
        <v>61</v>
      </c>
      <c r="E124" s="225" t="s">
        <v>57</v>
      </c>
      <c r="F124" s="225" t="s">
        <v>58</v>
      </c>
      <c r="G124" s="225" t="s">
        <v>206</v>
      </c>
      <c r="H124" s="225" t="s">
        <v>207</v>
      </c>
      <c r="I124" s="226" t="s">
        <v>208</v>
      </c>
      <c r="J124" s="226" t="s">
        <v>209</v>
      </c>
      <c r="K124" s="225" t="s">
        <v>196</v>
      </c>
      <c r="L124" s="227" t="s">
        <v>210</v>
      </c>
      <c r="M124" s="228"/>
      <c r="N124" s="101" t="s">
        <v>1</v>
      </c>
      <c r="O124" s="102" t="s">
        <v>40</v>
      </c>
      <c r="P124" s="102" t="s">
        <v>211</v>
      </c>
      <c r="Q124" s="102" t="s">
        <v>212</v>
      </c>
      <c r="R124" s="102" t="s">
        <v>213</v>
      </c>
      <c r="S124" s="102" t="s">
        <v>214</v>
      </c>
      <c r="T124" s="102" t="s">
        <v>215</v>
      </c>
      <c r="U124" s="102" t="s">
        <v>216</v>
      </c>
      <c r="V124" s="102" t="s">
        <v>217</v>
      </c>
      <c r="W124" s="102" t="s">
        <v>218</v>
      </c>
      <c r="X124" s="103" t="s">
        <v>219</v>
      </c>
      <c r="Y124" s="222"/>
      <c r="Z124" s="222"/>
      <c r="AA124" s="222"/>
      <c r="AB124" s="222"/>
      <c r="AC124" s="222"/>
      <c r="AD124" s="222"/>
      <c r="AE124" s="222"/>
    </row>
    <row r="125" s="2" customFormat="1" ht="22.8" customHeight="1">
      <c r="A125" s="39"/>
      <c r="B125" s="40"/>
      <c r="C125" s="108" t="s">
        <v>220</v>
      </c>
      <c r="D125" s="41"/>
      <c r="E125" s="41"/>
      <c r="F125" s="41"/>
      <c r="G125" s="41"/>
      <c r="H125" s="41"/>
      <c r="I125" s="158"/>
      <c r="J125" s="158"/>
      <c r="K125" s="229">
        <f>BK125</f>
        <v>0</v>
      </c>
      <c r="L125" s="41"/>
      <c r="M125" s="45"/>
      <c r="N125" s="104"/>
      <c r="O125" s="230"/>
      <c r="P125" s="105"/>
      <c r="Q125" s="231">
        <f>Q126+Q279+Q284</f>
        <v>0</v>
      </c>
      <c r="R125" s="231">
        <f>R126+R279+R284</f>
        <v>0</v>
      </c>
      <c r="S125" s="105"/>
      <c r="T125" s="232">
        <f>T126+T279+T284</f>
        <v>0</v>
      </c>
      <c r="U125" s="105"/>
      <c r="V125" s="232">
        <f>V126+V279+V284</f>
        <v>32.298525169999998</v>
      </c>
      <c r="W125" s="105"/>
      <c r="X125" s="233">
        <f>X126+X279+X284</f>
        <v>0</v>
      </c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198</v>
      </c>
      <c r="BK125" s="234">
        <f>BK126+BK279+BK284</f>
        <v>0</v>
      </c>
    </row>
    <row r="126" s="12" customFormat="1" ht="25.92" customHeight="1">
      <c r="A126" s="12"/>
      <c r="B126" s="235"/>
      <c r="C126" s="236"/>
      <c r="D126" s="237" t="s">
        <v>77</v>
      </c>
      <c r="E126" s="238" t="s">
        <v>398</v>
      </c>
      <c r="F126" s="238" t="s">
        <v>399</v>
      </c>
      <c r="G126" s="236"/>
      <c r="H126" s="236"/>
      <c r="I126" s="239"/>
      <c r="J126" s="239"/>
      <c r="K126" s="240">
        <f>BK126</f>
        <v>0</v>
      </c>
      <c r="L126" s="236"/>
      <c r="M126" s="241"/>
      <c r="N126" s="242"/>
      <c r="O126" s="243"/>
      <c r="P126" s="243"/>
      <c r="Q126" s="244">
        <f>Q127+Q181+Q189+Q277</f>
        <v>0</v>
      </c>
      <c r="R126" s="244">
        <f>R127+R181+R189+R277</f>
        <v>0</v>
      </c>
      <c r="S126" s="243"/>
      <c r="T126" s="245">
        <f>T127+T181+T189+T277</f>
        <v>0</v>
      </c>
      <c r="U126" s="243"/>
      <c r="V126" s="245">
        <f>V127+V181+V189+V277</f>
        <v>32.298525169999998</v>
      </c>
      <c r="W126" s="243"/>
      <c r="X126" s="246">
        <f>X127+X181+X189+X277</f>
        <v>0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78</v>
      </c>
      <c r="AY126" s="247" t="s">
        <v>223</v>
      </c>
      <c r="BK126" s="249">
        <f>BK127+BK181+BK189+BK277</f>
        <v>0</v>
      </c>
    </row>
    <row r="127" s="12" customFormat="1" ht="22.8" customHeight="1">
      <c r="A127" s="12"/>
      <c r="B127" s="235"/>
      <c r="C127" s="236"/>
      <c r="D127" s="237" t="s">
        <v>77</v>
      </c>
      <c r="E127" s="250" t="s">
        <v>86</v>
      </c>
      <c r="F127" s="250" t="s">
        <v>400</v>
      </c>
      <c r="G127" s="236"/>
      <c r="H127" s="236"/>
      <c r="I127" s="239"/>
      <c r="J127" s="239"/>
      <c r="K127" s="251">
        <f>BK127</f>
        <v>0</v>
      </c>
      <c r="L127" s="236"/>
      <c r="M127" s="241"/>
      <c r="N127" s="242"/>
      <c r="O127" s="243"/>
      <c r="P127" s="243"/>
      <c r="Q127" s="244">
        <f>SUM(Q128:Q180)</f>
        <v>0</v>
      </c>
      <c r="R127" s="244">
        <f>SUM(R128:R180)</f>
        <v>0</v>
      </c>
      <c r="S127" s="243"/>
      <c r="T127" s="245">
        <f>SUM(T128:T180)</f>
        <v>0</v>
      </c>
      <c r="U127" s="243"/>
      <c r="V127" s="245">
        <f>SUM(V128:V180)</f>
        <v>31.1064814</v>
      </c>
      <c r="W127" s="243"/>
      <c r="X127" s="246">
        <f>SUM(X128:X180)</f>
        <v>0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86</v>
      </c>
      <c r="AY127" s="247" t="s">
        <v>223</v>
      </c>
      <c r="BK127" s="249">
        <f>SUM(BK128:BK180)</f>
        <v>0</v>
      </c>
    </row>
    <row r="128" s="2" customFormat="1" ht="21.75" customHeight="1">
      <c r="A128" s="39"/>
      <c r="B128" s="40"/>
      <c r="C128" s="252" t="s">
        <v>86</v>
      </c>
      <c r="D128" s="252" t="s">
        <v>226</v>
      </c>
      <c r="E128" s="253" t="s">
        <v>893</v>
      </c>
      <c r="F128" s="254" t="s">
        <v>894</v>
      </c>
      <c r="G128" s="255" t="s">
        <v>895</v>
      </c>
      <c r="H128" s="256">
        <v>5</v>
      </c>
      <c r="I128" s="257"/>
      <c r="J128" s="257"/>
      <c r="K128" s="258">
        <f>ROUND(P128*H128,2)</f>
        <v>0</v>
      </c>
      <c r="L128" s="254" t="s">
        <v>404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88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3178</v>
      </c>
    </row>
    <row r="129" s="13" customFormat="1">
      <c r="A129" s="13"/>
      <c r="B129" s="274"/>
      <c r="C129" s="275"/>
      <c r="D129" s="266" t="s">
        <v>446</v>
      </c>
      <c r="E129" s="276" t="s">
        <v>1</v>
      </c>
      <c r="F129" s="277" t="s">
        <v>222</v>
      </c>
      <c r="G129" s="275"/>
      <c r="H129" s="278">
        <v>5</v>
      </c>
      <c r="I129" s="279"/>
      <c r="J129" s="279"/>
      <c r="K129" s="275"/>
      <c r="L129" s="275"/>
      <c r="M129" s="280"/>
      <c r="N129" s="281"/>
      <c r="O129" s="282"/>
      <c r="P129" s="282"/>
      <c r="Q129" s="282"/>
      <c r="R129" s="282"/>
      <c r="S129" s="282"/>
      <c r="T129" s="282"/>
      <c r="U129" s="282"/>
      <c r="V129" s="282"/>
      <c r="W129" s="282"/>
      <c r="X129" s="283"/>
      <c r="Y129" s="13"/>
      <c r="Z129" s="13"/>
      <c r="AA129" s="13"/>
      <c r="AB129" s="13"/>
      <c r="AC129" s="13"/>
      <c r="AD129" s="13"/>
      <c r="AE129" s="13"/>
      <c r="AT129" s="284" t="s">
        <v>446</v>
      </c>
      <c r="AU129" s="284" t="s">
        <v>88</v>
      </c>
      <c r="AV129" s="13" t="s">
        <v>88</v>
      </c>
      <c r="AW129" s="13" t="s">
        <v>5</v>
      </c>
      <c r="AX129" s="13" t="s">
        <v>78</v>
      </c>
      <c r="AY129" s="284" t="s">
        <v>223</v>
      </c>
    </row>
    <row r="130" s="2" customFormat="1" ht="21.75" customHeight="1">
      <c r="A130" s="39"/>
      <c r="B130" s="40"/>
      <c r="C130" s="252" t="s">
        <v>88</v>
      </c>
      <c r="D130" s="252" t="s">
        <v>226</v>
      </c>
      <c r="E130" s="253" t="s">
        <v>3179</v>
      </c>
      <c r="F130" s="254" t="s">
        <v>3180</v>
      </c>
      <c r="G130" s="255" t="s">
        <v>409</v>
      </c>
      <c r="H130" s="256">
        <v>27.927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3181</v>
      </c>
    </row>
    <row r="131" s="15" customFormat="1">
      <c r="A131" s="15"/>
      <c r="B131" s="309"/>
      <c r="C131" s="310"/>
      <c r="D131" s="266" t="s">
        <v>446</v>
      </c>
      <c r="E131" s="311" t="s">
        <v>1</v>
      </c>
      <c r="F131" s="312" t="s">
        <v>3529</v>
      </c>
      <c r="G131" s="310"/>
      <c r="H131" s="311" t="s">
        <v>1</v>
      </c>
      <c r="I131" s="313"/>
      <c r="J131" s="313"/>
      <c r="K131" s="310"/>
      <c r="L131" s="310"/>
      <c r="M131" s="314"/>
      <c r="N131" s="315"/>
      <c r="O131" s="316"/>
      <c r="P131" s="316"/>
      <c r="Q131" s="316"/>
      <c r="R131" s="316"/>
      <c r="S131" s="316"/>
      <c r="T131" s="316"/>
      <c r="U131" s="316"/>
      <c r="V131" s="316"/>
      <c r="W131" s="316"/>
      <c r="X131" s="317"/>
      <c r="Y131" s="15"/>
      <c r="Z131" s="15"/>
      <c r="AA131" s="15"/>
      <c r="AB131" s="15"/>
      <c r="AC131" s="15"/>
      <c r="AD131" s="15"/>
      <c r="AE131" s="15"/>
      <c r="AT131" s="318" t="s">
        <v>446</v>
      </c>
      <c r="AU131" s="318" t="s">
        <v>88</v>
      </c>
      <c r="AV131" s="15" t="s">
        <v>86</v>
      </c>
      <c r="AW131" s="15" t="s">
        <v>5</v>
      </c>
      <c r="AX131" s="15" t="s">
        <v>78</v>
      </c>
      <c r="AY131" s="318" t="s">
        <v>223</v>
      </c>
    </row>
    <row r="132" s="15" customFormat="1">
      <c r="A132" s="15"/>
      <c r="B132" s="309"/>
      <c r="C132" s="310"/>
      <c r="D132" s="266" t="s">
        <v>446</v>
      </c>
      <c r="E132" s="311" t="s">
        <v>1</v>
      </c>
      <c r="F132" s="312" t="s">
        <v>3530</v>
      </c>
      <c r="G132" s="310"/>
      <c r="H132" s="311" t="s">
        <v>1</v>
      </c>
      <c r="I132" s="313"/>
      <c r="J132" s="313"/>
      <c r="K132" s="310"/>
      <c r="L132" s="310"/>
      <c r="M132" s="314"/>
      <c r="N132" s="315"/>
      <c r="O132" s="316"/>
      <c r="P132" s="316"/>
      <c r="Q132" s="316"/>
      <c r="R132" s="316"/>
      <c r="S132" s="316"/>
      <c r="T132" s="316"/>
      <c r="U132" s="316"/>
      <c r="V132" s="316"/>
      <c r="W132" s="316"/>
      <c r="X132" s="317"/>
      <c r="Y132" s="15"/>
      <c r="Z132" s="15"/>
      <c r="AA132" s="15"/>
      <c r="AB132" s="15"/>
      <c r="AC132" s="15"/>
      <c r="AD132" s="15"/>
      <c r="AE132" s="15"/>
      <c r="AT132" s="318" t="s">
        <v>446</v>
      </c>
      <c r="AU132" s="318" t="s">
        <v>88</v>
      </c>
      <c r="AV132" s="15" t="s">
        <v>86</v>
      </c>
      <c r="AW132" s="15" t="s">
        <v>5</v>
      </c>
      <c r="AX132" s="15" t="s">
        <v>78</v>
      </c>
      <c r="AY132" s="318" t="s">
        <v>223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3531</v>
      </c>
      <c r="G133" s="275"/>
      <c r="H133" s="278">
        <v>7.2039999999999997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78</v>
      </c>
      <c r="AY133" s="284" t="s">
        <v>223</v>
      </c>
    </row>
    <row r="134" s="15" customFormat="1">
      <c r="A134" s="15"/>
      <c r="B134" s="309"/>
      <c r="C134" s="310"/>
      <c r="D134" s="266" t="s">
        <v>446</v>
      </c>
      <c r="E134" s="311" t="s">
        <v>1</v>
      </c>
      <c r="F134" s="312" t="s">
        <v>3532</v>
      </c>
      <c r="G134" s="310"/>
      <c r="H134" s="311" t="s">
        <v>1</v>
      </c>
      <c r="I134" s="313"/>
      <c r="J134" s="313"/>
      <c r="K134" s="310"/>
      <c r="L134" s="310"/>
      <c r="M134" s="314"/>
      <c r="N134" s="315"/>
      <c r="O134" s="316"/>
      <c r="P134" s="316"/>
      <c r="Q134" s="316"/>
      <c r="R134" s="316"/>
      <c r="S134" s="316"/>
      <c r="T134" s="316"/>
      <c r="U134" s="316"/>
      <c r="V134" s="316"/>
      <c r="W134" s="316"/>
      <c r="X134" s="317"/>
      <c r="Y134" s="15"/>
      <c r="Z134" s="15"/>
      <c r="AA134" s="15"/>
      <c r="AB134" s="15"/>
      <c r="AC134" s="15"/>
      <c r="AD134" s="15"/>
      <c r="AE134" s="15"/>
      <c r="AT134" s="318" t="s">
        <v>446</v>
      </c>
      <c r="AU134" s="318" t="s">
        <v>88</v>
      </c>
      <c r="AV134" s="15" t="s">
        <v>86</v>
      </c>
      <c r="AW134" s="15" t="s">
        <v>5</v>
      </c>
      <c r="AX134" s="15" t="s">
        <v>78</v>
      </c>
      <c r="AY134" s="318" t="s">
        <v>223</v>
      </c>
    </row>
    <row r="135" s="13" customFormat="1">
      <c r="A135" s="13"/>
      <c r="B135" s="274"/>
      <c r="C135" s="275"/>
      <c r="D135" s="266" t="s">
        <v>446</v>
      </c>
      <c r="E135" s="276" t="s">
        <v>1</v>
      </c>
      <c r="F135" s="277" t="s">
        <v>3533</v>
      </c>
      <c r="G135" s="275"/>
      <c r="H135" s="278">
        <v>4.4800000000000004</v>
      </c>
      <c r="I135" s="279"/>
      <c r="J135" s="279"/>
      <c r="K135" s="275"/>
      <c r="L135" s="275"/>
      <c r="M135" s="280"/>
      <c r="N135" s="281"/>
      <c r="O135" s="282"/>
      <c r="P135" s="282"/>
      <c r="Q135" s="282"/>
      <c r="R135" s="282"/>
      <c r="S135" s="282"/>
      <c r="T135" s="282"/>
      <c r="U135" s="282"/>
      <c r="V135" s="282"/>
      <c r="W135" s="282"/>
      <c r="X135" s="283"/>
      <c r="Y135" s="13"/>
      <c r="Z135" s="13"/>
      <c r="AA135" s="13"/>
      <c r="AB135" s="13"/>
      <c r="AC135" s="13"/>
      <c r="AD135" s="13"/>
      <c r="AE135" s="13"/>
      <c r="AT135" s="284" t="s">
        <v>446</v>
      </c>
      <c r="AU135" s="284" t="s">
        <v>88</v>
      </c>
      <c r="AV135" s="13" t="s">
        <v>88</v>
      </c>
      <c r="AW135" s="13" t="s">
        <v>5</v>
      </c>
      <c r="AX135" s="13" t="s">
        <v>78</v>
      </c>
      <c r="AY135" s="284" t="s">
        <v>223</v>
      </c>
    </row>
    <row r="136" s="15" customFormat="1">
      <c r="A136" s="15"/>
      <c r="B136" s="309"/>
      <c r="C136" s="310"/>
      <c r="D136" s="266" t="s">
        <v>446</v>
      </c>
      <c r="E136" s="311" t="s">
        <v>1</v>
      </c>
      <c r="F136" s="312" t="s">
        <v>3534</v>
      </c>
      <c r="G136" s="310"/>
      <c r="H136" s="311" t="s">
        <v>1</v>
      </c>
      <c r="I136" s="313"/>
      <c r="J136" s="313"/>
      <c r="K136" s="310"/>
      <c r="L136" s="310"/>
      <c r="M136" s="314"/>
      <c r="N136" s="315"/>
      <c r="O136" s="316"/>
      <c r="P136" s="316"/>
      <c r="Q136" s="316"/>
      <c r="R136" s="316"/>
      <c r="S136" s="316"/>
      <c r="T136" s="316"/>
      <c r="U136" s="316"/>
      <c r="V136" s="316"/>
      <c r="W136" s="316"/>
      <c r="X136" s="317"/>
      <c r="Y136" s="15"/>
      <c r="Z136" s="15"/>
      <c r="AA136" s="15"/>
      <c r="AB136" s="15"/>
      <c r="AC136" s="15"/>
      <c r="AD136" s="15"/>
      <c r="AE136" s="15"/>
      <c r="AT136" s="318" t="s">
        <v>446</v>
      </c>
      <c r="AU136" s="318" t="s">
        <v>88</v>
      </c>
      <c r="AV136" s="15" t="s">
        <v>86</v>
      </c>
      <c r="AW136" s="15" t="s">
        <v>5</v>
      </c>
      <c r="AX136" s="15" t="s">
        <v>78</v>
      </c>
      <c r="AY136" s="318" t="s">
        <v>223</v>
      </c>
    </row>
    <row r="137" s="13" customFormat="1">
      <c r="A137" s="13"/>
      <c r="B137" s="274"/>
      <c r="C137" s="275"/>
      <c r="D137" s="266" t="s">
        <v>446</v>
      </c>
      <c r="E137" s="276" t="s">
        <v>1</v>
      </c>
      <c r="F137" s="277" t="s">
        <v>3535</v>
      </c>
      <c r="G137" s="275"/>
      <c r="H137" s="278">
        <v>13.315</v>
      </c>
      <c r="I137" s="279"/>
      <c r="J137" s="279"/>
      <c r="K137" s="275"/>
      <c r="L137" s="275"/>
      <c r="M137" s="280"/>
      <c r="N137" s="281"/>
      <c r="O137" s="282"/>
      <c r="P137" s="282"/>
      <c r="Q137" s="282"/>
      <c r="R137" s="282"/>
      <c r="S137" s="282"/>
      <c r="T137" s="282"/>
      <c r="U137" s="282"/>
      <c r="V137" s="282"/>
      <c r="W137" s="282"/>
      <c r="X137" s="283"/>
      <c r="Y137" s="13"/>
      <c r="Z137" s="13"/>
      <c r="AA137" s="13"/>
      <c r="AB137" s="13"/>
      <c r="AC137" s="13"/>
      <c r="AD137" s="13"/>
      <c r="AE137" s="13"/>
      <c r="AT137" s="284" t="s">
        <v>446</v>
      </c>
      <c r="AU137" s="284" t="s">
        <v>88</v>
      </c>
      <c r="AV137" s="13" t="s">
        <v>88</v>
      </c>
      <c r="AW137" s="13" t="s">
        <v>5</v>
      </c>
      <c r="AX137" s="13" t="s">
        <v>78</v>
      </c>
      <c r="AY137" s="284" t="s">
        <v>223</v>
      </c>
    </row>
    <row r="138" s="15" customFormat="1">
      <c r="A138" s="15"/>
      <c r="B138" s="309"/>
      <c r="C138" s="310"/>
      <c r="D138" s="266" t="s">
        <v>446</v>
      </c>
      <c r="E138" s="311" t="s">
        <v>1</v>
      </c>
      <c r="F138" s="312" t="s">
        <v>3536</v>
      </c>
      <c r="G138" s="310"/>
      <c r="H138" s="311" t="s">
        <v>1</v>
      </c>
      <c r="I138" s="313"/>
      <c r="J138" s="313"/>
      <c r="K138" s="310"/>
      <c r="L138" s="310"/>
      <c r="M138" s="314"/>
      <c r="N138" s="315"/>
      <c r="O138" s="316"/>
      <c r="P138" s="316"/>
      <c r="Q138" s="316"/>
      <c r="R138" s="316"/>
      <c r="S138" s="316"/>
      <c r="T138" s="316"/>
      <c r="U138" s="316"/>
      <c r="V138" s="316"/>
      <c r="W138" s="316"/>
      <c r="X138" s="317"/>
      <c r="Y138" s="15"/>
      <c r="Z138" s="15"/>
      <c r="AA138" s="15"/>
      <c r="AB138" s="15"/>
      <c r="AC138" s="15"/>
      <c r="AD138" s="15"/>
      <c r="AE138" s="15"/>
      <c r="AT138" s="318" t="s">
        <v>446</v>
      </c>
      <c r="AU138" s="318" t="s">
        <v>88</v>
      </c>
      <c r="AV138" s="15" t="s">
        <v>86</v>
      </c>
      <c r="AW138" s="15" t="s">
        <v>5</v>
      </c>
      <c r="AX138" s="15" t="s">
        <v>78</v>
      </c>
      <c r="AY138" s="318" t="s">
        <v>223</v>
      </c>
    </row>
    <row r="139" s="13" customFormat="1">
      <c r="A139" s="13"/>
      <c r="B139" s="274"/>
      <c r="C139" s="275"/>
      <c r="D139" s="266" t="s">
        <v>446</v>
      </c>
      <c r="E139" s="276" t="s">
        <v>1</v>
      </c>
      <c r="F139" s="277" t="s">
        <v>3537</v>
      </c>
      <c r="G139" s="275"/>
      <c r="H139" s="278">
        <v>2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88</v>
      </c>
      <c r="AV139" s="13" t="s">
        <v>88</v>
      </c>
      <c r="AW139" s="13" t="s">
        <v>5</v>
      </c>
      <c r="AX139" s="13" t="s">
        <v>78</v>
      </c>
      <c r="AY139" s="284" t="s">
        <v>223</v>
      </c>
    </row>
    <row r="140" s="15" customFormat="1">
      <c r="A140" s="15"/>
      <c r="B140" s="309"/>
      <c r="C140" s="310"/>
      <c r="D140" s="266" t="s">
        <v>446</v>
      </c>
      <c r="E140" s="311" t="s">
        <v>1</v>
      </c>
      <c r="F140" s="312" t="s">
        <v>3538</v>
      </c>
      <c r="G140" s="310"/>
      <c r="H140" s="311" t="s">
        <v>1</v>
      </c>
      <c r="I140" s="313"/>
      <c r="J140" s="313"/>
      <c r="K140" s="310"/>
      <c r="L140" s="310"/>
      <c r="M140" s="314"/>
      <c r="N140" s="315"/>
      <c r="O140" s="316"/>
      <c r="P140" s="316"/>
      <c r="Q140" s="316"/>
      <c r="R140" s="316"/>
      <c r="S140" s="316"/>
      <c r="T140" s="316"/>
      <c r="U140" s="316"/>
      <c r="V140" s="316"/>
      <c r="W140" s="316"/>
      <c r="X140" s="317"/>
      <c r="Y140" s="15"/>
      <c r="Z140" s="15"/>
      <c r="AA140" s="15"/>
      <c r="AB140" s="15"/>
      <c r="AC140" s="15"/>
      <c r="AD140" s="15"/>
      <c r="AE140" s="15"/>
      <c r="AT140" s="318" t="s">
        <v>446</v>
      </c>
      <c r="AU140" s="318" t="s">
        <v>88</v>
      </c>
      <c r="AV140" s="15" t="s">
        <v>86</v>
      </c>
      <c r="AW140" s="15" t="s">
        <v>5</v>
      </c>
      <c r="AX140" s="15" t="s">
        <v>78</v>
      </c>
      <c r="AY140" s="318" t="s">
        <v>223</v>
      </c>
    </row>
    <row r="141" s="13" customFormat="1">
      <c r="A141" s="13"/>
      <c r="B141" s="274"/>
      <c r="C141" s="275"/>
      <c r="D141" s="266" t="s">
        <v>446</v>
      </c>
      <c r="E141" s="276" t="s">
        <v>1</v>
      </c>
      <c r="F141" s="277" t="s">
        <v>3539</v>
      </c>
      <c r="G141" s="275"/>
      <c r="H141" s="278">
        <v>0.92800000000000005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5</v>
      </c>
      <c r="AX141" s="13" t="s">
        <v>78</v>
      </c>
      <c r="AY141" s="284" t="s">
        <v>223</v>
      </c>
    </row>
    <row r="142" s="2" customFormat="1" ht="21.75" customHeight="1">
      <c r="A142" s="39"/>
      <c r="B142" s="40"/>
      <c r="C142" s="252" t="s">
        <v>234</v>
      </c>
      <c r="D142" s="252" t="s">
        <v>226</v>
      </c>
      <c r="E142" s="253" t="s">
        <v>1322</v>
      </c>
      <c r="F142" s="254" t="s">
        <v>1323</v>
      </c>
      <c r="G142" s="255" t="s">
        <v>409</v>
      </c>
      <c r="H142" s="256">
        <v>13.964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3182</v>
      </c>
    </row>
    <row r="143" s="13" customFormat="1">
      <c r="A143" s="13"/>
      <c r="B143" s="274"/>
      <c r="C143" s="275"/>
      <c r="D143" s="266" t="s">
        <v>446</v>
      </c>
      <c r="E143" s="276" t="s">
        <v>1</v>
      </c>
      <c r="F143" s="277" t="s">
        <v>3540</v>
      </c>
      <c r="G143" s="275"/>
      <c r="H143" s="278">
        <v>27.927</v>
      </c>
      <c r="I143" s="279"/>
      <c r="J143" s="279"/>
      <c r="K143" s="275"/>
      <c r="L143" s="275"/>
      <c r="M143" s="280"/>
      <c r="N143" s="281"/>
      <c r="O143" s="282"/>
      <c r="P143" s="282"/>
      <c r="Q143" s="282"/>
      <c r="R143" s="282"/>
      <c r="S143" s="282"/>
      <c r="T143" s="282"/>
      <c r="U143" s="282"/>
      <c r="V143" s="282"/>
      <c r="W143" s="282"/>
      <c r="X143" s="283"/>
      <c r="Y143" s="13"/>
      <c r="Z143" s="13"/>
      <c r="AA143" s="13"/>
      <c r="AB143" s="13"/>
      <c r="AC143" s="13"/>
      <c r="AD143" s="13"/>
      <c r="AE143" s="13"/>
      <c r="AT143" s="284" t="s">
        <v>446</v>
      </c>
      <c r="AU143" s="284" t="s">
        <v>88</v>
      </c>
      <c r="AV143" s="13" t="s">
        <v>88</v>
      </c>
      <c r="AW143" s="13" t="s">
        <v>5</v>
      </c>
      <c r="AX143" s="13" t="s">
        <v>78</v>
      </c>
      <c r="AY143" s="284" t="s">
        <v>223</v>
      </c>
    </row>
    <row r="144" s="13" customFormat="1">
      <c r="A144" s="13"/>
      <c r="B144" s="274"/>
      <c r="C144" s="275"/>
      <c r="D144" s="266" t="s">
        <v>446</v>
      </c>
      <c r="E144" s="275"/>
      <c r="F144" s="277" t="s">
        <v>3541</v>
      </c>
      <c r="G144" s="275"/>
      <c r="H144" s="278">
        <v>13.964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4</v>
      </c>
      <c r="AX144" s="13" t="s">
        <v>86</v>
      </c>
      <c r="AY144" s="284" t="s">
        <v>223</v>
      </c>
    </row>
    <row r="145" s="2" customFormat="1" ht="21.75" customHeight="1">
      <c r="A145" s="39"/>
      <c r="B145" s="40"/>
      <c r="C145" s="252" t="s">
        <v>239</v>
      </c>
      <c r="D145" s="252" t="s">
        <v>226</v>
      </c>
      <c r="E145" s="253" t="s">
        <v>2652</v>
      </c>
      <c r="F145" s="254" t="s">
        <v>2653</v>
      </c>
      <c r="G145" s="255" t="s">
        <v>403</v>
      </c>
      <c r="H145" s="256">
        <v>74.683999999999998</v>
      </c>
      <c r="I145" s="257"/>
      <c r="J145" s="257"/>
      <c r="K145" s="258">
        <f>ROUND(P145*H145,2)</f>
        <v>0</v>
      </c>
      <c r="L145" s="254" t="s">
        <v>404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0.00084999999999999995</v>
      </c>
      <c r="V145" s="262">
        <f>U145*H145</f>
        <v>0.063481399999999993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88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3185</v>
      </c>
    </row>
    <row r="146" s="14" customFormat="1">
      <c r="A146" s="14"/>
      <c r="B146" s="285"/>
      <c r="C146" s="286"/>
      <c r="D146" s="266" t="s">
        <v>446</v>
      </c>
      <c r="E146" s="287" t="s">
        <v>1</v>
      </c>
      <c r="F146" s="288" t="s">
        <v>463</v>
      </c>
      <c r="G146" s="286"/>
      <c r="H146" s="289">
        <v>74.683999999999998</v>
      </c>
      <c r="I146" s="290"/>
      <c r="J146" s="290"/>
      <c r="K146" s="286"/>
      <c r="L146" s="286"/>
      <c r="M146" s="291"/>
      <c r="N146" s="292"/>
      <c r="O146" s="293"/>
      <c r="P146" s="293"/>
      <c r="Q146" s="293"/>
      <c r="R146" s="293"/>
      <c r="S146" s="293"/>
      <c r="T146" s="293"/>
      <c r="U146" s="293"/>
      <c r="V146" s="293"/>
      <c r="W146" s="293"/>
      <c r="X146" s="294"/>
      <c r="Y146" s="14"/>
      <c r="Z146" s="14"/>
      <c r="AA146" s="14"/>
      <c r="AB146" s="14"/>
      <c r="AC146" s="14"/>
      <c r="AD146" s="14"/>
      <c r="AE146" s="14"/>
      <c r="AT146" s="295" t="s">
        <v>446</v>
      </c>
      <c r="AU146" s="295" t="s">
        <v>88</v>
      </c>
      <c r="AV146" s="14" t="s">
        <v>239</v>
      </c>
      <c r="AW146" s="14" t="s">
        <v>5</v>
      </c>
      <c r="AX146" s="14" t="s">
        <v>78</v>
      </c>
      <c r="AY146" s="295" t="s">
        <v>223</v>
      </c>
    </row>
    <row r="147" s="2" customFormat="1" ht="21.75" customHeight="1">
      <c r="A147" s="39"/>
      <c r="B147" s="40"/>
      <c r="C147" s="252" t="s">
        <v>222</v>
      </c>
      <c r="D147" s="252" t="s">
        <v>226</v>
      </c>
      <c r="E147" s="253" t="s">
        <v>2655</v>
      </c>
      <c r="F147" s="254" t="s">
        <v>2656</v>
      </c>
      <c r="G147" s="255" t="s">
        <v>403</v>
      </c>
      <c r="H147" s="256">
        <v>74.680000000000007</v>
      </c>
      <c r="I147" s="257"/>
      <c r="J147" s="257"/>
      <c r="K147" s="258">
        <f>ROUND(P147*H147,2)</f>
        <v>0</v>
      </c>
      <c r="L147" s="254" t="s">
        <v>404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88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3188</v>
      </c>
    </row>
    <row r="148" s="15" customFormat="1">
      <c r="A148" s="15"/>
      <c r="B148" s="309"/>
      <c r="C148" s="310"/>
      <c r="D148" s="266" t="s">
        <v>446</v>
      </c>
      <c r="E148" s="311" t="s">
        <v>1</v>
      </c>
      <c r="F148" s="312" t="s">
        <v>3189</v>
      </c>
      <c r="G148" s="310"/>
      <c r="H148" s="311" t="s">
        <v>1</v>
      </c>
      <c r="I148" s="313"/>
      <c r="J148" s="313"/>
      <c r="K148" s="310"/>
      <c r="L148" s="310"/>
      <c r="M148" s="314"/>
      <c r="N148" s="315"/>
      <c r="O148" s="316"/>
      <c r="P148" s="316"/>
      <c r="Q148" s="316"/>
      <c r="R148" s="316"/>
      <c r="S148" s="316"/>
      <c r="T148" s="316"/>
      <c r="U148" s="316"/>
      <c r="V148" s="316"/>
      <c r="W148" s="316"/>
      <c r="X148" s="317"/>
      <c r="Y148" s="15"/>
      <c r="Z148" s="15"/>
      <c r="AA148" s="15"/>
      <c r="AB148" s="15"/>
      <c r="AC148" s="15"/>
      <c r="AD148" s="15"/>
      <c r="AE148" s="15"/>
      <c r="AT148" s="318" t="s">
        <v>446</v>
      </c>
      <c r="AU148" s="318" t="s">
        <v>88</v>
      </c>
      <c r="AV148" s="15" t="s">
        <v>86</v>
      </c>
      <c r="AW148" s="15" t="s">
        <v>5</v>
      </c>
      <c r="AX148" s="15" t="s">
        <v>78</v>
      </c>
      <c r="AY148" s="318" t="s">
        <v>223</v>
      </c>
    </row>
    <row r="149" s="13" customFormat="1">
      <c r="A149" s="13"/>
      <c r="B149" s="274"/>
      <c r="C149" s="275"/>
      <c r="D149" s="266" t="s">
        <v>446</v>
      </c>
      <c r="E149" s="276" t="s">
        <v>1</v>
      </c>
      <c r="F149" s="277" t="s">
        <v>3542</v>
      </c>
      <c r="G149" s="275"/>
      <c r="H149" s="278">
        <v>74.680000000000007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88</v>
      </c>
      <c r="AV149" s="13" t="s">
        <v>88</v>
      </c>
      <c r="AW149" s="13" t="s">
        <v>5</v>
      </c>
      <c r="AX149" s="13" t="s">
        <v>78</v>
      </c>
      <c r="AY149" s="284" t="s">
        <v>223</v>
      </c>
    </row>
    <row r="150" s="2" customFormat="1" ht="21.75" customHeight="1">
      <c r="A150" s="39"/>
      <c r="B150" s="40"/>
      <c r="C150" s="252" t="s">
        <v>248</v>
      </c>
      <c r="D150" s="252" t="s">
        <v>226</v>
      </c>
      <c r="E150" s="253" t="s">
        <v>1346</v>
      </c>
      <c r="F150" s="254" t="s">
        <v>1347</v>
      </c>
      <c r="G150" s="255" t="s">
        <v>409</v>
      </c>
      <c r="H150" s="256">
        <v>27.927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3191</v>
      </c>
    </row>
    <row r="151" s="13" customFormat="1">
      <c r="A151" s="13"/>
      <c r="B151" s="274"/>
      <c r="C151" s="275"/>
      <c r="D151" s="266" t="s">
        <v>446</v>
      </c>
      <c r="E151" s="276" t="s">
        <v>1</v>
      </c>
      <c r="F151" s="277" t="s">
        <v>3540</v>
      </c>
      <c r="G151" s="275"/>
      <c r="H151" s="278">
        <v>27.927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5</v>
      </c>
      <c r="AX151" s="13" t="s">
        <v>78</v>
      </c>
      <c r="AY151" s="284" t="s">
        <v>223</v>
      </c>
    </row>
    <row r="152" s="2" customFormat="1" ht="21.75" customHeight="1">
      <c r="A152" s="39"/>
      <c r="B152" s="40"/>
      <c r="C152" s="252" t="s">
        <v>683</v>
      </c>
      <c r="D152" s="252" t="s">
        <v>226</v>
      </c>
      <c r="E152" s="253" t="s">
        <v>541</v>
      </c>
      <c r="F152" s="254" t="s">
        <v>542</v>
      </c>
      <c r="G152" s="255" t="s">
        <v>409</v>
      </c>
      <c r="H152" s="256">
        <v>27.927</v>
      </c>
      <c r="I152" s="257"/>
      <c r="J152" s="257"/>
      <c r="K152" s="258">
        <f>ROUND(P152*H152,2)</f>
        <v>0</v>
      </c>
      <c r="L152" s="254" t="s">
        <v>404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88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3543</v>
      </c>
    </row>
    <row r="153" s="15" customFormat="1">
      <c r="A153" s="15"/>
      <c r="B153" s="309"/>
      <c r="C153" s="310"/>
      <c r="D153" s="266" t="s">
        <v>446</v>
      </c>
      <c r="E153" s="311" t="s">
        <v>1</v>
      </c>
      <c r="F153" s="312" t="s">
        <v>2685</v>
      </c>
      <c r="G153" s="310"/>
      <c r="H153" s="311" t="s">
        <v>1</v>
      </c>
      <c r="I153" s="313"/>
      <c r="J153" s="313"/>
      <c r="K153" s="310"/>
      <c r="L153" s="310"/>
      <c r="M153" s="314"/>
      <c r="N153" s="315"/>
      <c r="O153" s="316"/>
      <c r="P153" s="316"/>
      <c r="Q153" s="316"/>
      <c r="R153" s="316"/>
      <c r="S153" s="316"/>
      <c r="T153" s="316"/>
      <c r="U153" s="316"/>
      <c r="V153" s="316"/>
      <c r="W153" s="316"/>
      <c r="X153" s="317"/>
      <c r="Y153" s="15"/>
      <c r="Z153" s="15"/>
      <c r="AA153" s="15"/>
      <c r="AB153" s="15"/>
      <c r="AC153" s="15"/>
      <c r="AD153" s="15"/>
      <c r="AE153" s="15"/>
      <c r="AT153" s="318" t="s">
        <v>446</v>
      </c>
      <c r="AU153" s="318" t="s">
        <v>88</v>
      </c>
      <c r="AV153" s="15" t="s">
        <v>86</v>
      </c>
      <c r="AW153" s="15" t="s">
        <v>5</v>
      </c>
      <c r="AX153" s="15" t="s">
        <v>78</v>
      </c>
      <c r="AY153" s="318" t="s">
        <v>223</v>
      </c>
    </row>
    <row r="154" s="13" customFormat="1">
      <c r="A154" s="13"/>
      <c r="B154" s="274"/>
      <c r="C154" s="275"/>
      <c r="D154" s="266" t="s">
        <v>446</v>
      </c>
      <c r="E154" s="276" t="s">
        <v>1</v>
      </c>
      <c r="F154" s="277" t="s">
        <v>3540</v>
      </c>
      <c r="G154" s="275"/>
      <c r="H154" s="278">
        <v>27.927</v>
      </c>
      <c r="I154" s="279"/>
      <c r="J154" s="279"/>
      <c r="K154" s="275"/>
      <c r="L154" s="275"/>
      <c r="M154" s="280"/>
      <c r="N154" s="281"/>
      <c r="O154" s="282"/>
      <c r="P154" s="282"/>
      <c r="Q154" s="282"/>
      <c r="R154" s="282"/>
      <c r="S154" s="282"/>
      <c r="T154" s="282"/>
      <c r="U154" s="282"/>
      <c r="V154" s="282"/>
      <c r="W154" s="282"/>
      <c r="X154" s="283"/>
      <c r="Y154" s="13"/>
      <c r="Z154" s="13"/>
      <c r="AA154" s="13"/>
      <c r="AB154" s="13"/>
      <c r="AC154" s="13"/>
      <c r="AD154" s="13"/>
      <c r="AE154" s="13"/>
      <c r="AT154" s="284" t="s">
        <v>446</v>
      </c>
      <c r="AU154" s="284" t="s">
        <v>88</v>
      </c>
      <c r="AV154" s="13" t="s">
        <v>88</v>
      </c>
      <c r="AW154" s="13" t="s">
        <v>5</v>
      </c>
      <c r="AX154" s="13" t="s">
        <v>86</v>
      </c>
      <c r="AY154" s="284" t="s">
        <v>223</v>
      </c>
    </row>
    <row r="155" s="2" customFormat="1" ht="21.75" customHeight="1">
      <c r="A155" s="39"/>
      <c r="B155" s="40"/>
      <c r="C155" s="252" t="s">
        <v>258</v>
      </c>
      <c r="D155" s="252" t="s">
        <v>226</v>
      </c>
      <c r="E155" s="253" t="s">
        <v>909</v>
      </c>
      <c r="F155" s="254" t="s">
        <v>910</v>
      </c>
      <c r="G155" s="255" t="s">
        <v>409</v>
      </c>
      <c r="H155" s="256">
        <v>27.927</v>
      </c>
      <c r="I155" s="257"/>
      <c r="J155" s="257"/>
      <c r="K155" s="258">
        <f>ROUND(P155*H155,2)</f>
        <v>0</v>
      </c>
      <c r="L155" s="254" t="s">
        <v>404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239</v>
      </c>
      <c r="AT155" s="264" t="s">
        <v>226</v>
      </c>
      <c r="AU155" s="264" t="s">
        <v>88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3544</v>
      </c>
    </row>
    <row r="156" s="15" customFormat="1">
      <c r="A156" s="15"/>
      <c r="B156" s="309"/>
      <c r="C156" s="310"/>
      <c r="D156" s="266" t="s">
        <v>446</v>
      </c>
      <c r="E156" s="311" t="s">
        <v>1</v>
      </c>
      <c r="F156" s="312" t="s">
        <v>3417</v>
      </c>
      <c r="G156" s="310"/>
      <c r="H156" s="311" t="s">
        <v>1</v>
      </c>
      <c r="I156" s="313"/>
      <c r="J156" s="313"/>
      <c r="K156" s="310"/>
      <c r="L156" s="310"/>
      <c r="M156" s="314"/>
      <c r="N156" s="315"/>
      <c r="O156" s="316"/>
      <c r="P156" s="316"/>
      <c r="Q156" s="316"/>
      <c r="R156" s="316"/>
      <c r="S156" s="316"/>
      <c r="T156" s="316"/>
      <c r="U156" s="316"/>
      <c r="V156" s="316"/>
      <c r="W156" s="316"/>
      <c r="X156" s="317"/>
      <c r="Y156" s="15"/>
      <c r="Z156" s="15"/>
      <c r="AA156" s="15"/>
      <c r="AB156" s="15"/>
      <c r="AC156" s="15"/>
      <c r="AD156" s="15"/>
      <c r="AE156" s="15"/>
      <c r="AT156" s="318" t="s">
        <v>446</v>
      </c>
      <c r="AU156" s="318" t="s">
        <v>88</v>
      </c>
      <c r="AV156" s="15" t="s">
        <v>86</v>
      </c>
      <c r="AW156" s="15" t="s">
        <v>5</v>
      </c>
      <c r="AX156" s="15" t="s">
        <v>78</v>
      </c>
      <c r="AY156" s="318" t="s">
        <v>223</v>
      </c>
    </row>
    <row r="157" s="13" customFormat="1">
      <c r="A157" s="13"/>
      <c r="B157" s="274"/>
      <c r="C157" s="275"/>
      <c r="D157" s="266" t="s">
        <v>446</v>
      </c>
      <c r="E157" s="276" t="s">
        <v>1</v>
      </c>
      <c r="F157" s="277" t="s">
        <v>3540</v>
      </c>
      <c r="G157" s="275"/>
      <c r="H157" s="278">
        <v>27.927</v>
      </c>
      <c r="I157" s="279"/>
      <c r="J157" s="279"/>
      <c r="K157" s="275"/>
      <c r="L157" s="275"/>
      <c r="M157" s="280"/>
      <c r="N157" s="281"/>
      <c r="O157" s="282"/>
      <c r="P157" s="282"/>
      <c r="Q157" s="282"/>
      <c r="R157" s="282"/>
      <c r="S157" s="282"/>
      <c r="T157" s="282"/>
      <c r="U157" s="282"/>
      <c r="V157" s="282"/>
      <c r="W157" s="282"/>
      <c r="X157" s="283"/>
      <c r="Y157" s="13"/>
      <c r="Z157" s="13"/>
      <c r="AA157" s="13"/>
      <c r="AB157" s="13"/>
      <c r="AC157" s="13"/>
      <c r="AD157" s="13"/>
      <c r="AE157" s="13"/>
      <c r="AT157" s="284" t="s">
        <v>446</v>
      </c>
      <c r="AU157" s="284" t="s">
        <v>88</v>
      </c>
      <c r="AV157" s="13" t="s">
        <v>88</v>
      </c>
      <c r="AW157" s="13" t="s">
        <v>5</v>
      </c>
      <c r="AX157" s="13" t="s">
        <v>86</v>
      </c>
      <c r="AY157" s="284" t="s">
        <v>223</v>
      </c>
    </row>
    <row r="158" s="2" customFormat="1" ht="21.75" customHeight="1">
      <c r="A158" s="39"/>
      <c r="B158" s="40"/>
      <c r="C158" s="252" t="s">
        <v>263</v>
      </c>
      <c r="D158" s="252" t="s">
        <v>226</v>
      </c>
      <c r="E158" s="253" t="s">
        <v>1014</v>
      </c>
      <c r="F158" s="254" t="s">
        <v>1015</v>
      </c>
      <c r="G158" s="255" t="s">
        <v>409</v>
      </c>
      <c r="H158" s="256">
        <v>27.927</v>
      </c>
      <c r="I158" s="257"/>
      <c r="J158" s="257"/>
      <c r="K158" s="258">
        <f>ROUND(P158*H158,2)</f>
        <v>0</v>
      </c>
      <c r="L158" s="254" t="s">
        <v>404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88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3195</v>
      </c>
    </row>
    <row r="159" s="13" customFormat="1">
      <c r="A159" s="13"/>
      <c r="B159" s="274"/>
      <c r="C159" s="275"/>
      <c r="D159" s="266" t="s">
        <v>446</v>
      </c>
      <c r="E159" s="276" t="s">
        <v>1</v>
      </c>
      <c r="F159" s="277" t="s">
        <v>3540</v>
      </c>
      <c r="G159" s="275"/>
      <c r="H159" s="278">
        <v>27.927</v>
      </c>
      <c r="I159" s="279"/>
      <c r="J159" s="279"/>
      <c r="K159" s="275"/>
      <c r="L159" s="275"/>
      <c r="M159" s="280"/>
      <c r="N159" s="281"/>
      <c r="O159" s="282"/>
      <c r="P159" s="282"/>
      <c r="Q159" s="282"/>
      <c r="R159" s="282"/>
      <c r="S159" s="282"/>
      <c r="T159" s="282"/>
      <c r="U159" s="282"/>
      <c r="V159" s="282"/>
      <c r="W159" s="282"/>
      <c r="X159" s="283"/>
      <c r="Y159" s="13"/>
      <c r="Z159" s="13"/>
      <c r="AA159" s="13"/>
      <c r="AB159" s="13"/>
      <c r="AC159" s="13"/>
      <c r="AD159" s="13"/>
      <c r="AE159" s="13"/>
      <c r="AT159" s="284" t="s">
        <v>446</v>
      </c>
      <c r="AU159" s="284" t="s">
        <v>88</v>
      </c>
      <c r="AV159" s="13" t="s">
        <v>88</v>
      </c>
      <c r="AW159" s="13" t="s">
        <v>5</v>
      </c>
      <c r="AX159" s="13" t="s">
        <v>78</v>
      </c>
      <c r="AY159" s="284" t="s">
        <v>223</v>
      </c>
    </row>
    <row r="160" s="2" customFormat="1" ht="21.75" customHeight="1">
      <c r="A160" s="39"/>
      <c r="B160" s="40"/>
      <c r="C160" s="252" t="s">
        <v>267</v>
      </c>
      <c r="D160" s="252" t="s">
        <v>226</v>
      </c>
      <c r="E160" s="253" t="s">
        <v>1019</v>
      </c>
      <c r="F160" s="254" t="s">
        <v>1365</v>
      </c>
      <c r="G160" s="255" t="s">
        <v>501</v>
      </c>
      <c r="H160" s="256">
        <v>53.061</v>
      </c>
      <c r="I160" s="257"/>
      <c r="J160" s="257"/>
      <c r="K160" s="258">
        <f>ROUND(P160*H160,2)</f>
        <v>0</v>
      </c>
      <c r="L160" s="254" t="s">
        <v>404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88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3198</v>
      </c>
    </row>
    <row r="161" s="2" customFormat="1">
      <c r="A161" s="39"/>
      <c r="B161" s="40"/>
      <c r="C161" s="41"/>
      <c r="D161" s="266" t="s">
        <v>232</v>
      </c>
      <c r="E161" s="41"/>
      <c r="F161" s="267" t="s">
        <v>702</v>
      </c>
      <c r="G161" s="41"/>
      <c r="H161" s="41"/>
      <c r="I161" s="158"/>
      <c r="J161" s="158"/>
      <c r="K161" s="41"/>
      <c r="L161" s="41"/>
      <c r="M161" s="45"/>
      <c r="N161" s="268"/>
      <c r="O161" s="269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232</v>
      </c>
      <c r="AU161" s="18" t="s">
        <v>88</v>
      </c>
    </row>
    <row r="162" s="13" customFormat="1">
      <c r="A162" s="13"/>
      <c r="B162" s="274"/>
      <c r="C162" s="275"/>
      <c r="D162" s="266" t="s">
        <v>446</v>
      </c>
      <c r="E162" s="276" t="s">
        <v>1</v>
      </c>
      <c r="F162" s="277" t="s">
        <v>3545</v>
      </c>
      <c r="G162" s="275"/>
      <c r="H162" s="278">
        <v>53.061</v>
      </c>
      <c r="I162" s="279"/>
      <c r="J162" s="279"/>
      <c r="K162" s="275"/>
      <c r="L162" s="275"/>
      <c r="M162" s="280"/>
      <c r="N162" s="281"/>
      <c r="O162" s="282"/>
      <c r="P162" s="282"/>
      <c r="Q162" s="282"/>
      <c r="R162" s="282"/>
      <c r="S162" s="282"/>
      <c r="T162" s="282"/>
      <c r="U162" s="282"/>
      <c r="V162" s="282"/>
      <c r="W162" s="282"/>
      <c r="X162" s="283"/>
      <c r="Y162" s="13"/>
      <c r="Z162" s="13"/>
      <c r="AA162" s="13"/>
      <c r="AB162" s="13"/>
      <c r="AC162" s="13"/>
      <c r="AD162" s="13"/>
      <c r="AE162" s="13"/>
      <c r="AT162" s="284" t="s">
        <v>446</v>
      </c>
      <c r="AU162" s="284" t="s">
        <v>88</v>
      </c>
      <c r="AV162" s="13" t="s">
        <v>88</v>
      </c>
      <c r="AW162" s="13" t="s">
        <v>5</v>
      </c>
      <c r="AX162" s="13" t="s">
        <v>78</v>
      </c>
      <c r="AY162" s="284" t="s">
        <v>223</v>
      </c>
    </row>
    <row r="163" s="2" customFormat="1" ht="21.75" customHeight="1">
      <c r="A163" s="39"/>
      <c r="B163" s="40"/>
      <c r="C163" s="252" t="s">
        <v>274</v>
      </c>
      <c r="D163" s="252" t="s">
        <v>226</v>
      </c>
      <c r="E163" s="253" t="s">
        <v>913</v>
      </c>
      <c r="F163" s="254" t="s">
        <v>914</v>
      </c>
      <c r="G163" s="255" t="s">
        <v>409</v>
      </c>
      <c r="H163" s="256">
        <v>10.658</v>
      </c>
      <c r="I163" s="257"/>
      <c r="J163" s="257"/>
      <c r="K163" s="258">
        <f>ROUND(P163*H163,2)</f>
        <v>0</v>
      </c>
      <c r="L163" s="254" t="s">
        <v>404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3199</v>
      </c>
    </row>
    <row r="164" s="15" customFormat="1">
      <c r="A164" s="15"/>
      <c r="B164" s="309"/>
      <c r="C164" s="310"/>
      <c r="D164" s="266" t="s">
        <v>446</v>
      </c>
      <c r="E164" s="311" t="s">
        <v>1</v>
      </c>
      <c r="F164" s="312" t="s">
        <v>3546</v>
      </c>
      <c r="G164" s="310"/>
      <c r="H164" s="311" t="s">
        <v>1</v>
      </c>
      <c r="I164" s="313"/>
      <c r="J164" s="313"/>
      <c r="K164" s="310"/>
      <c r="L164" s="310"/>
      <c r="M164" s="314"/>
      <c r="N164" s="315"/>
      <c r="O164" s="316"/>
      <c r="P164" s="316"/>
      <c r="Q164" s="316"/>
      <c r="R164" s="316"/>
      <c r="S164" s="316"/>
      <c r="T164" s="316"/>
      <c r="U164" s="316"/>
      <c r="V164" s="316"/>
      <c r="W164" s="316"/>
      <c r="X164" s="317"/>
      <c r="Y164" s="15"/>
      <c r="Z164" s="15"/>
      <c r="AA164" s="15"/>
      <c r="AB164" s="15"/>
      <c r="AC164" s="15"/>
      <c r="AD164" s="15"/>
      <c r="AE164" s="15"/>
      <c r="AT164" s="318" t="s">
        <v>446</v>
      </c>
      <c r="AU164" s="318" t="s">
        <v>88</v>
      </c>
      <c r="AV164" s="15" t="s">
        <v>86</v>
      </c>
      <c r="AW164" s="15" t="s">
        <v>5</v>
      </c>
      <c r="AX164" s="15" t="s">
        <v>78</v>
      </c>
      <c r="AY164" s="318" t="s">
        <v>223</v>
      </c>
    </row>
    <row r="165" s="15" customFormat="1">
      <c r="A165" s="15"/>
      <c r="B165" s="309"/>
      <c r="C165" s="310"/>
      <c r="D165" s="266" t="s">
        <v>446</v>
      </c>
      <c r="E165" s="311" t="s">
        <v>1</v>
      </c>
      <c r="F165" s="312" t="s">
        <v>3547</v>
      </c>
      <c r="G165" s="310"/>
      <c r="H165" s="311" t="s">
        <v>1</v>
      </c>
      <c r="I165" s="313"/>
      <c r="J165" s="313"/>
      <c r="K165" s="310"/>
      <c r="L165" s="310"/>
      <c r="M165" s="314"/>
      <c r="N165" s="315"/>
      <c r="O165" s="316"/>
      <c r="P165" s="316"/>
      <c r="Q165" s="316"/>
      <c r="R165" s="316"/>
      <c r="S165" s="316"/>
      <c r="T165" s="316"/>
      <c r="U165" s="316"/>
      <c r="V165" s="316"/>
      <c r="W165" s="316"/>
      <c r="X165" s="317"/>
      <c r="Y165" s="15"/>
      <c r="Z165" s="15"/>
      <c r="AA165" s="15"/>
      <c r="AB165" s="15"/>
      <c r="AC165" s="15"/>
      <c r="AD165" s="15"/>
      <c r="AE165" s="15"/>
      <c r="AT165" s="318" t="s">
        <v>446</v>
      </c>
      <c r="AU165" s="318" t="s">
        <v>88</v>
      </c>
      <c r="AV165" s="15" t="s">
        <v>86</v>
      </c>
      <c r="AW165" s="15" t="s">
        <v>5</v>
      </c>
      <c r="AX165" s="15" t="s">
        <v>78</v>
      </c>
      <c r="AY165" s="318" t="s">
        <v>223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3548</v>
      </c>
      <c r="G166" s="275"/>
      <c r="H166" s="278">
        <v>4.6299999999999999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78</v>
      </c>
      <c r="AY166" s="284" t="s">
        <v>223</v>
      </c>
    </row>
    <row r="167" s="15" customFormat="1">
      <c r="A167" s="15"/>
      <c r="B167" s="309"/>
      <c r="C167" s="310"/>
      <c r="D167" s="266" t="s">
        <v>446</v>
      </c>
      <c r="E167" s="311" t="s">
        <v>1</v>
      </c>
      <c r="F167" s="312" t="s">
        <v>3549</v>
      </c>
      <c r="G167" s="310"/>
      <c r="H167" s="311" t="s">
        <v>1</v>
      </c>
      <c r="I167" s="313"/>
      <c r="J167" s="313"/>
      <c r="K167" s="310"/>
      <c r="L167" s="310"/>
      <c r="M167" s="314"/>
      <c r="N167" s="315"/>
      <c r="O167" s="316"/>
      <c r="P167" s="316"/>
      <c r="Q167" s="316"/>
      <c r="R167" s="316"/>
      <c r="S167" s="316"/>
      <c r="T167" s="316"/>
      <c r="U167" s="316"/>
      <c r="V167" s="316"/>
      <c r="W167" s="316"/>
      <c r="X167" s="317"/>
      <c r="Y167" s="15"/>
      <c r="Z167" s="15"/>
      <c r="AA167" s="15"/>
      <c r="AB167" s="15"/>
      <c r="AC167" s="15"/>
      <c r="AD167" s="15"/>
      <c r="AE167" s="15"/>
      <c r="AT167" s="318" t="s">
        <v>446</v>
      </c>
      <c r="AU167" s="318" t="s">
        <v>88</v>
      </c>
      <c r="AV167" s="15" t="s">
        <v>86</v>
      </c>
      <c r="AW167" s="15" t="s">
        <v>5</v>
      </c>
      <c r="AX167" s="15" t="s">
        <v>78</v>
      </c>
      <c r="AY167" s="318" t="s">
        <v>223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3550</v>
      </c>
      <c r="G168" s="275"/>
      <c r="H168" s="278">
        <v>0.64000000000000001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78</v>
      </c>
      <c r="AY168" s="284" t="s">
        <v>223</v>
      </c>
    </row>
    <row r="169" s="15" customFormat="1">
      <c r="A169" s="15"/>
      <c r="B169" s="309"/>
      <c r="C169" s="310"/>
      <c r="D169" s="266" t="s">
        <v>446</v>
      </c>
      <c r="E169" s="311" t="s">
        <v>1</v>
      </c>
      <c r="F169" s="312" t="s">
        <v>3425</v>
      </c>
      <c r="G169" s="310"/>
      <c r="H169" s="311" t="s">
        <v>1</v>
      </c>
      <c r="I169" s="313"/>
      <c r="J169" s="313"/>
      <c r="K169" s="310"/>
      <c r="L169" s="310"/>
      <c r="M169" s="314"/>
      <c r="N169" s="315"/>
      <c r="O169" s="316"/>
      <c r="P169" s="316"/>
      <c r="Q169" s="316"/>
      <c r="R169" s="316"/>
      <c r="S169" s="316"/>
      <c r="T169" s="316"/>
      <c r="U169" s="316"/>
      <c r="V169" s="316"/>
      <c r="W169" s="316"/>
      <c r="X169" s="317"/>
      <c r="Y169" s="15"/>
      <c r="Z169" s="15"/>
      <c r="AA169" s="15"/>
      <c r="AB169" s="15"/>
      <c r="AC169" s="15"/>
      <c r="AD169" s="15"/>
      <c r="AE169" s="15"/>
      <c r="AT169" s="318" t="s">
        <v>446</v>
      </c>
      <c r="AU169" s="318" t="s">
        <v>88</v>
      </c>
      <c r="AV169" s="15" t="s">
        <v>86</v>
      </c>
      <c r="AW169" s="15" t="s">
        <v>5</v>
      </c>
      <c r="AX169" s="15" t="s">
        <v>78</v>
      </c>
      <c r="AY169" s="318" t="s">
        <v>223</v>
      </c>
    </row>
    <row r="170" s="13" customFormat="1">
      <c r="A170" s="13"/>
      <c r="B170" s="274"/>
      <c r="C170" s="275"/>
      <c r="D170" s="266" t="s">
        <v>446</v>
      </c>
      <c r="E170" s="276" t="s">
        <v>1</v>
      </c>
      <c r="F170" s="277" t="s">
        <v>3551</v>
      </c>
      <c r="G170" s="275"/>
      <c r="H170" s="278">
        <v>4.9930000000000003</v>
      </c>
      <c r="I170" s="279"/>
      <c r="J170" s="279"/>
      <c r="K170" s="275"/>
      <c r="L170" s="275"/>
      <c r="M170" s="280"/>
      <c r="N170" s="281"/>
      <c r="O170" s="282"/>
      <c r="P170" s="282"/>
      <c r="Q170" s="282"/>
      <c r="R170" s="282"/>
      <c r="S170" s="282"/>
      <c r="T170" s="282"/>
      <c r="U170" s="282"/>
      <c r="V170" s="282"/>
      <c r="W170" s="282"/>
      <c r="X170" s="283"/>
      <c r="Y170" s="13"/>
      <c r="Z170" s="13"/>
      <c r="AA170" s="13"/>
      <c r="AB170" s="13"/>
      <c r="AC170" s="13"/>
      <c r="AD170" s="13"/>
      <c r="AE170" s="13"/>
      <c r="AT170" s="284" t="s">
        <v>446</v>
      </c>
      <c r="AU170" s="284" t="s">
        <v>88</v>
      </c>
      <c r="AV170" s="13" t="s">
        <v>88</v>
      </c>
      <c r="AW170" s="13" t="s">
        <v>5</v>
      </c>
      <c r="AX170" s="13" t="s">
        <v>78</v>
      </c>
      <c r="AY170" s="284" t="s">
        <v>223</v>
      </c>
    </row>
    <row r="171" s="15" customFormat="1">
      <c r="A171" s="15"/>
      <c r="B171" s="309"/>
      <c r="C171" s="310"/>
      <c r="D171" s="266" t="s">
        <v>446</v>
      </c>
      <c r="E171" s="311" t="s">
        <v>1</v>
      </c>
      <c r="F171" s="312" t="s">
        <v>3552</v>
      </c>
      <c r="G171" s="310"/>
      <c r="H171" s="311" t="s">
        <v>1</v>
      </c>
      <c r="I171" s="313"/>
      <c r="J171" s="313"/>
      <c r="K171" s="310"/>
      <c r="L171" s="310"/>
      <c r="M171" s="314"/>
      <c r="N171" s="315"/>
      <c r="O171" s="316"/>
      <c r="P171" s="316"/>
      <c r="Q171" s="316"/>
      <c r="R171" s="316"/>
      <c r="S171" s="316"/>
      <c r="T171" s="316"/>
      <c r="U171" s="316"/>
      <c r="V171" s="316"/>
      <c r="W171" s="316"/>
      <c r="X171" s="317"/>
      <c r="Y171" s="15"/>
      <c r="Z171" s="15"/>
      <c r="AA171" s="15"/>
      <c r="AB171" s="15"/>
      <c r="AC171" s="15"/>
      <c r="AD171" s="15"/>
      <c r="AE171" s="15"/>
      <c r="AT171" s="318" t="s">
        <v>446</v>
      </c>
      <c r="AU171" s="318" t="s">
        <v>88</v>
      </c>
      <c r="AV171" s="15" t="s">
        <v>86</v>
      </c>
      <c r="AW171" s="15" t="s">
        <v>5</v>
      </c>
      <c r="AX171" s="15" t="s">
        <v>78</v>
      </c>
      <c r="AY171" s="318" t="s">
        <v>223</v>
      </c>
    </row>
    <row r="172" s="13" customFormat="1">
      <c r="A172" s="13"/>
      <c r="B172" s="274"/>
      <c r="C172" s="275"/>
      <c r="D172" s="266" t="s">
        <v>446</v>
      </c>
      <c r="E172" s="276" t="s">
        <v>1</v>
      </c>
      <c r="F172" s="277" t="s">
        <v>3553</v>
      </c>
      <c r="G172" s="275"/>
      <c r="H172" s="278">
        <v>0.39500000000000002</v>
      </c>
      <c r="I172" s="279"/>
      <c r="J172" s="279"/>
      <c r="K172" s="275"/>
      <c r="L172" s="275"/>
      <c r="M172" s="280"/>
      <c r="N172" s="281"/>
      <c r="O172" s="282"/>
      <c r="P172" s="282"/>
      <c r="Q172" s="282"/>
      <c r="R172" s="282"/>
      <c r="S172" s="282"/>
      <c r="T172" s="282"/>
      <c r="U172" s="282"/>
      <c r="V172" s="282"/>
      <c r="W172" s="282"/>
      <c r="X172" s="283"/>
      <c r="Y172" s="13"/>
      <c r="Z172" s="13"/>
      <c r="AA172" s="13"/>
      <c r="AB172" s="13"/>
      <c r="AC172" s="13"/>
      <c r="AD172" s="13"/>
      <c r="AE172" s="13"/>
      <c r="AT172" s="284" t="s">
        <v>446</v>
      </c>
      <c r="AU172" s="284" t="s">
        <v>88</v>
      </c>
      <c r="AV172" s="13" t="s">
        <v>88</v>
      </c>
      <c r="AW172" s="13" t="s">
        <v>5</v>
      </c>
      <c r="AX172" s="13" t="s">
        <v>78</v>
      </c>
      <c r="AY172" s="284" t="s">
        <v>223</v>
      </c>
    </row>
    <row r="173" s="2" customFormat="1" ht="21.75" customHeight="1">
      <c r="A173" s="39"/>
      <c r="B173" s="40"/>
      <c r="C173" s="252" t="s">
        <v>279</v>
      </c>
      <c r="D173" s="252" t="s">
        <v>226</v>
      </c>
      <c r="E173" s="253" t="s">
        <v>2889</v>
      </c>
      <c r="F173" s="254" t="s">
        <v>2890</v>
      </c>
      <c r="G173" s="255" t="s">
        <v>409</v>
      </c>
      <c r="H173" s="256">
        <v>6.9850000000000003</v>
      </c>
      <c r="I173" s="257"/>
      <c r="J173" s="257"/>
      <c r="K173" s="258">
        <f>ROUND(P173*H173,2)</f>
        <v>0</v>
      </c>
      <c r="L173" s="254" t="s">
        <v>404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3200</v>
      </c>
    </row>
    <row r="174" s="15" customFormat="1">
      <c r="A174" s="15"/>
      <c r="B174" s="309"/>
      <c r="C174" s="310"/>
      <c r="D174" s="266" t="s">
        <v>446</v>
      </c>
      <c r="E174" s="311" t="s">
        <v>1</v>
      </c>
      <c r="F174" s="312" t="s">
        <v>3427</v>
      </c>
      <c r="G174" s="310"/>
      <c r="H174" s="311" t="s">
        <v>1</v>
      </c>
      <c r="I174" s="313"/>
      <c r="J174" s="313"/>
      <c r="K174" s="310"/>
      <c r="L174" s="310"/>
      <c r="M174" s="314"/>
      <c r="N174" s="315"/>
      <c r="O174" s="316"/>
      <c r="P174" s="316"/>
      <c r="Q174" s="316"/>
      <c r="R174" s="316"/>
      <c r="S174" s="316"/>
      <c r="T174" s="316"/>
      <c r="U174" s="316"/>
      <c r="V174" s="316"/>
      <c r="W174" s="316"/>
      <c r="X174" s="317"/>
      <c r="Y174" s="15"/>
      <c r="Z174" s="15"/>
      <c r="AA174" s="15"/>
      <c r="AB174" s="15"/>
      <c r="AC174" s="15"/>
      <c r="AD174" s="15"/>
      <c r="AE174" s="15"/>
      <c r="AT174" s="318" t="s">
        <v>446</v>
      </c>
      <c r="AU174" s="318" t="s">
        <v>88</v>
      </c>
      <c r="AV174" s="15" t="s">
        <v>86</v>
      </c>
      <c r="AW174" s="15" t="s">
        <v>5</v>
      </c>
      <c r="AX174" s="15" t="s">
        <v>78</v>
      </c>
      <c r="AY174" s="318" t="s">
        <v>223</v>
      </c>
    </row>
    <row r="175" s="13" customFormat="1">
      <c r="A175" s="13"/>
      <c r="B175" s="274"/>
      <c r="C175" s="275"/>
      <c r="D175" s="266" t="s">
        <v>446</v>
      </c>
      <c r="E175" s="276" t="s">
        <v>1</v>
      </c>
      <c r="F175" s="277" t="s">
        <v>3554</v>
      </c>
      <c r="G175" s="275"/>
      <c r="H175" s="278">
        <v>6.9850000000000003</v>
      </c>
      <c r="I175" s="279"/>
      <c r="J175" s="279"/>
      <c r="K175" s="275"/>
      <c r="L175" s="275"/>
      <c r="M175" s="280"/>
      <c r="N175" s="281"/>
      <c r="O175" s="282"/>
      <c r="P175" s="282"/>
      <c r="Q175" s="282"/>
      <c r="R175" s="282"/>
      <c r="S175" s="282"/>
      <c r="T175" s="282"/>
      <c r="U175" s="282"/>
      <c r="V175" s="282"/>
      <c r="W175" s="282"/>
      <c r="X175" s="283"/>
      <c r="Y175" s="13"/>
      <c r="Z175" s="13"/>
      <c r="AA175" s="13"/>
      <c r="AB175" s="13"/>
      <c r="AC175" s="13"/>
      <c r="AD175" s="13"/>
      <c r="AE175" s="13"/>
      <c r="AT175" s="284" t="s">
        <v>446</v>
      </c>
      <c r="AU175" s="284" t="s">
        <v>88</v>
      </c>
      <c r="AV175" s="13" t="s">
        <v>88</v>
      </c>
      <c r="AW175" s="13" t="s">
        <v>5</v>
      </c>
      <c r="AX175" s="13" t="s">
        <v>78</v>
      </c>
      <c r="AY175" s="284" t="s">
        <v>223</v>
      </c>
    </row>
    <row r="176" s="14" customFormat="1">
      <c r="A176" s="14"/>
      <c r="B176" s="285"/>
      <c r="C176" s="286"/>
      <c r="D176" s="266" t="s">
        <v>446</v>
      </c>
      <c r="E176" s="287" t="s">
        <v>1</v>
      </c>
      <c r="F176" s="288" t="s">
        <v>463</v>
      </c>
      <c r="G176" s="286"/>
      <c r="H176" s="289">
        <v>6.9850000000000003</v>
      </c>
      <c r="I176" s="290"/>
      <c r="J176" s="290"/>
      <c r="K176" s="286"/>
      <c r="L176" s="286"/>
      <c r="M176" s="291"/>
      <c r="N176" s="292"/>
      <c r="O176" s="293"/>
      <c r="P176" s="293"/>
      <c r="Q176" s="293"/>
      <c r="R176" s="293"/>
      <c r="S176" s="293"/>
      <c r="T176" s="293"/>
      <c r="U176" s="293"/>
      <c r="V176" s="293"/>
      <c r="W176" s="293"/>
      <c r="X176" s="294"/>
      <c r="Y176" s="14"/>
      <c r="Z176" s="14"/>
      <c r="AA176" s="14"/>
      <c r="AB176" s="14"/>
      <c r="AC176" s="14"/>
      <c r="AD176" s="14"/>
      <c r="AE176" s="14"/>
      <c r="AT176" s="295" t="s">
        <v>446</v>
      </c>
      <c r="AU176" s="295" t="s">
        <v>88</v>
      </c>
      <c r="AV176" s="14" t="s">
        <v>239</v>
      </c>
      <c r="AW176" s="14" t="s">
        <v>5</v>
      </c>
      <c r="AX176" s="14" t="s">
        <v>86</v>
      </c>
      <c r="AY176" s="295" t="s">
        <v>223</v>
      </c>
    </row>
    <row r="177" s="2" customFormat="1" ht="21.75" customHeight="1">
      <c r="A177" s="39"/>
      <c r="B177" s="40"/>
      <c r="C177" s="296" t="s">
        <v>289</v>
      </c>
      <c r="D177" s="296" t="s">
        <v>498</v>
      </c>
      <c r="E177" s="297" t="s">
        <v>2718</v>
      </c>
      <c r="F177" s="298" t="s">
        <v>2719</v>
      </c>
      <c r="G177" s="299" t="s">
        <v>501</v>
      </c>
      <c r="H177" s="300">
        <v>31.042999999999999</v>
      </c>
      <c r="I177" s="301"/>
      <c r="J177" s="302"/>
      <c r="K177" s="303">
        <f>ROUND(P177*H177,2)</f>
        <v>0</v>
      </c>
      <c r="L177" s="298" t="s">
        <v>404</v>
      </c>
      <c r="M177" s="304"/>
      <c r="N177" s="305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1</v>
      </c>
      <c r="V177" s="262">
        <f>U177*H177</f>
        <v>31.042999999999999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430</v>
      </c>
      <c r="AT177" s="264" t="s">
        <v>498</v>
      </c>
      <c r="AU177" s="264" t="s">
        <v>88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3206</v>
      </c>
    </row>
    <row r="178" s="13" customFormat="1">
      <c r="A178" s="13"/>
      <c r="B178" s="274"/>
      <c r="C178" s="275"/>
      <c r="D178" s="266" t="s">
        <v>446</v>
      </c>
      <c r="E178" s="276" t="s">
        <v>1</v>
      </c>
      <c r="F178" s="277" t="s">
        <v>3555</v>
      </c>
      <c r="G178" s="275"/>
      <c r="H178" s="278">
        <v>12.285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5</v>
      </c>
      <c r="AX178" s="13" t="s">
        <v>78</v>
      </c>
      <c r="AY178" s="284" t="s">
        <v>223</v>
      </c>
    </row>
    <row r="179" s="15" customFormat="1">
      <c r="A179" s="15"/>
      <c r="B179" s="309"/>
      <c r="C179" s="310"/>
      <c r="D179" s="266" t="s">
        <v>446</v>
      </c>
      <c r="E179" s="311" t="s">
        <v>1</v>
      </c>
      <c r="F179" s="312" t="s">
        <v>3430</v>
      </c>
      <c r="G179" s="310"/>
      <c r="H179" s="311" t="s">
        <v>1</v>
      </c>
      <c r="I179" s="313"/>
      <c r="J179" s="313"/>
      <c r="K179" s="310"/>
      <c r="L179" s="310"/>
      <c r="M179" s="314"/>
      <c r="N179" s="315"/>
      <c r="O179" s="316"/>
      <c r="P179" s="316"/>
      <c r="Q179" s="316"/>
      <c r="R179" s="316"/>
      <c r="S179" s="316"/>
      <c r="T179" s="316"/>
      <c r="U179" s="316"/>
      <c r="V179" s="316"/>
      <c r="W179" s="316"/>
      <c r="X179" s="317"/>
      <c r="Y179" s="15"/>
      <c r="Z179" s="15"/>
      <c r="AA179" s="15"/>
      <c r="AB179" s="15"/>
      <c r="AC179" s="15"/>
      <c r="AD179" s="15"/>
      <c r="AE179" s="15"/>
      <c r="AT179" s="318" t="s">
        <v>446</v>
      </c>
      <c r="AU179" s="318" t="s">
        <v>88</v>
      </c>
      <c r="AV179" s="15" t="s">
        <v>86</v>
      </c>
      <c r="AW179" s="15" t="s">
        <v>5</v>
      </c>
      <c r="AX179" s="15" t="s">
        <v>78</v>
      </c>
      <c r="AY179" s="318" t="s">
        <v>223</v>
      </c>
    </row>
    <row r="180" s="13" customFormat="1">
      <c r="A180" s="13"/>
      <c r="B180" s="274"/>
      <c r="C180" s="275"/>
      <c r="D180" s="266" t="s">
        <v>446</v>
      </c>
      <c r="E180" s="276" t="s">
        <v>1</v>
      </c>
      <c r="F180" s="277" t="s">
        <v>3556</v>
      </c>
      <c r="G180" s="275"/>
      <c r="H180" s="278">
        <v>18.757999999999999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88</v>
      </c>
      <c r="AV180" s="13" t="s">
        <v>88</v>
      </c>
      <c r="AW180" s="13" t="s">
        <v>5</v>
      </c>
      <c r="AX180" s="13" t="s">
        <v>78</v>
      </c>
      <c r="AY180" s="284" t="s">
        <v>223</v>
      </c>
    </row>
    <row r="181" s="12" customFormat="1" ht="22.8" customHeight="1">
      <c r="A181" s="12"/>
      <c r="B181" s="235"/>
      <c r="C181" s="236"/>
      <c r="D181" s="237" t="s">
        <v>77</v>
      </c>
      <c r="E181" s="250" t="s">
        <v>239</v>
      </c>
      <c r="F181" s="250" t="s">
        <v>1617</v>
      </c>
      <c r="G181" s="236"/>
      <c r="H181" s="236"/>
      <c r="I181" s="239"/>
      <c r="J181" s="239"/>
      <c r="K181" s="251">
        <f>BK181</f>
        <v>0</v>
      </c>
      <c r="L181" s="236"/>
      <c r="M181" s="241"/>
      <c r="N181" s="242"/>
      <c r="O181" s="243"/>
      <c r="P181" s="243"/>
      <c r="Q181" s="244">
        <f>SUM(Q182:Q188)</f>
        <v>0</v>
      </c>
      <c r="R181" s="244">
        <f>SUM(R182:R188)</f>
        <v>0</v>
      </c>
      <c r="S181" s="243"/>
      <c r="T181" s="245">
        <f>SUM(T182:T188)</f>
        <v>0</v>
      </c>
      <c r="U181" s="243"/>
      <c r="V181" s="245">
        <f>SUM(V182:V188)</f>
        <v>0.0091777000000000004</v>
      </c>
      <c r="W181" s="243"/>
      <c r="X181" s="246">
        <f>SUM(X182:X188)</f>
        <v>0</v>
      </c>
      <c r="Y181" s="12"/>
      <c r="Z181" s="12"/>
      <c r="AA181" s="12"/>
      <c r="AB181" s="12"/>
      <c r="AC181" s="12"/>
      <c r="AD181" s="12"/>
      <c r="AE181" s="12"/>
      <c r="AR181" s="247" t="s">
        <v>86</v>
      </c>
      <c r="AT181" s="248" t="s">
        <v>77</v>
      </c>
      <c r="AU181" s="248" t="s">
        <v>86</v>
      </c>
      <c r="AY181" s="247" t="s">
        <v>223</v>
      </c>
      <c r="BK181" s="249">
        <f>SUM(BK182:BK188)</f>
        <v>0</v>
      </c>
    </row>
    <row r="182" s="2" customFormat="1" ht="21.75" customHeight="1">
      <c r="A182" s="39"/>
      <c r="B182" s="40"/>
      <c r="C182" s="252" t="s">
        <v>303</v>
      </c>
      <c r="D182" s="252" t="s">
        <v>226</v>
      </c>
      <c r="E182" s="253" t="s">
        <v>2803</v>
      </c>
      <c r="F182" s="254" t="s">
        <v>2804</v>
      </c>
      <c r="G182" s="255" t="s">
        <v>403</v>
      </c>
      <c r="H182" s="256">
        <v>0.049000000000000002</v>
      </c>
      <c r="I182" s="257"/>
      <c r="J182" s="257"/>
      <c r="K182" s="258">
        <f>ROUND(P182*H182,2)</f>
        <v>0</v>
      </c>
      <c r="L182" s="254" t="s">
        <v>404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0.18729999999999999</v>
      </c>
      <c r="V182" s="262">
        <f>U182*H182</f>
        <v>0.0091777000000000004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88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3432</v>
      </c>
    </row>
    <row r="183" s="2" customFormat="1">
      <c r="A183" s="39"/>
      <c r="B183" s="40"/>
      <c r="C183" s="41"/>
      <c r="D183" s="266" t="s">
        <v>232</v>
      </c>
      <c r="E183" s="41"/>
      <c r="F183" s="267" t="s">
        <v>2806</v>
      </c>
      <c r="G183" s="41"/>
      <c r="H183" s="41"/>
      <c r="I183" s="158"/>
      <c r="J183" s="158"/>
      <c r="K183" s="41"/>
      <c r="L183" s="41"/>
      <c r="M183" s="45"/>
      <c r="N183" s="268"/>
      <c r="O183" s="269"/>
      <c r="P183" s="92"/>
      <c r="Q183" s="92"/>
      <c r="R183" s="92"/>
      <c r="S183" s="92"/>
      <c r="T183" s="92"/>
      <c r="U183" s="92"/>
      <c r="V183" s="92"/>
      <c r="W183" s="92"/>
      <c r="X183" s="93"/>
      <c r="Y183" s="39"/>
      <c r="Z183" s="39"/>
      <c r="AA183" s="39"/>
      <c r="AB183" s="39"/>
      <c r="AC183" s="39"/>
      <c r="AD183" s="39"/>
      <c r="AE183" s="39"/>
      <c r="AT183" s="18" t="s">
        <v>232</v>
      </c>
      <c r="AU183" s="18" t="s">
        <v>88</v>
      </c>
    </row>
    <row r="184" s="13" customFormat="1">
      <c r="A184" s="13"/>
      <c r="B184" s="274"/>
      <c r="C184" s="275"/>
      <c r="D184" s="266" t="s">
        <v>446</v>
      </c>
      <c r="E184" s="276" t="s">
        <v>1</v>
      </c>
      <c r="F184" s="277" t="s">
        <v>3433</v>
      </c>
      <c r="G184" s="275"/>
      <c r="H184" s="278">
        <v>0.049000000000000002</v>
      </c>
      <c r="I184" s="279"/>
      <c r="J184" s="279"/>
      <c r="K184" s="275"/>
      <c r="L184" s="275"/>
      <c r="M184" s="280"/>
      <c r="N184" s="281"/>
      <c r="O184" s="282"/>
      <c r="P184" s="282"/>
      <c r="Q184" s="282"/>
      <c r="R184" s="282"/>
      <c r="S184" s="282"/>
      <c r="T184" s="282"/>
      <c r="U184" s="282"/>
      <c r="V184" s="282"/>
      <c r="W184" s="282"/>
      <c r="X184" s="283"/>
      <c r="Y184" s="13"/>
      <c r="Z184" s="13"/>
      <c r="AA184" s="13"/>
      <c r="AB184" s="13"/>
      <c r="AC184" s="13"/>
      <c r="AD184" s="13"/>
      <c r="AE184" s="13"/>
      <c r="AT184" s="284" t="s">
        <v>446</v>
      </c>
      <c r="AU184" s="284" t="s">
        <v>88</v>
      </c>
      <c r="AV184" s="13" t="s">
        <v>88</v>
      </c>
      <c r="AW184" s="13" t="s">
        <v>5</v>
      </c>
      <c r="AX184" s="13" t="s">
        <v>78</v>
      </c>
      <c r="AY184" s="284" t="s">
        <v>223</v>
      </c>
    </row>
    <row r="185" s="2" customFormat="1" ht="21.75" customHeight="1">
      <c r="A185" s="39"/>
      <c r="B185" s="40"/>
      <c r="C185" s="252" t="s">
        <v>312</v>
      </c>
      <c r="D185" s="252" t="s">
        <v>226</v>
      </c>
      <c r="E185" s="253" t="s">
        <v>2809</v>
      </c>
      <c r="F185" s="254" t="s">
        <v>2810</v>
      </c>
      <c r="G185" s="255" t="s">
        <v>409</v>
      </c>
      <c r="H185" s="256">
        <v>3.0819999999999999</v>
      </c>
      <c r="I185" s="257"/>
      <c r="J185" s="257"/>
      <c r="K185" s="258">
        <f>ROUND(P185*H185,2)</f>
        <v>0</v>
      </c>
      <c r="L185" s="254" t="s">
        <v>404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3221</v>
      </c>
    </row>
    <row r="186" s="2" customFormat="1">
      <c r="A186" s="39"/>
      <c r="B186" s="40"/>
      <c r="C186" s="41"/>
      <c r="D186" s="266" t="s">
        <v>232</v>
      </c>
      <c r="E186" s="41"/>
      <c r="F186" s="267" t="s">
        <v>2812</v>
      </c>
      <c r="G186" s="41"/>
      <c r="H186" s="41"/>
      <c r="I186" s="158"/>
      <c r="J186" s="158"/>
      <c r="K186" s="41"/>
      <c r="L186" s="41"/>
      <c r="M186" s="45"/>
      <c r="N186" s="268"/>
      <c r="O186" s="269"/>
      <c r="P186" s="92"/>
      <c r="Q186" s="92"/>
      <c r="R186" s="92"/>
      <c r="S186" s="92"/>
      <c r="T186" s="92"/>
      <c r="U186" s="92"/>
      <c r="V186" s="92"/>
      <c r="W186" s="92"/>
      <c r="X186" s="93"/>
      <c r="Y186" s="39"/>
      <c r="Z186" s="39"/>
      <c r="AA186" s="39"/>
      <c r="AB186" s="39"/>
      <c r="AC186" s="39"/>
      <c r="AD186" s="39"/>
      <c r="AE186" s="39"/>
      <c r="AT186" s="18" t="s">
        <v>232</v>
      </c>
      <c r="AU186" s="18" t="s">
        <v>88</v>
      </c>
    </row>
    <row r="187" s="15" customFormat="1">
      <c r="A187" s="15"/>
      <c r="B187" s="309"/>
      <c r="C187" s="310"/>
      <c r="D187" s="266" t="s">
        <v>446</v>
      </c>
      <c r="E187" s="311" t="s">
        <v>1</v>
      </c>
      <c r="F187" s="312" t="s">
        <v>3222</v>
      </c>
      <c r="G187" s="310"/>
      <c r="H187" s="311" t="s">
        <v>1</v>
      </c>
      <c r="I187" s="313"/>
      <c r="J187" s="313"/>
      <c r="K187" s="310"/>
      <c r="L187" s="310"/>
      <c r="M187" s="314"/>
      <c r="N187" s="315"/>
      <c r="O187" s="316"/>
      <c r="P187" s="316"/>
      <c r="Q187" s="316"/>
      <c r="R187" s="316"/>
      <c r="S187" s="316"/>
      <c r="T187" s="316"/>
      <c r="U187" s="316"/>
      <c r="V187" s="316"/>
      <c r="W187" s="316"/>
      <c r="X187" s="317"/>
      <c r="Y187" s="15"/>
      <c r="Z187" s="15"/>
      <c r="AA187" s="15"/>
      <c r="AB187" s="15"/>
      <c r="AC187" s="15"/>
      <c r="AD187" s="15"/>
      <c r="AE187" s="15"/>
      <c r="AT187" s="318" t="s">
        <v>446</v>
      </c>
      <c r="AU187" s="318" t="s">
        <v>88</v>
      </c>
      <c r="AV187" s="15" t="s">
        <v>86</v>
      </c>
      <c r="AW187" s="15" t="s">
        <v>5</v>
      </c>
      <c r="AX187" s="15" t="s">
        <v>78</v>
      </c>
      <c r="AY187" s="318" t="s">
        <v>223</v>
      </c>
    </row>
    <row r="188" s="13" customFormat="1">
      <c r="A188" s="13"/>
      <c r="B188" s="274"/>
      <c r="C188" s="275"/>
      <c r="D188" s="266" t="s">
        <v>446</v>
      </c>
      <c r="E188" s="276" t="s">
        <v>1</v>
      </c>
      <c r="F188" s="277" t="s">
        <v>3557</v>
      </c>
      <c r="G188" s="275"/>
      <c r="H188" s="278">
        <v>3.0819999999999999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3"/>
      <c r="Z188" s="13"/>
      <c r="AA188" s="13"/>
      <c r="AB188" s="13"/>
      <c r="AC188" s="13"/>
      <c r="AD188" s="13"/>
      <c r="AE188" s="13"/>
      <c r="AT188" s="284" t="s">
        <v>446</v>
      </c>
      <c r="AU188" s="284" t="s">
        <v>88</v>
      </c>
      <c r="AV188" s="13" t="s">
        <v>88</v>
      </c>
      <c r="AW188" s="13" t="s">
        <v>5</v>
      </c>
      <c r="AX188" s="13" t="s">
        <v>78</v>
      </c>
      <c r="AY188" s="284" t="s">
        <v>223</v>
      </c>
    </row>
    <row r="189" s="12" customFormat="1" ht="22.8" customHeight="1">
      <c r="A189" s="12"/>
      <c r="B189" s="235"/>
      <c r="C189" s="236"/>
      <c r="D189" s="237" t="s">
        <v>77</v>
      </c>
      <c r="E189" s="250" t="s">
        <v>430</v>
      </c>
      <c r="F189" s="250" t="s">
        <v>917</v>
      </c>
      <c r="G189" s="236"/>
      <c r="H189" s="236"/>
      <c r="I189" s="239"/>
      <c r="J189" s="239"/>
      <c r="K189" s="251">
        <f>BK189</f>
        <v>0</v>
      </c>
      <c r="L189" s="236"/>
      <c r="M189" s="241"/>
      <c r="N189" s="242"/>
      <c r="O189" s="243"/>
      <c r="P189" s="243"/>
      <c r="Q189" s="244">
        <f>SUM(Q190:Q276)</f>
        <v>0</v>
      </c>
      <c r="R189" s="244">
        <f>SUM(R190:R276)</f>
        <v>0</v>
      </c>
      <c r="S189" s="243"/>
      <c r="T189" s="245">
        <f>SUM(T190:T276)</f>
        <v>0</v>
      </c>
      <c r="U189" s="243"/>
      <c r="V189" s="245">
        <f>SUM(V190:V276)</f>
        <v>1.1828660699999998</v>
      </c>
      <c r="W189" s="243"/>
      <c r="X189" s="246">
        <f>SUM(X190:X276)</f>
        <v>0</v>
      </c>
      <c r="Y189" s="12"/>
      <c r="Z189" s="12"/>
      <c r="AA189" s="12"/>
      <c r="AB189" s="12"/>
      <c r="AC189" s="12"/>
      <c r="AD189" s="12"/>
      <c r="AE189" s="12"/>
      <c r="AR189" s="247" t="s">
        <v>86</v>
      </c>
      <c r="AT189" s="248" t="s">
        <v>77</v>
      </c>
      <c r="AU189" s="248" t="s">
        <v>86</v>
      </c>
      <c r="AY189" s="247" t="s">
        <v>223</v>
      </c>
      <c r="BK189" s="249">
        <f>SUM(BK190:BK276)</f>
        <v>0</v>
      </c>
    </row>
    <row r="190" s="2" customFormat="1" ht="16.5" customHeight="1">
      <c r="A190" s="39"/>
      <c r="B190" s="40"/>
      <c r="C190" s="252" t="s">
        <v>317</v>
      </c>
      <c r="D190" s="252" t="s">
        <v>226</v>
      </c>
      <c r="E190" s="253" t="s">
        <v>3440</v>
      </c>
      <c r="F190" s="254" t="s">
        <v>3558</v>
      </c>
      <c r="G190" s="255" t="s">
        <v>320</v>
      </c>
      <c r="H190" s="256">
        <v>1</v>
      </c>
      <c r="I190" s="257"/>
      <c r="J190" s="257"/>
      <c r="K190" s="258">
        <f>ROUND(P190*H190,2)</f>
        <v>0</v>
      </c>
      <c r="L190" s="254" t="s">
        <v>1</v>
      </c>
      <c r="M190" s="45"/>
      <c r="N190" s="259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0</v>
      </c>
      <c r="V190" s="262">
        <f>U190*H190</f>
        <v>0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239</v>
      </c>
      <c r="AT190" s="264" t="s">
        <v>226</v>
      </c>
      <c r="AU190" s="264" t="s">
        <v>88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3559</v>
      </c>
    </row>
    <row r="191" s="2" customFormat="1" ht="21.75" customHeight="1">
      <c r="A191" s="39"/>
      <c r="B191" s="40"/>
      <c r="C191" s="296" t="s">
        <v>322</v>
      </c>
      <c r="D191" s="296" t="s">
        <v>498</v>
      </c>
      <c r="E191" s="297" t="s">
        <v>3560</v>
      </c>
      <c r="F191" s="298" t="s">
        <v>3561</v>
      </c>
      <c r="G191" s="299" t="s">
        <v>481</v>
      </c>
      <c r="H191" s="300">
        <v>28.349</v>
      </c>
      <c r="I191" s="301"/>
      <c r="J191" s="302"/>
      <c r="K191" s="303">
        <f>ROUND(P191*H191,2)</f>
        <v>0</v>
      </c>
      <c r="L191" s="298" t="s">
        <v>404</v>
      </c>
      <c r="M191" s="304"/>
      <c r="N191" s="305" t="s">
        <v>1</v>
      </c>
      <c r="O191" s="260" t="s">
        <v>41</v>
      </c>
      <c r="P191" s="261">
        <f>I191+J191</f>
        <v>0</v>
      </c>
      <c r="Q191" s="261">
        <f>ROUND(I191*H191,2)</f>
        <v>0</v>
      </c>
      <c r="R191" s="261">
        <f>ROUND(J191*H191,2)</f>
        <v>0</v>
      </c>
      <c r="S191" s="92"/>
      <c r="T191" s="262">
        <f>S191*H191</f>
        <v>0</v>
      </c>
      <c r="U191" s="262">
        <v>0.00042999999999999999</v>
      </c>
      <c r="V191" s="262">
        <f>U191*H191</f>
        <v>0.012190069999999999</v>
      </c>
      <c r="W191" s="262">
        <v>0</v>
      </c>
      <c r="X191" s="263">
        <f>W191*H191</f>
        <v>0</v>
      </c>
      <c r="Y191" s="39"/>
      <c r="Z191" s="39"/>
      <c r="AA191" s="39"/>
      <c r="AB191" s="39"/>
      <c r="AC191" s="39"/>
      <c r="AD191" s="39"/>
      <c r="AE191" s="39"/>
      <c r="AR191" s="264" t="s">
        <v>430</v>
      </c>
      <c r="AT191" s="264" t="s">
        <v>498</v>
      </c>
      <c r="AU191" s="264" t="s">
        <v>88</v>
      </c>
      <c r="AY191" s="18" t="s">
        <v>223</v>
      </c>
      <c r="BE191" s="265">
        <f>IF(O191="základní",K191,0)</f>
        <v>0</v>
      </c>
      <c r="BF191" s="265">
        <f>IF(O191="snížená",K191,0)</f>
        <v>0</v>
      </c>
      <c r="BG191" s="265">
        <f>IF(O191="zákl. přenesená",K191,0)</f>
        <v>0</v>
      </c>
      <c r="BH191" s="265">
        <f>IF(O191="sníž. přenesená",K191,0)</f>
        <v>0</v>
      </c>
      <c r="BI191" s="265">
        <f>IF(O191="nulová",K191,0)</f>
        <v>0</v>
      </c>
      <c r="BJ191" s="18" t="s">
        <v>86</v>
      </c>
      <c r="BK191" s="265">
        <f>ROUND(P191*H191,2)</f>
        <v>0</v>
      </c>
      <c r="BL191" s="18" t="s">
        <v>239</v>
      </c>
      <c r="BM191" s="264" t="s">
        <v>3562</v>
      </c>
    </row>
    <row r="192" s="13" customFormat="1">
      <c r="A192" s="13"/>
      <c r="B192" s="274"/>
      <c r="C192" s="275"/>
      <c r="D192" s="266" t="s">
        <v>446</v>
      </c>
      <c r="E192" s="276" t="s">
        <v>1</v>
      </c>
      <c r="F192" s="277" t="s">
        <v>3563</v>
      </c>
      <c r="G192" s="275"/>
      <c r="H192" s="278">
        <v>27.93</v>
      </c>
      <c r="I192" s="279"/>
      <c r="J192" s="279"/>
      <c r="K192" s="275"/>
      <c r="L192" s="275"/>
      <c r="M192" s="280"/>
      <c r="N192" s="281"/>
      <c r="O192" s="282"/>
      <c r="P192" s="282"/>
      <c r="Q192" s="282"/>
      <c r="R192" s="282"/>
      <c r="S192" s="282"/>
      <c r="T192" s="282"/>
      <c r="U192" s="282"/>
      <c r="V192" s="282"/>
      <c r="W192" s="282"/>
      <c r="X192" s="283"/>
      <c r="Y192" s="13"/>
      <c r="Z192" s="13"/>
      <c r="AA192" s="13"/>
      <c r="AB192" s="13"/>
      <c r="AC192" s="13"/>
      <c r="AD192" s="13"/>
      <c r="AE192" s="13"/>
      <c r="AT192" s="284" t="s">
        <v>446</v>
      </c>
      <c r="AU192" s="284" t="s">
        <v>88</v>
      </c>
      <c r="AV192" s="13" t="s">
        <v>88</v>
      </c>
      <c r="AW192" s="13" t="s">
        <v>5</v>
      </c>
      <c r="AX192" s="13" t="s">
        <v>86</v>
      </c>
      <c r="AY192" s="284" t="s">
        <v>223</v>
      </c>
    </row>
    <row r="193" s="13" customFormat="1">
      <c r="A193" s="13"/>
      <c r="B193" s="274"/>
      <c r="C193" s="275"/>
      <c r="D193" s="266" t="s">
        <v>446</v>
      </c>
      <c r="E193" s="275"/>
      <c r="F193" s="277" t="s">
        <v>3564</v>
      </c>
      <c r="G193" s="275"/>
      <c r="H193" s="278">
        <v>28.349</v>
      </c>
      <c r="I193" s="279"/>
      <c r="J193" s="279"/>
      <c r="K193" s="275"/>
      <c r="L193" s="275"/>
      <c r="M193" s="280"/>
      <c r="N193" s="281"/>
      <c r="O193" s="282"/>
      <c r="P193" s="282"/>
      <c r="Q193" s="282"/>
      <c r="R193" s="282"/>
      <c r="S193" s="282"/>
      <c r="T193" s="282"/>
      <c r="U193" s="282"/>
      <c r="V193" s="282"/>
      <c r="W193" s="282"/>
      <c r="X193" s="283"/>
      <c r="Y193" s="13"/>
      <c r="Z193" s="13"/>
      <c r="AA193" s="13"/>
      <c r="AB193" s="13"/>
      <c r="AC193" s="13"/>
      <c r="AD193" s="13"/>
      <c r="AE193" s="13"/>
      <c r="AT193" s="284" t="s">
        <v>446</v>
      </c>
      <c r="AU193" s="284" t="s">
        <v>88</v>
      </c>
      <c r="AV193" s="13" t="s">
        <v>88</v>
      </c>
      <c r="AW193" s="13" t="s">
        <v>4</v>
      </c>
      <c r="AX193" s="13" t="s">
        <v>86</v>
      </c>
      <c r="AY193" s="284" t="s">
        <v>223</v>
      </c>
    </row>
    <row r="194" s="2" customFormat="1" ht="21.75" customHeight="1">
      <c r="A194" s="39"/>
      <c r="B194" s="40"/>
      <c r="C194" s="252" t="s">
        <v>332</v>
      </c>
      <c r="D194" s="252" t="s">
        <v>226</v>
      </c>
      <c r="E194" s="253" t="s">
        <v>3565</v>
      </c>
      <c r="F194" s="254" t="s">
        <v>3566</v>
      </c>
      <c r="G194" s="255" t="s">
        <v>481</v>
      </c>
      <c r="H194" s="256">
        <v>28.349</v>
      </c>
      <c r="I194" s="257"/>
      <c r="J194" s="257"/>
      <c r="K194" s="258">
        <f>ROUND(P194*H194,2)</f>
        <v>0</v>
      </c>
      <c r="L194" s="254" t="s">
        <v>404</v>
      </c>
      <c r="M194" s="45"/>
      <c r="N194" s="259" t="s">
        <v>1</v>
      </c>
      <c r="O194" s="260" t="s">
        <v>41</v>
      </c>
      <c r="P194" s="261">
        <f>I194+J194</f>
        <v>0</v>
      </c>
      <c r="Q194" s="261">
        <f>ROUND(I194*H194,2)</f>
        <v>0</v>
      </c>
      <c r="R194" s="261">
        <f>ROUND(J194*H194,2)</f>
        <v>0</v>
      </c>
      <c r="S194" s="92"/>
      <c r="T194" s="262">
        <f>S194*H194</f>
        <v>0</v>
      </c>
      <c r="U194" s="262">
        <v>0</v>
      </c>
      <c r="V194" s="262">
        <f>U194*H194</f>
        <v>0</v>
      </c>
      <c r="W194" s="262">
        <v>0</v>
      </c>
      <c r="X194" s="263">
        <f>W194*H194</f>
        <v>0</v>
      </c>
      <c r="Y194" s="39"/>
      <c r="Z194" s="39"/>
      <c r="AA194" s="39"/>
      <c r="AB194" s="39"/>
      <c r="AC194" s="39"/>
      <c r="AD194" s="39"/>
      <c r="AE194" s="39"/>
      <c r="AR194" s="264" t="s">
        <v>239</v>
      </c>
      <c r="AT194" s="264" t="s">
        <v>226</v>
      </c>
      <c r="AU194" s="264" t="s">
        <v>88</v>
      </c>
      <c r="AY194" s="18" t="s">
        <v>223</v>
      </c>
      <c r="BE194" s="265">
        <f>IF(O194="základní",K194,0)</f>
        <v>0</v>
      </c>
      <c r="BF194" s="265">
        <f>IF(O194="snížená",K194,0)</f>
        <v>0</v>
      </c>
      <c r="BG194" s="265">
        <f>IF(O194="zákl. přenesená",K194,0)</f>
        <v>0</v>
      </c>
      <c r="BH194" s="265">
        <f>IF(O194="sníž. přenesená",K194,0)</f>
        <v>0</v>
      </c>
      <c r="BI194" s="265">
        <f>IF(O194="nulová",K194,0)</f>
        <v>0</v>
      </c>
      <c r="BJ194" s="18" t="s">
        <v>86</v>
      </c>
      <c r="BK194" s="265">
        <f>ROUND(P194*H194,2)</f>
        <v>0</v>
      </c>
      <c r="BL194" s="18" t="s">
        <v>239</v>
      </c>
      <c r="BM194" s="264" t="s">
        <v>3567</v>
      </c>
    </row>
    <row r="195" s="13" customFormat="1">
      <c r="A195" s="13"/>
      <c r="B195" s="274"/>
      <c r="C195" s="275"/>
      <c r="D195" s="266" t="s">
        <v>446</v>
      </c>
      <c r="E195" s="276" t="s">
        <v>1</v>
      </c>
      <c r="F195" s="277" t="s">
        <v>3563</v>
      </c>
      <c r="G195" s="275"/>
      <c r="H195" s="278">
        <v>27.93</v>
      </c>
      <c r="I195" s="279"/>
      <c r="J195" s="279"/>
      <c r="K195" s="275"/>
      <c r="L195" s="275"/>
      <c r="M195" s="280"/>
      <c r="N195" s="281"/>
      <c r="O195" s="282"/>
      <c r="P195" s="282"/>
      <c r="Q195" s="282"/>
      <c r="R195" s="282"/>
      <c r="S195" s="282"/>
      <c r="T195" s="282"/>
      <c r="U195" s="282"/>
      <c r="V195" s="282"/>
      <c r="W195" s="282"/>
      <c r="X195" s="283"/>
      <c r="Y195" s="13"/>
      <c r="Z195" s="13"/>
      <c r="AA195" s="13"/>
      <c r="AB195" s="13"/>
      <c r="AC195" s="13"/>
      <c r="AD195" s="13"/>
      <c r="AE195" s="13"/>
      <c r="AT195" s="284" t="s">
        <v>446</v>
      </c>
      <c r="AU195" s="284" t="s">
        <v>88</v>
      </c>
      <c r="AV195" s="13" t="s">
        <v>88</v>
      </c>
      <c r="AW195" s="13" t="s">
        <v>5</v>
      </c>
      <c r="AX195" s="13" t="s">
        <v>86</v>
      </c>
      <c r="AY195" s="284" t="s">
        <v>223</v>
      </c>
    </row>
    <row r="196" s="13" customFormat="1">
      <c r="A196" s="13"/>
      <c r="B196" s="274"/>
      <c r="C196" s="275"/>
      <c r="D196" s="266" t="s">
        <v>446</v>
      </c>
      <c r="E196" s="275"/>
      <c r="F196" s="277" t="s">
        <v>3564</v>
      </c>
      <c r="G196" s="275"/>
      <c r="H196" s="278">
        <v>28.349</v>
      </c>
      <c r="I196" s="279"/>
      <c r="J196" s="279"/>
      <c r="K196" s="275"/>
      <c r="L196" s="275"/>
      <c r="M196" s="280"/>
      <c r="N196" s="281"/>
      <c r="O196" s="282"/>
      <c r="P196" s="282"/>
      <c r="Q196" s="282"/>
      <c r="R196" s="282"/>
      <c r="S196" s="282"/>
      <c r="T196" s="282"/>
      <c r="U196" s="282"/>
      <c r="V196" s="282"/>
      <c r="W196" s="282"/>
      <c r="X196" s="283"/>
      <c r="Y196" s="13"/>
      <c r="Z196" s="13"/>
      <c r="AA196" s="13"/>
      <c r="AB196" s="13"/>
      <c r="AC196" s="13"/>
      <c r="AD196" s="13"/>
      <c r="AE196" s="13"/>
      <c r="AT196" s="284" t="s">
        <v>446</v>
      </c>
      <c r="AU196" s="284" t="s">
        <v>88</v>
      </c>
      <c r="AV196" s="13" t="s">
        <v>88</v>
      </c>
      <c r="AW196" s="13" t="s">
        <v>4</v>
      </c>
      <c r="AX196" s="13" t="s">
        <v>86</v>
      </c>
      <c r="AY196" s="284" t="s">
        <v>223</v>
      </c>
    </row>
    <row r="197" s="2" customFormat="1" ht="21.75" customHeight="1">
      <c r="A197" s="39"/>
      <c r="B197" s="40"/>
      <c r="C197" s="252" t="s">
        <v>8</v>
      </c>
      <c r="D197" s="252" t="s">
        <v>226</v>
      </c>
      <c r="E197" s="253" t="s">
        <v>2834</v>
      </c>
      <c r="F197" s="254" t="s">
        <v>2835</v>
      </c>
      <c r="G197" s="255" t="s">
        <v>481</v>
      </c>
      <c r="H197" s="256">
        <v>26.449999999999999</v>
      </c>
      <c r="I197" s="257"/>
      <c r="J197" s="257"/>
      <c r="K197" s="258">
        <f>ROUND(P197*H197,2)</f>
        <v>0</v>
      </c>
      <c r="L197" s="254" t="s">
        <v>404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88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3285</v>
      </c>
    </row>
    <row r="198" s="2" customFormat="1">
      <c r="A198" s="39"/>
      <c r="B198" s="40"/>
      <c r="C198" s="41"/>
      <c r="D198" s="266" t="s">
        <v>232</v>
      </c>
      <c r="E198" s="41"/>
      <c r="F198" s="267" t="s">
        <v>2837</v>
      </c>
      <c r="G198" s="41"/>
      <c r="H198" s="41"/>
      <c r="I198" s="158"/>
      <c r="J198" s="158"/>
      <c r="K198" s="41"/>
      <c r="L198" s="41"/>
      <c r="M198" s="45"/>
      <c r="N198" s="268"/>
      <c r="O198" s="269"/>
      <c r="P198" s="92"/>
      <c r="Q198" s="92"/>
      <c r="R198" s="92"/>
      <c r="S198" s="92"/>
      <c r="T198" s="92"/>
      <c r="U198" s="92"/>
      <c r="V198" s="92"/>
      <c r="W198" s="92"/>
      <c r="X198" s="93"/>
      <c r="Y198" s="39"/>
      <c r="Z198" s="39"/>
      <c r="AA198" s="39"/>
      <c r="AB198" s="39"/>
      <c r="AC198" s="39"/>
      <c r="AD198" s="39"/>
      <c r="AE198" s="39"/>
      <c r="AT198" s="18" t="s">
        <v>232</v>
      </c>
      <c r="AU198" s="18" t="s">
        <v>88</v>
      </c>
    </row>
    <row r="199" s="13" customFormat="1">
      <c r="A199" s="13"/>
      <c r="B199" s="274"/>
      <c r="C199" s="275"/>
      <c r="D199" s="266" t="s">
        <v>446</v>
      </c>
      <c r="E199" s="276" t="s">
        <v>1</v>
      </c>
      <c r="F199" s="277" t="s">
        <v>3568</v>
      </c>
      <c r="G199" s="275"/>
      <c r="H199" s="278">
        <v>25.68</v>
      </c>
      <c r="I199" s="279"/>
      <c r="J199" s="279"/>
      <c r="K199" s="275"/>
      <c r="L199" s="275"/>
      <c r="M199" s="280"/>
      <c r="N199" s="281"/>
      <c r="O199" s="282"/>
      <c r="P199" s="282"/>
      <c r="Q199" s="282"/>
      <c r="R199" s="282"/>
      <c r="S199" s="282"/>
      <c r="T199" s="282"/>
      <c r="U199" s="282"/>
      <c r="V199" s="282"/>
      <c r="W199" s="282"/>
      <c r="X199" s="283"/>
      <c r="Y199" s="13"/>
      <c r="Z199" s="13"/>
      <c r="AA199" s="13"/>
      <c r="AB199" s="13"/>
      <c r="AC199" s="13"/>
      <c r="AD199" s="13"/>
      <c r="AE199" s="13"/>
      <c r="AT199" s="284" t="s">
        <v>446</v>
      </c>
      <c r="AU199" s="284" t="s">
        <v>88</v>
      </c>
      <c r="AV199" s="13" t="s">
        <v>88</v>
      </c>
      <c r="AW199" s="13" t="s">
        <v>5</v>
      </c>
      <c r="AX199" s="13" t="s">
        <v>78</v>
      </c>
      <c r="AY199" s="284" t="s">
        <v>223</v>
      </c>
    </row>
    <row r="200" s="13" customFormat="1">
      <c r="A200" s="13"/>
      <c r="B200" s="274"/>
      <c r="C200" s="275"/>
      <c r="D200" s="266" t="s">
        <v>446</v>
      </c>
      <c r="E200" s="275"/>
      <c r="F200" s="277" t="s">
        <v>3569</v>
      </c>
      <c r="G200" s="275"/>
      <c r="H200" s="278">
        <v>26.449999999999999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4</v>
      </c>
      <c r="AX200" s="13" t="s">
        <v>86</v>
      </c>
      <c r="AY200" s="284" t="s">
        <v>223</v>
      </c>
    </row>
    <row r="201" s="2" customFormat="1" ht="21.75" customHeight="1">
      <c r="A201" s="39"/>
      <c r="B201" s="40"/>
      <c r="C201" s="296" t="s">
        <v>343</v>
      </c>
      <c r="D201" s="296" t="s">
        <v>498</v>
      </c>
      <c r="E201" s="297" t="s">
        <v>2841</v>
      </c>
      <c r="F201" s="298" t="s">
        <v>2842</v>
      </c>
      <c r="G201" s="299" t="s">
        <v>481</v>
      </c>
      <c r="H201" s="300">
        <v>26.449999999999999</v>
      </c>
      <c r="I201" s="301"/>
      <c r="J201" s="302"/>
      <c r="K201" s="303">
        <f>ROUND(P201*H201,2)</f>
        <v>0</v>
      </c>
      <c r="L201" s="298" t="s">
        <v>404</v>
      </c>
      <c r="M201" s="304"/>
      <c r="N201" s="305" t="s">
        <v>1</v>
      </c>
      <c r="O201" s="260" t="s">
        <v>41</v>
      </c>
      <c r="P201" s="261">
        <f>I201+J201</f>
        <v>0</v>
      </c>
      <c r="Q201" s="261">
        <f>ROUND(I201*H201,2)</f>
        <v>0</v>
      </c>
      <c r="R201" s="261">
        <f>ROUND(J201*H201,2)</f>
        <v>0</v>
      </c>
      <c r="S201" s="92"/>
      <c r="T201" s="262">
        <f>S201*H201</f>
        <v>0</v>
      </c>
      <c r="U201" s="262">
        <v>0.00048000000000000001</v>
      </c>
      <c r="V201" s="262">
        <f>U201*H201</f>
        <v>0.012696000000000001</v>
      </c>
      <c r="W201" s="262">
        <v>0</v>
      </c>
      <c r="X201" s="263">
        <f>W201*H201</f>
        <v>0</v>
      </c>
      <c r="Y201" s="39"/>
      <c r="Z201" s="39"/>
      <c r="AA201" s="39"/>
      <c r="AB201" s="39"/>
      <c r="AC201" s="39"/>
      <c r="AD201" s="39"/>
      <c r="AE201" s="39"/>
      <c r="AR201" s="264" t="s">
        <v>430</v>
      </c>
      <c r="AT201" s="264" t="s">
        <v>498</v>
      </c>
      <c r="AU201" s="264" t="s">
        <v>88</v>
      </c>
      <c r="AY201" s="18" t="s">
        <v>223</v>
      </c>
      <c r="BE201" s="265">
        <f>IF(O201="základní",K201,0)</f>
        <v>0</v>
      </c>
      <c r="BF201" s="265">
        <f>IF(O201="snížená",K201,0)</f>
        <v>0</v>
      </c>
      <c r="BG201" s="265">
        <f>IF(O201="zákl. přenesená",K201,0)</f>
        <v>0</v>
      </c>
      <c r="BH201" s="265">
        <f>IF(O201="sníž. přenesená",K201,0)</f>
        <v>0</v>
      </c>
      <c r="BI201" s="265">
        <f>IF(O201="nulová",K201,0)</f>
        <v>0</v>
      </c>
      <c r="BJ201" s="18" t="s">
        <v>86</v>
      </c>
      <c r="BK201" s="265">
        <f>ROUND(P201*H201,2)</f>
        <v>0</v>
      </c>
      <c r="BL201" s="18" t="s">
        <v>239</v>
      </c>
      <c r="BM201" s="264" t="s">
        <v>3292</v>
      </c>
    </row>
    <row r="202" s="13" customFormat="1">
      <c r="A202" s="13"/>
      <c r="B202" s="274"/>
      <c r="C202" s="275"/>
      <c r="D202" s="266" t="s">
        <v>446</v>
      </c>
      <c r="E202" s="276" t="s">
        <v>1</v>
      </c>
      <c r="F202" s="277" t="s">
        <v>3568</v>
      </c>
      <c r="G202" s="275"/>
      <c r="H202" s="278">
        <v>25.68</v>
      </c>
      <c r="I202" s="279"/>
      <c r="J202" s="279"/>
      <c r="K202" s="275"/>
      <c r="L202" s="275"/>
      <c r="M202" s="280"/>
      <c r="N202" s="281"/>
      <c r="O202" s="282"/>
      <c r="P202" s="282"/>
      <c r="Q202" s="282"/>
      <c r="R202" s="282"/>
      <c r="S202" s="282"/>
      <c r="T202" s="282"/>
      <c r="U202" s="282"/>
      <c r="V202" s="282"/>
      <c r="W202" s="282"/>
      <c r="X202" s="283"/>
      <c r="Y202" s="13"/>
      <c r="Z202" s="13"/>
      <c r="AA202" s="13"/>
      <c r="AB202" s="13"/>
      <c r="AC202" s="13"/>
      <c r="AD202" s="13"/>
      <c r="AE202" s="13"/>
      <c r="AT202" s="284" t="s">
        <v>446</v>
      </c>
      <c r="AU202" s="284" t="s">
        <v>88</v>
      </c>
      <c r="AV202" s="13" t="s">
        <v>88</v>
      </c>
      <c r="AW202" s="13" t="s">
        <v>5</v>
      </c>
      <c r="AX202" s="13" t="s">
        <v>78</v>
      </c>
      <c r="AY202" s="284" t="s">
        <v>223</v>
      </c>
    </row>
    <row r="203" s="13" customFormat="1">
      <c r="A203" s="13"/>
      <c r="B203" s="274"/>
      <c r="C203" s="275"/>
      <c r="D203" s="266" t="s">
        <v>446</v>
      </c>
      <c r="E203" s="275"/>
      <c r="F203" s="277" t="s">
        <v>3569</v>
      </c>
      <c r="G203" s="275"/>
      <c r="H203" s="278">
        <v>26.449999999999999</v>
      </c>
      <c r="I203" s="279"/>
      <c r="J203" s="279"/>
      <c r="K203" s="275"/>
      <c r="L203" s="275"/>
      <c r="M203" s="280"/>
      <c r="N203" s="281"/>
      <c r="O203" s="282"/>
      <c r="P203" s="282"/>
      <c r="Q203" s="282"/>
      <c r="R203" s="282"/>
      <c r="S203" s="282"/>
      <c r="T203" s="282"/>
      <c r="U203" s="282"/>
      <c r="V203" s="282"/>
      <c r="W203" s="282"/>
      <c r="X203" s="283"/>
      <c r="Y203" s="13"/>
      <c r="Z203" s="13"/>
      <c r="AA203" s="13"/>
      <c r="AB203" s="13"/>
      <c r="AC203" s="13"/>
      <c r="AD203" s="13"/>
      <c r="AE203" s="13"/>
      <c r="AT203" s="284" t="s">
        <v>446</v>
      </c>
      <c r="AU203" s="284" t="s">
        <v>88</v>
      </c>
      <c r="AV203" s="13" t="s">
        <v>88</v>
      </c>
      <c r="AW203" s="13" t="s">
        <v>4</v>
      </c>
      <c r="AX203" s="13" t="s">
        <v>86</v>
      </c>
      <c r="AY203" s="284" t="s">
        <v>223</v>
      </c>
    </row>
    <row r="204" s="2" customFormat="1" ht="21.75" customHeight="1">
      <c r="A204" s="39"/>
      <c r="B204" s="40"/>
      <c r="C204" s="296" t="s">
        <v>348</v>
      </c>
      <c r="D204" s="296" t="s">
        <v>498</v>
      </c>
      <c r="E204" s="297" t="s">
        <v>3570</v>
      </c>
      <c r="F204" s="298" t="s">
        <v>3571</v>
      </c>
      <c r="G204" s="299" t="s">
        <v>320</v>
      </c>
      <c r="H204" s="300">
        <v>10</v>
      </c>
      <c r="I204" s="301"/>
      <c r="J204" s="302"/>
      <c r="K204" s="303">
        <f>ROUND(P204*H204,2)</f>
        <v>0</v>
      </c>
      <c r="L204" s="298" t="s">
        <v>404</v>
      </c>
      <c r="M204" s="304"/>
      <c r="N204" s="305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0.00011</v>
      </c>
      <c r="V204" s="262">
        <f>U204*H204</f>
        <v>0.0011000000000000001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430</v>
      </c>
      <c r="AT204" s="264" t="s">
        <v>498</v>
      </c>
      <c r="AU204" s="264" t="s">
        <v>88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3449</v>
      </c>
    </row>
    <row r="205" s="13" customFormat="1">
      <c r="A205" s="13"/>
      <c r="B205" s="274"/>
      <c r="C205" s="275"/>
      <c r="D205" s="266" t="s">
        <v>446</v>
      </c>
      <c r="E205" s="276" t="s">
        <v>1</v>
      </c>
      <c r="F205" s="277" t="s">
        <v>263</v>
      </c>
      <c r="G205" s="275"/>
      <c r="H205" s="278">
        <v>10</v>
      </c>
      <c r="I205" s="279"/>
      <c r="J205" s="279"/>
      <c r="K205" s="275"/>
      <c r="L205" s="275"/>
      <c r="M205" s="280"/>
      <c r="N205" s="281"/>
      <c r="O205" s="282"/>
      <c r="P205" s="282"/>
      <c r="Q205" s="282"/>
      <c r="R205" s="282"/>
      <c r="S205" s="282"/>
      <c r="T205" s="282"/>
      <c r="U205" s="282"/>
      <c r="V205" s="282"/>
      <c r="W205" s="282"/>
      <c r="X205" s="283"/>
      <c r="Y205" s="13"/>
      <c r="Z205" s="13"/>
      <c r="AA205" s="13"/>
      <c r="AB205" s="13"/>
      <c r="AC205" s="13"/>
      <c r="AD205" s="13"/>
      <c r="AE205" s="13"/>
      <c r="AT205" s="284" t="s">
        <v>446</v>
      </c>
      <c r="AU205" s="284" t="s">
        <v>88</v>
      </c>
      <c r="AV205" s="13" t="s">
        <v>88</v>
      </c>
      <c r="AW205" s="13" t="s">
        <v>5</v>
      </c>
      <c r="AX205" s="13" t="s">
        <v>86</v>
      </c>
      <c r="AY205" s="284" t="s">
        <v>223</v>
      </c>
    </row>
    <row r="206" s="2" customFormat="1" ht="21.75" customHeight="1">
      <c r="A206" s="39"/>
      <c r="B206" s="40"/>
      <c r="C206" s="296" t="s">
        <v>353</v>
      </c>
      <c r="D206" s="296" t="s">
        <v>498</v>
      </c>
      <c r="E206" s="297" t="s">
        <v>3572</v>
      </c>
      <c r="F206" s="298" t="s">
        <v>3573</v>
      </c>
      <c r="G206" s="299" t="s">
        <v>320</v>
      </c>
      <c r="H206" s="300">
        <v>1</v>
      </c>
      <c r="I206" s="301"/>
      <c r="J206" s="302"/>
      <c r="K206" s="303">
        <f>ROUND(P206*H206,2)</f>
        <v>0</v>
      </c>
      <c r="L206" s="298" t="s">
        <v>404</v>
      </c>
      <c r="M206" s="304"/>
      <c r="N206" s="305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0.00012999999999999999</v>
      </c>
      <c r="V206" s="262">
        <f>U206*H206</f>
        <v>0.00012999999999999999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430</v>
      </c>
      <c r="AT206" s="264" t="s">
        <v>498</v>
      </c>
      <c r="AU206" s="264" t="s">
        <v>88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3574</v>
      </c>
    </row>
    <row r="207" s="13" customFormat="1">
      <c r="A207" s="13"/>
      <c r="B207" s="274"/>
      <c r="C207" s="275"/>
      <c r="D207" s="266" t="s">
        <v>446</v>
      </c>
      <c r="E207" s="276" t="s">
        <v>1</v>
      </c>
      <c r="F207" s="277" t="s">
        <v>86</v>
      </c>
      <c r="G207" s="275"/>
      <c r="H207" s="278">
        <v>1</v>
      </c>
      <c r="I207" s="279"/>
      <c r="J207" s="279"/>
      <c r="K207" s="275"/>
      <c r="L207" s="275"/>
      <c r="M207" s="280"/>
      <c r="N207" s="281"/>
      <c r="O207" s="282"/>
      <c r="P207" s="282"/>
      <c r="Q207" s="282"/>
      <c r="R207" s="282"/>
      <c r="S207" s="282"/>
      <c r="T207" s="282"/>
      <c r="U207" s="282"/>
      <c r="V207" s="282"/>
      <c r="W207" s="282"/>
      <c r="X207" s="283"/>
      <c r="Y207" s="13"/>
      <c r="Z207" s="13"/>
      <c r="AA207" s="13"/>
      <c r="AB207" s="13"/>
      <c r="AC207" s="13"/>
      <c r="AD207" s="13"/>
      <c r="AE207" s="13"/>
      <c r="AT207" s="284" t="s">
        <v>446</v>
      </c>
      <c r="AU207" s="284" t="s">
        <v>88</v>
      </c>
      <c r="AV207" s="13" t="s">
        <v>88</v>
      </c>
      <c r="AW207" s="13" t="s">
        <v>5</v>
      </c>
      <c r="AX207" s="13" t="s">
        <v>86</v>
      </c>
      <c r="AY207" s="284" t="s">
        <v>223</v>
      </c>
    </row>
    <row r="208" s="2" customFormat="1" ht="21.75" customHeight="1">
      <c r="A208" s="39"/>
      <c r="B208" s="40"/>
      <c r="C208" s="296" t="s">
        <v>358</v>
      </c>
      <c r="D208" s="296" t="s">
        <v>498</v>
      </c>
      <c r="E208" s="297" t="s">
        <v>3575</v>
      </c>
      <c r="F208" s="298" t="s">
        <v>3576</v>
      </c>
      <c r="G208" s="299" t="s">
        <v>320</v>
      </c>
      <c r="H208" s="300">
        <v>1</v>
      </c>
      <c r="I208" s="301"/>
      <c r="J208" s="302"/>
      <c r="K208" s="303">
        <f>ROUND(P208*H208,2)</f>
        <v>0</v>
      </c>
      <c r="L208" s="298" t="s">
        <v>404</v>
      </c>
      <c r="M208" s="304"/>
      <c r="N208" s="305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0.00017000000000000001</v>
      </c>
      <c r="V208" s="262">
        <f>U208*H208</f>
        <v>0.00017000000000000001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430</v>
      </c>
      <c r="AT208" s="264" t="s">
        <v>498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3577</v>
      </c>
    </row>
    <row r="209" s="13" customFormat="1">
      <c r="A209" s="13"/>
      <c r="B209" s="274"/>
      <c r="C209" s="275"/>
      <c r="D209" s="266" t="s">
        <v>446</v>
      </c>
      <c r="E209" s="276" t="s">
        <v>1</v>
      </c>
      <c r="F209" s="277" t="s">
        <v>86</v>
      </c>
      <c r="G209" s="275"/>
      <c r="H209" s="278">
        <v>1</v>
      </c>
      <c r="I209" s="279"/>
      <c r="J209" s="279"/>
      <c r="K209" s="275"/>
      <c r="L209" s="275"/>
      <c r="M209" s="280"/>
      <c r="N209" s="281"/>
      <c r="O209" s="282"/>
      <c r="P209" s="282"/>
      <c r="Q209" s="282"/>
      <c r="R209" s="282"/>
      <c r="S209" s="282"/>
      <c r="T209" s="282"/>
      <c r="U209" s="282"/>
      <c r="V209" s="282"/>
      <c r="W209" s="282"/>
      <c r="X209" s="283"/>
      <c r="Y209" s="13"/>
      <c r="Z209" s="13"/>
      <c r="AA209" s="13"/>
      <c r="AB209" s="13"/>
      <c r="AC209" s="13"/>
      <c r="AD209" s="13"/>
      <c r="AE209" s="13"/>
      <c r="AT209" s="284" t="s">
        <v>446</v>
      </c>
      <c r="AU209" s="284" t="s">
        <v>88</v>
      </c>
      <c r="AV209" s="13" t="s">
        <v>88</v>
      </c>
      <c r="AW209" s="13" t="s">
        <v>5</v>
      </c>
      <c r="AX209" s="13" t="s">
        <v>86</v>
      </c>
      <c r="AY209" s="284" t="s">
        <v>223</v>
      </c>
    </row>
    <row r="210" s="2" customFormat="1" ht="21.75" customHeight="1">
      <c r="A210" s="39"/>
      <c r="B210" s="40"/>
      <c r="C210" s="252" t="s">
        <v>522</v>
      </c>
      <c r="D210" s="252" t="s">
        <v>226</v>
      </c>
      <c r="E210" s="253" t="s">
        <v>3578</v>
      </c>
      <c r="F210" s="254" t="s">
        <v>3579</v>
      </c>
      <c r="G210" s="255" t="s">
        <v>320</v>
      </c>
      <c r="H210" s="256">
        <v>13</v>
      </c>
      <c r="I210" s="257"/>
      <c r="J210" s="257"/>
      <c r="K210" s="258">
        <f>ROUND(P210*H210,2)</f>
        <v>0</v>
      </c>
      <c r="L210" s="254" t="s">
        <v>404</v>
      </c>
      <c r="M210" s="45"/>
      <c r="N210" s="259" t="s">
        <v>1</v>
      </c>
      <c r="O210" s="260" t="s">
        <v>41</v>
      </c>
      <c r="P210" s="261">
        <f>I210+J210</f>
        <v>0</v>
      </c>
      <c r="Q210" s="261">
        <f>ROUND(I210*H210,2)</f>
        <v>0</v>
      </c>
      <c r="R210" s="261">
        <f>ROUND(J210*H210,2)</f>
        <v>0</v>
      </c>
      <c r="S210" s="92"/>
      <c r="T210" s="262">
        <f>S210*H210</f>
        <v>0</v>
      </c>
      <c r="U210" s="262">
        <v>0</v>
      </c>
      <c r="V210" s="262">
        <f>U210*H210</f>
        <v>0</v>
      </c>
      <c r="W210" s="262">
        <v>0</v>
      </c>
      <c r="X210" s="263">
        <f>W210*H210</f>
        <v>0</v>
      </c>
      <c r="Y210" s="39"/>
      <c r="Z210" s="39"/>
      <c r="AA210" s="39"/>
      <c r="AB210" s="39"/>
      <c r="AC210" s="39"/>
      <c r="AD210" s="39"/>
      <c r="AE210" s="39"/>
      <c r="AR210" s="264" t="s">
        <v>239</v>
      </c>
      <c r="AT210" s="264" t="s">
        <v>226</v>
      </c>
      <c r="AU210" s="264" t="s">
        <v>88</v>
      </c>
      <c r="AY210" s="18" t="s">
        <v>223</v>
      </c>
      <c r="BE210" s="265">
        <f>IF(O210="základní",K210,0)</f>
        <v>0</v>
      </c>
      <c r="BF210" s="265">
        <f>IF(O210="snížená",K210,0)</f>
        <v>0</v>
      </c>
      <c r="BG210" s="265">
        <f>IF(O210="zákl. přenesená",K210,0)</f>
        <v>0</v>
      </c>
      <c r="BH210" s="265">
        <f>IF(O210="sníž. přenesená",K210,0)</f>
        <v>0</v>
      </c>
      <c r="BI210" s="265">
        <f>IF(O210="nulová",K210,0)</f>
        <v>0</v>
      </c>
      <c r="BJ210" s="18" t="s">
        <v>86</v>
      </c>
      <c r="BK210" s="265">
        <f>ROUND(P210*H210,2)</f>
        <v>0</v>
      </c>
      <c r="BL210" s="18" t="s">
        <v>239</v>
      </c>
      <c r="BM210" s="264" t="s">
        <v>3580</v>
      </c>
    </row>
    <row r="211" s="15" customFormat="1">
      <c r="A211" s="15"/>
      <c r="B211" s="309"/>
      <c r="C211" s="310"/>
      <c r="D211" s="266" t="s">
        <v>446</v>
      </c>
      <c r="E211" s="311" t="s">
        <v>1</v>
      </c>
      <c r="F211" s="312" t="s">
        <v>3581</v>
      </c>
      <c r="G211" s="310"/>
      <c r="H211" s="311" t="s">
        <v>1</v>
      </c>
      <c r="I211" s="313"/>
      <c r="J211" s="313"/>
      <c r="K211" s="310"/>
      <c r="L211" s="310"/>
      <c r="M211" s="314"/>
      <c r="N211" s="315"/>
      <c r="O211" s="316"/>
      <c r="P211" s="316"/>
      <c r="Q211" s="316"/>
      <c r="R211" s="316"/>
      <c r="S211" s="316"/>
      <c r="T211" s="316"/>
      <c r="U211" s="316"/>
      <c r="V211" s="316"/>
      <c r="W211" s="316"/>
      <c r="X211" s="317"/>
      <c r="Y211" s="15"/>
      <c r="Z211" s="15"/>
      <c r="AA211" s="15"/>
      <c r="AB211" s="15"/>
      <c r="AC211" s="15"/>
      <c r="AD211" s="15"/>
      <c r="AE211" s="15"/>
      <c r="AT211" s="318" t="s">
        <v>446</v>
      </c>
      <c r="AU211" s="318" t="s">
        <v>88</v>
      </c>
      <c r="AV211" s="15" t="s">
        <v>86</v>
      </c>
      <c r="AW211" s="15" t="s">
        <v>5</v>
      </c>
      <c r="AX211" s="15" t="s">
        <v>78</v>
      </c>
      <c r="AY211" s="318" t="s">
        <v>223</v>
      </c>
    </row>
    <row r="212" s="13" customFormat="1">
      <c r="A212" s="13"/>
      <c r="B212" s="274"/>
      <c r="C212" s="275"/>
      <c r="D212" s="266" t="s">
        <v>446</v>
      </c>
      <c r="E212" s="276" t="s">
        <v>1</v>
      </c>
      <c r="F212" s="277" t="s">
        <v>279</v>
      </c>
      <c r="G212" s="275"/>
      <c r="H212" s="278">
        <v>13</v>
      </c>
      <c r="I212" s="279"/>
      <c r="J212" s="279"/>
      <c r="K212" s="275"/>
      <c r="L212" s="275"/>
      <c r="M212" s="280"/>
      <c r="N212" s="281"/>
      <c r="O212" s="282"/>
      <c r="P212" s="282"/>
      <c r="Q212" s="282"/>
      <c r="R212" s="282"/>
      <c r="S212" s="282"/>
      <c r="T212" s="282"/>
      <c r="U212" s="282"/>
      <c r="V212" s="282"/>
      <c r="W212" s="282"/>
      <c r="X212" s="283"/>
      <c r="Y212" s="13"/>
      <c r="Z212" s="13"/>
      <c r="AA212" s="13"/>
      <c r="AB212" s="13"/>
      <c r="AC212" s="13"/>
      <c r="AD212" s="13"/>
      <c r="AE212" s="13"/>
      <c r="AT212" s="284" t="s">
        <v>446</v>
      </c>
      <c r="AU212" s="284" t="s">
        <v>88</v>
      </c>
      <c r="AV212" s="13" t="s">
        <v>88</v>
      </c>
      <c r="AW212" s="13" t="s">
        <v>5</v>
      </c>
      <c r="AX212" s="13" t="s">
        <v>86</v>
      </c>
      <c r="AY212" s="284" t="s">
        <v>223</v>
      </c>
    </row>
    <row r="213" s="2" customFormat="1" ht="21.75" customHeight="1">
      <c r="A213" s="39"/>
      <c r="B213" s="40"/>
      <c r="C213" s="296" t="s">
        <v>526</v>
      </c>
      <c r="D213" s="296" t="s">
        <v>498</v>
      </c>
      <c r="E213" s="297" t="s">
        <v>3582</v>
      </c>
      <c r="F213" s="298" t="s">
        <v>3583</v>
      </c>
      <c r="G213" s="299" t="s">
        <v>320</v>
      </c>
      <c r="H213" s="300">
        <v>1</v>
      </c>
      <c r="I213" s="301"/>
      <c r="J213" s="302"/>
      <c r="K213" s="303">
        <f>ROUND(P213*H213,2)</f>
        <v>0</v>
      </c>
      <c r="L213" s="298" t="s">
        <v>404</v>
      </c>
      <c r="M213" s="304"/>
      <c r="N213" s="305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8.0000000000000007E-05</v>
      </c>
      <c r="V213" s="262">
        <f>U213*H213</f>
        <v>8.0000000000000007E-05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430</v>
      </c>
      <c r="AT213" s="264" t="s">
        <v>498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3584</v>
      </c>
    </row>
    <row r="214" s="13" customFormat="1">
      <c r="A214" s="13"/>
      <c r="B214" s="274"/>
      <c r="C214" s="275"/>
      <c r="D214" s="266" t="s">
        <v>446</v>
      </c>
      <c r="E214" s="276" t="s">
        <v>1</v>
      </c>
      <c r="F214" s="277" t="s">
        <v>86</v>
      </c>
      <c r="G214" s="275"/>
      <c r="H214" s="278">
        <v>1</v>
      </c>
      <c r="I214" s="279"/>
      <c r="J214" s="279"/>
      <c r="K214" s="275"/>
      <c r="L214" s="275"/>
      <c r="M214" s="280"/>
      <c r="N214" s="281"/>
      <c r="O214" s="282"/>
      <c r="P214" s="282"/>
      <c r="Q214" s="282"/>
      <c r="R214" s="282"/>
      <c r="S214" s="282"/>
      <c r="T214" s="282"/>
      <c r="U214" s="282"/>
      <c r="V214" s="282"/>
      <c r="W214" s="282"/>
      <c r="X214" s="283"/>
      <c r="Y214" s="13"/>
      <c r="Z214" s="13"/>
      <c r="AA214" s="13"/>
      <c r="AB214" s="13"/>
      <c r="AC214" s="13"/>
      <c r="AD214" s="13"/>
      <c r="AE214" s="13"/>
      <c r="AT214" s="284" t="s">
        <v>446</v>
      </c>
      <c r="AU214" s="284" t="s">
        <v>88</v>
      </c>
      <c r="AV214" s="13" t="s">
        <v>88</v>
      </c>
      <c r="AW214" s="13" t="s">
        <v>5</v>
      </c>
      <c r="AX214" s="13" t="s">
        <v>86</v>
      </c>
      <c r="AY214" s="284" t="s">
        <v>223</v>
      </c>
    </row>
    <row r="215" s="2" customFormat="1" ht="21.75" customHeight="1">
      <c r="A215" s="39"/>
      <c r="B215" s="40"/>
      <c r="C215" s="252" t="s">
        <v>365</v>
      </c>
      <c r="D215" s="252" t="s">
        <v>226</v>
      </c>
      <c r="E215" s="253" t="s">
        <v>3585</v>
      </c>
      <c r="F215" s="254" t="s">
        <v>3586</v>
      </c>
      <c r="G215" s="255" t="s">
        <v>320</v>
      </c>
      <c r="H215" s="256">
        <v>1</v>
      </c>
      <c r="I215" s="257"/>
      <c r="J215" s="257"/>
      <c r="K215" s="258">
        <f>ROUND(P215*H215,2)</f>
        <v>0</v>
      </c>
      <c r="L215" s="254" t="s">
        <v>404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</v>
      </c>
      <c r="V215" s="262">
        <f>U215*H215</f>
        <v>0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88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3587</v>
      </c>
    </row>
    <row r="216" s="13" customFormat="1">
      <c r="A216" s="13"/>
      <c r="B216" s="274"/>
      <c r="C216" s="275"/>
      <c r="D216" s="266" t="s">
        <v>446</v>
      </c>
      <c r="E216" s="276" t="s">
        <v>1</v>
      </c>
      <c r="F216" s="277" t="s">
        <v>86</v>
      </c>
      <c r="G216" s="275"/>
      <c r="H216" s="278">
        <v>1</v>
      </c>
      <c r="I216" s="279"/>
      <c r="J216" s="279"/>
      <c r="K216" s="275"/>
      <c r="L216" s="275"/>
      <c r="M216" s="280"/>
      <c r="N216" s="281"/>
      <c r="O216" s="282"/>
      <c r="P216" s="282"/>
      <c r="Q216" s="282"/>
      <c r="R216" s="282"/>
      <c r="S216" s="282"/>
      <c r="T216" s="282"/>
      <c r="U216" s="282"/>
      <c r="V216" s="282"/>
      <c r="W216" s="282"/>
      <c r="X216" s="283"/>
      <c r="Y216" s="13"/>
      <c r="Z216" s="13"/>
      <c r="AA216" s="13"/>
      <c r="AB216" s="13"/>
      <c r="AC216" s="13"/>
      <c r="AD216" s="13"/>
      <c r="AE216" s="13"/>
      <c r="AT216" s="284" t="s">
        <v>446</v>
      </c>
      <c r="AU216" s="284" t="s">
        <v>88</v>
      </c>
      <c r="AV216" s="13" t="s">
        <v>88</v>
      </c>
      <c r="AW216" s="13" t="s">
        <v>5</v>
      </c>
      <c r="AX216" s="13" t="s">
        <v>86</v>
      </c>
      <c r="AY216" s="284" t="s">
        <v>223</v>
      </c>
    </row>
    <row r="217" s="2" customFormat="1" ht="21.75" customHeight="1">
      <c r="A217" s="39"/>
      <c r="B217" s="40"/>
      <c r="C217" s="296" t="s">
        <v>370</v>
      </c>
      <c r="D217" s="296" t="s">
        <v>498</v>
      </c>
      <c r="E217" s="297" t="s">
        <v>3588</v>
      </c>
      <c r="F217" s="298" t="s">
        <v>3589</v>
      </c>
      <c r="G217" s="299" t="s">
        <v>320</v>
      </c>
      <c r="H217" s="300">
        <v>1</v>
      </c>
      <c r="I217" s="301"/>
      <c r="J217" s="302"/>
      <c r="K217" s="303">
        <f>ROUND(P217*H217,2)</f>
        <v>0</v>
      </c>
      <c r="L217" s="298" t="s">
        <v>1</v>
      </c>
      <c r="M217" s="304"/>
      <c r="N217" s="305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0.0019</v>
      </c>
      <c r="V217" s="262">
        <f>U217*H217</f>
        <v>0.0019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430</v>
      </c>
      <c r="AT217" s="264" t="s">
        <v>498</v>
      </c>
      <c r="AU217" s="264" t="s">
        <v>88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3590</v>
      </c>
    </row>
    <row r="218" s="2" customFormat="1">
      <c r="A218" s="39"/>
      <c r="B218" s="40"/>
      <c r="C218" s="41"/>
      <c r="D218" s="266" t="s">
        <v>232</v>
      </c>
      <c r="E218" s="41"/>
      <c r="F218" s="267" t="s">
        <v>3591</v>
      </c>
      <c r="G218" s="41"/>
      <c r="H218" s="41"/>
      <c r="I218" s="158"/>
      <c r="J218" s="158"/>
      <c r="K218" s="41"/>
      <c r="L218" s="41"/>
      <c r="M218" s="45"/>
      <c r="N218" s="268"/>
      <c r="O218" s="269"/>
      <c r="P218" s="92"/>
      <c r="Q218" s="92"/>
      <c r="R218" s="92"/>
      <c r="S218" s="92"/>
      <c r="T218" s="92"/>
      <c r="U218" s="92"/>
      <c r="V218" s="92"/>
      <c r="W218" s="92"/>
      <c r="X218" s="93"/>
      <c r="Y218" s="39"/>
      <c r="Z218" s="39"/>
      <c r="AA218" s="39"/>
      <c r="AB218" s="39"/>
      <c r="AC218" s="39"/>
      <c r="AD218" s="39"/>
      <c r="AE218" s="39"/>
      <c r="AT218" s="18" t="s">
        <v>232</v>
      </c>
      <c r="AU218" s="18" t="s">
        <v>88</v>
      </c>
    </row>
    <row r="219" s="13" customFormat="1">
      <c r="A219" s="13"/>
      <c r="B219" s="274"/>
      <c r="C219" s="275"/>
      <c r="D219" s="266" t="s">
        <v>446</v>
      </c>
      <c r="E219" s="276" t="s">
        <v>1</v>
      </c>
      <c r="F219" s="277" t="s">
        <v>86</v>
      </c>
      <c r="G219" s="275"/>
      <c r="H219" s="278">
        <v>1</v>
      </c>
      <c r="I219" s="279"/>
      <c r="J219" s="279"/>
      <c r="K219" s="275"/>
      <c r="L219" s="275"/>
      <c r="M219" s="280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3"/>
      <c r="Y219" s="13"/>
      <c r="Z219" s="13"/>
      <c r="AA219" s="13"/>
      <c r="AB219" s="13"/>
      <c r="AC219" s="13"/>
      <c r="AD219" s="13"/>
      <c r="AE219" s="13"/>
      <c r="AT219" s="284" t="s">
        <v>446</v>
      </c>
      <c r="AU219" s="284" t="s">
        <v>88</v>
      </c>
      <c r="AV219" s="13" t="s">
        <v>88</v>
      </c>
      <c r="AW219" s="13" t="s">
        <v>5</v>
      </c>
      <c r="AX219" s="13" t="s">
        <v>86</v>
      </c>
      <c r="AY219" s="284" t="s">
        <v>223</v>
      </c>
    </row>
    <row r="220" s="2" customFormat="1" ht="16.5" customHeight="1">
      <c r="A220" s="39"/>
      <c r="B220" s="40"/>
      <c r="C220" s="252" t="s">
        <v>375</v>
      </c>
      <c r="D220" s="252" t="s">
        <v>226</v>
      </c>
      <c r="E220" s="253" t="s">
        <v>3468</v>
      </c>
      <c r="F220" s="254" t="s">
        <v>3469</v>
      </c>
      <c r="G220" s="255" t="s">
        <v>320</v>
      </c>
      <c r="H220" s="256">
        <v>2</v>
      </c>
      <c r="I220" s="257"/>
      <c r="J220" s="257"/>
      <c r="K220" s="258">
        <f>ROUND(P220*H220,2)</f>
        <v>0</v>
      </c>
      <c r="L220" s="254" t="s">
        <v>1</v>
      </c>
      <c r="M220" s="45"/>
      <c r="N220" s="259" t="s">
        <v>1</v>
      </c>
      <c r="O220" s="260" t="s">
        <v>41</v>
      </c>
      <c r="P220" s="261">
        <f>I220+J220</f>
        <v>0</v>
      </c>
      <c r="Q220" s="261">
        <f>ROUND(I220*H220,2)</f>
        <v>0</v>
      </c>
      <c r="R220" s="261">
        <f>ROUND(J220*H220,2)</f>
        <v>0</v>
      </c>
      <c r="S220" s="92"/>
      <c r="T220" s="262">
        <f>S220*H220</f>
        <v>0</v>
      </c>
      <c r="U220" s="262">
        <v>0.00072000000000000005</v>
      </c>
      <c r="V220" s="262">
        <f>U220*H220</f>
        <v>0.0014400000000000001</v>
      </c>
      <c r="W220" s="262">
        <v>0</v>
      </c>
      <c r="X220" s="263">
        <f>W220*H220</f>
        <v>0</v>
      </c>
      <c r="Y220" s="39"/>
      <c r="Z220" s="39"/>
      <c r="AA220" s="39"/>
      <c r="AB220" s="39"/>
      <c r="AC220" s="39"/>
      <c r="AD220" s="39"/>
      <c r="AE220" s="39"/>
      <c r="AR220" s="264" t="s">
        <v>239</v>
      </c>
      <c r="AT220" s="264" t="s">
        <v>226</v>
      </c>
      <c r="AU220" s="264" t="s">
        <v>88</v>
      </c>
      <c r="AY220" s="18" t="s">
        <v>223</v>
      </c>
      <c r="BE220" s="265">
        <f>IF(O220="základní",K220,0)</f>
        <v>0</v>
      </c>
      <c r="BF220" s="265">
        <f>IF(O220="snížená",K220,0)</f>
        <v>0</v>
      </c>
      <c r="BG220" s="265">
        <f>IF(O220="zákl. přenesená",K220,0)</f>
        <v>0</v>
      </c>
      <c r="BH220" s="265">
        <f>IF(O220="sníž. přenesená",K220,0)</f>
        <v>0</v>
      </c>
      <c r="BI220" s="265">
        <f>IF(O220="nulová",K220,0)</f>
        <v>0</v>
      </c>
      <c r="BJ220" s="18" t="s">
        <v>86</v>
      </c>
      <c r="BK220" s="265">
        <f>ROUND(P220*H220,2)</f>
        <v>0</v>
      </c>
      <c r="BL220" s="18" t="s">
        <v>239</v>
      </c>
      <c r="BM220" s="264" t="s">
        <v>3470</v>
      </c>
    </row>
    <row r="221" s="13" customFormat="1">
      <c r="A221" s="13"/>
      <c r="B221" s="274"/>
      <c r="C221" s="275"/>
      <c r="D221" s="266" t="s">
        <v>446</v>
      </c>
      <c r="E221" s="276" t="s">
        <v>1</v>
      </c>
      <c r="F221" s="277" t="s">
        <v>88</v>
      </c>
      <c r="G221" s="275"/>
      <c r="H221" s="278">
        <v>2</v>
      </c>
      <c r="I221" s="279"/>
      <c r="J221" s="279"/>
      <c r="K221" s="275"/>
      <c r="L221" s="275"/>
      <c r="M221" s="280"/>
      <c r="N221" s="281"/>
      <c r="O221" s="282"/>
      <c r="P221" s="282"/>
      <c r="Q221" s="282"/>
      <c r="R221" s="282"/>
      <c r="S221" s="282"/>
      <c r="T221" s="282"/>
      <c r="U221" s="282"/>
      <c r="V221" s="282"/>
      <c r="W221" s="282"/>
      <c r="X221" s="283"/>
      <c r="Y221" s="13"/>
      <c r="Z221" s="13"/>
      <c r="AA221" s="13"/>
      <c r="AB221" s="13"/>
      <c r="AC221" s="13"/>
      <c r="AD221" s="13"/>
      <c r="AE221" s="13"/>
      <c r="AT221" s="284" t="s">
        <v>446</v>
      </c>
      <c r="AU221" s="284" t="s">
        <v>88</v>
      </c>
      <c r="AV221" s="13" t="s">
        <v>88</v>
      </c>
      <c r="AW221" s="13" t="s">
        <v>5</v>
      </c>
      <c r="AX221" s="13" t="s">
        <v>78</v>
      </c>
      <c r="AY221" s="284" t="s">
        <v>223</v>
      </c>
    </row>
    <row r="222" s="14" customFormat="1">
      <c r="A222" s="14"/>
      <c r="B222" s="285"/>
      <c r="C222" s="286"/>
      <c r="D222" s="266" t="s">
        <v>446</v>
      </c>
      <c r="E222" s="287" t="s">
        <v>1</v>
      </c>
      <c r="F222" s="288" t="s">
        <v>463</v>
      </c>
      <c r="G222" s="286"/>
      <c r="H222" s="289">
        <v>2</v>
      </c>
      <c r="I222" s="290"/>
      <c r="J222" s="290"/>
      <c r="K222" s="286"/>
      <c r="L222" s="286"/>
      <c r="M222" s="291"/>
      <c r="N222" s="292"/>
      <c r="O222" s="293"/>
      <c r="P222" s="293"/>
      <c r="Q222" s="293"/>
      <c r="R222" s="293"/>
      <c r="S222" s="293"/>
      <c r="T222" s="293"/>
      <c r="U222" s="293"/>
      <c r="V222" s="293"/>
      <c r="W222" s="293"/>
      <c r="X222" s="294"/>
      <c r="Y222" s="14"/>
      <c r="Z222" s="14"/>
      <c r="AA222" s="14"/>
      <c r="AB222" s="14"/>
      <c r="AC222" s="14"/>
      <c r="AD222" s="14"/>
      <c r="AE222" s="14"/>
      <c r="AT222" s="295" t="s">
        <v>446</v>
      </c>
      <c r="AU222" s="295" t="s">
        <v>88</v>
      </c>
      <c r="AV222" s="14" t="s">
        <v>239</v>
      </c>
      <c r="AW222" s="14" t="s">
        <v>5</v>
      </c>
      <c r="AX222" s="14" t="s">
        <v>86</v>
      </c>
      <c r="AY222" s="295" t="s">
        <v>223</v>
      </c>
    </row>
    <row r="223" s="2" customFormat="1" ht="16.5" customHeight="1">
      <c r="A223" s="39"/>
      <c r="B223" s="40"/>
      <c r="C223" s="252" t="s">
        <v>380</v>
      </c>
      <c r="D223" s="252" t="s">
        <v>226</v>
      </c>
      <c r="E223" s="253" t="s">
        <v>3471</v>
      </c>
      <c r="F223" s="254" t="s">
        <v>3472</v>
      </c>
      <c r="G223" s="255" t="s">
        <v>320</v>
      </c>
      <c r="H223" s="256">
        <v>1</v>
      </c>
      <c r="I223" s="257"/>
      <c r="J223" s="257"/>
      <c r="K223" s="258">
        <f>ROUND(P223*H223,2)</f>
        <v>0</v>
      </c>
      <c r="L223" s="254" t="s">
        <v>1</v>
      </c>
      <c r="M223" s="45"/>
      <c r="N223" s="259" t="s">
        <v>1</v>
      </c>
      <c r="O223" s="260" t="s">
        <v>41</v>
      </c>
      <c r="P223" s="261">
        <f>I223+J223</f>
        <v>0</v>
      </c>
      <c r="Q223" s="261">
        <f>ROUND(I223*H223,2)</f>
        <v>0</v>
      </c>
      <c r="R223" s="261">
        <f>ROUND(J223*H223,2)</f>
        <v>0</v>
      </c>
      <c r="S223" s="92"/>
      <c r="T223" s="262">
        <f>S223*H223</f>
        <v>0</v>
      </c>
      <c r="U223" s="262">
        <v>0</v>
      </c>
      <c r="V223" s="262">
        <f>U223*H223</f>
        <v>0</v>
      </c>
      <c r="W223" s="262">
        <v>0</v>
      </c>
      <c r="X223" s="263">
        <f>W223*H223</f>
        <v>0</v>
      </c>
      <c r="Y223" s="39"/>
      <c r="Z223" s="39"/>
      <c r="AA223" s="39"/>
      <c r="AB223" s="39"/>
      <c r="AC223" s="39"/>
      <c r="AD223" s="39"/>
      <c r="AE223" s="39"/>
      <c r="AR223" s="264" t="s">
        <v>239</v>
      </c>
      <c r="AT223" s="264" t="s">
        <v>226</v>
      </c>
      <c r="AU223" s="264" t="s">
        <v>88</v>
      </c>
      <c r="AY223" s="18" t="s">
        <v>223</v>
      </c>
      <c r="BE223" s="265">
        <f>IF(O223="základní",K223,0)</f>
        <v>0</v>
      </c>
      <c r="BF223" s="265">
        <f>IF(O223="snížená",K223,0)</f>
        <v>0</v>
      </c>
      <c r="BG223" s="265">
        <f>IF(O223="zákl. přenesená",K223,0)</f>
        <v>0</v>
      </c>
      <c r="BH223" s="265">
        <f>IF(O223="sníž. přenesená",K223,0)</f>
        <v>0</v>
      </c>
      <c r="BI223" s="265">
        <f>IF(O223="nulová",K223,0)</f>
        <v>0</v>
      </c>
      <c r="BJ223" s="18" t="s">
        <v>86</v>
      </c>
      <c r="BK223" s="265">
        <f>ROUND(P223*H223,2)</f>
        <v>0</v>
      </c>
      <c r="BL223" s="18" t="s">
        <v>239</v>
      </c>
      <c r="BM223" s="264" t="s">
        <v>3473</v>
      </c>
    </row>
    <row r="224" s="13" customFormat="1">
      <c r="A224" s="13"/>
      <c r="B224" s="274"/>
      <c r="C224" s="275"/>
      <c r="D224" s="266" t="s">
        <v>446</v>
      </c>
      <c r="E224" s="276" t="s">
        <v>1</v>
      </c>
      <c r="F224" s="277" t="s">
        <v>86</v>
      </c>
      <c r="G224" s="275"/>
      <c r="H224" s="278">
        <v>1</v>
      </c>
      <c r="I224" s="279"/>
      <c r="J224" s="279"/>
      <c r="K224" s="275"/>
      <c r="L224" s="275"/>
      <c r="M224" s="280"/>
      <c r="N224" s="281"/>
      <c r="O224" s="282"/>
      <c r="P224" s="282"/>
      <c r="Q224" s="282"/>
      <c r="R224" s="282"/>
      <c r="S224" s="282"/>
      <c r="T224" s="282"/>
      <c r="U224" s="282"/>
      <c r="V224" s="282"/>
      <c r="W224" s="282"/>
      <c r="X224" s="283"/>
      <c r="Y224" s="13"/>
      <c r="Z224" s="13"/>
      <c r="AA224" s="13"/>
      <c r="AB224" s="13"/>
      <c r="AC224" s="13"/>
      <c r="AD224" s="13"/>
      <c r="AE224" s="13"/>
      <c r="AT224" s="284" t="s">
        <v>446</v>
      </c>
      <c r="AU224" s="284" t="s">
        <v>88</v>
      </c>
      <c r="AV224" s="13" t="s">
        <v>88</v>
      </c>
      <c r="AW224" s="13" t="s">
        <v>5</v>
      </c>
      <c r="AX224" s="13" t="s">
        <v>78</v>
      </c>
      <c r="AY224" s="284" t="s">
        <v>223</v>
      </c>
    </row>
    <row r="225" s="2" customFormat="1" ht="21.75" customHeight="1">
      <c r="A225" s="39"/>
      <c r="B225" s="40"/>
      <c r="C225" s="296" t="s">
        <v>327</v>
      </c>
      <c r="D225" s="296" t="s">
        <v>498</v>
      </c>
      <c r="E225" s="297" t="s">
        <v>3485</v>
      </c>
      <c r="F225" s="298" t="s">
        <v>3486</v>
      </c>
      <c r="G225" s="299" t="s">
        <v>320</v>
      </c>
      <c r="H225" s="300">
        <v>1</v>
      </c>
      <c r="I225" s="301"/>
      <c r="J225" s="302"/>
      <c r="K225" s="303">
        <f>ROUND(P225*H225,2)</f>
        <v>0</v>
      </c>
      <c r="L225" s="298" t="s">
        <v>404</v>
      </c>
      <c r="M225" s="304"/>
      <c r="N225" s="305" t="s">
        <v>1</v>
      </c>
      <c r="O225" s="260" t="s">
        <v>41</v>
      </c>
      <c r="P225" s="261">
        <f>I225+J225</f>
        <v>0</v>
      </c>
      <c r="Q225" s="261">
        <f>ROUND(I225*H225,2)</f>
        <v>0</v>
      </c>
      <c r="R225" s="261">
        <f>ROUND(J225*H225,2)</f>
        <v>0</v>
      </c>
      <c r="S225" s="92"/>
      <c r="T225" s="262">
        <f>S225*H225</f>
        <v>0</v>
      </c>
      <c r="U225" s="262">
        <v>0.12</v>
      </c>
      <c r="V225" s="262">
        <f>U225*H225</f>
        <v>0.12</v>
      </c>
      <c r="W225" s="262">
        <v>0</v>
      </c>
      <c r="X225" s="263">
        <f>W225*H225</f>
        <v>0</v>
      </c>
      <c r="Y225" s="39"/>
      <c r="Z225" s="39"/>
      <c r="AA225" s="39"/>
      <c r="AB225" s="39"/>
      <c r="AC225" s="39"/>
      <c r="AD225" s="39"/>
      <c r="AE225" s="39"/>
      <c r="AR225" s="264" t="s">
        <v>430</v>
      </c>
      <c r="AT225" s="264" t="s">
        <v>498</v>
      </c>
      <c r="AU225" s="264" t="s">
        <v>88</v>
      </c>
      <c r="AY225" s="18" t="s">
        <v>223</v>
      </c>
      <c r="BE225" s="265">
        <f>IF(O225="základní",K225,0)</f>
        <v>0</v>
      </c>
      <c r="BF225" s="265">
        <f>IF(O225="snížená",K225,0)</f>
        <v>0</v>
      </c>
      <c r="BG225" s="265">
        <f>IF(O225="zákl. přenesená",K225,0)</f>
        <v>0</v>
      </c>
      <c r="BH225" s="265">
        <f>IF(O225="sníž. přenesená",K225,0)</f>
        <v>0</v>
      </c>
      <c r="BI225" s="265">
        <f>IF(O225="nulová",K225,0)</f>
        <v>0</v>
      </c>
      <c r="BJ225" s="18" t="s">
        <v>86</v>
      </c>
      <c r="BK225" s="265">
        <f>ROUND(P225*H225,2)</f>
        <v>0</v>
      </c>
      <c r="BL225" s="18" t="s">
        <v>239</v>
      </c>
      <c r="BM225" s="264" t="s">
        <v>3487</v>
      </c>
    </row>
    <row r="226" s="2" customFormat="1">
      <c r="A226" s="39"/>
      <c r="B226" s="40"/>
      <c r="C226" s="41"/>
      <c r="D226" s="266" t="s">
        <v>232</v>
      </c>
      <c r="E226" s="41"/>
      <c r="F226" s="267" t="s">
        <v>3592</v>
      </c>
      <c r="G226" s="41"/>
      <c r="H226" s="41"/>
      <c r="I226" s="158"/>
      <c r="J226" s="158"/>
      <c r="K226" s="41"/>
      <c r="L226" s="41"/>
      <c r="M226" s="45"/>
      <c r="N226" s="268"/>
      <c r="O226" s="269"/>
      <c r="P226" s="92"/>
      <c r="Q226" s="92"/>
      <c r="R226" s="92"/>
      <c r="S226" s="92"/>
      <c r="T226" s="92"/>
      <c r="U226" s="92"/>
      <c r="V226" s="92"/>
      <c r="W226" s="92"/>
      <c r="X226" s="93"/>
      <c r="Y226" s="39"/>
      <c r="Z226" s="39"/>
      <c r="AA226" s="39"/>
      <c r="AB226" s="39"/>
      <c r="AC226" s="39"/>
      <c r="AD226" s="39"/>
      <c r="AE226" s="39"/>
      <c r="AT226" s="18" t="s">
        <v>232</v>
      </c>
      <c r="AU226" s="18" t="s">
        <v>88</v>
      </c>
    </row>
    <row r="227" s="13" customFormat="1">
      <c r="A227" s="13"/>
      <c r="B227" s="274"/>
      <c r="C227" s="275"/>
      <c r="D227" s="266" t="s">
        <v>446</v>
      </c>
      <c r="E227" s="276" t="s">
        <v>1</v>
      </c>
      <c r="F227" s="277" t="s">
        <v>86</v>
      </c>
      <c r="G227" s="275"/>
      <c r="H227" s="278">
        <v>1</v>
      </c>
      <c r="I227" s="279"/>
      <c r="J227" s="279"/>
      <c r="K227" s="275"/>
      <c r="L227" s="275"/>
      <c r="M227" s="280"/>
      <c r="N227" s="281"/>
      <c r="O227" s="282"/>
      <c r="P227" s="282"/>
      <c r="Q227" s="282"/>
      <c r="R227" s="282"/>
      <c r="S227" s="282"/>
      <c r="T227" s="282"/>
      <c r="U227" s="282"/>
      <c r="V227" s="282"/>
      <c r="W227" s="282"/>
      <c r="X227" s="283"/>
      <c r="Y227" s="13"/>
      <c r="Z227" s="13"/>
      <c r="AA227" s="13"/>
      <c r="AB227" s="13"/>
      <c r="AC227" s="13"/>
      <c r="AD227" s="13"/>
      <c r="AE227" s="13"/>
      <c r="AT227" s="284" t="s">
        <v>446</v>
      </c>
      <c r="AU227" s="284" t="s">
        <v>88</v>
      </c>
      <c r="AV227" s="13" t="s">
        <v>88</v>
      </c>
      <c r="AW227" s="13" t="s">
        <v>5</v>
      </c>
      <c r="AX227" s="13" t="s">
        <v>86</v>
      </c>
      <c r="AY227" s="284" t="s">
        <v>223</v>
      </c>
    </row>
    <row r="228" s="2" customFormat="1" ht="21.75" customHeight="1">
      <c r="A228" s="39"/>
      <c r="B228" s="40"/>
      <c r="C228" s="252" t="s">
        <v>298</v>
      </c>
      <c r="D228" s="252" t="s">
        <v>226</v>
      </c>
      <c r="E228" s="253" t="s">
        <v>3593</v>
      </c>
      <c r="F228" s="254" t="s">
        <v>3594</v>
      </c>
      <c r="G228" s="255" t="s">
        <v>320</v>
      </c>
      <c r="H228" s="256">
        <v>1</v>
      </c>
      <c r="I228" s="257"/>
      <c r="J228" s="257"/>
      <c r="K228" s="258">
        <f>ROUND(P228*H228,2)</f>
        <v>0</v>
      </c>
      <c r="L228" s="254" t="s">
        <v>404</v>
      </c>
      <c r="M228" s="45"/>
      <c r="N228" s="259" t="s">
        <v>1</v>
      </c>
      <c r="O228" s="260" t="s">
        <v>41</v>
      </c>
      <c r="P228" s="261">
        <f>I228+J228</f>
        <v>0</v>
      </c>
      <c r="Q228" s="261">
        <f>ROUND(I228*H228,2)</f>
        <v>0</v>
      </c>
      <c r="R228" s="261">
        <f>ROUND(J228*H228,2)</f>
        <v>0</v>
      </c>
      <c r="S228" s="92"/>
      <c r="T228" s="262">
        <f>S228*H228</f>
        <v>0</v>
      </c>
      <c r="U228" s="262">
        <v>0</v>
      </c>
      <c r="V228" s="262">
        <f>U228*H228</f>
        <v>0</v>
      </c>
      <c r="W228" s="262">
        <v>0</v>
      </c>
      <c r="X228" s="263">
        <f>W228*H228</f>
        <v>0</v>
      </c>
      <c r="Y228" s="39"/>
      <c r="Z228" s="39"/>
      <c r="AA228" s="39"/>
      <c r="AB228" s="39"/>
      <c r="AC228" s="39"/>
      <c r="AD228" s="39"/>
      <c r="AE228" s="39"/>
      <c r="AR228" s="264" t="s">
        <v>239</v>
      </c>
      <c r="AT228" s="264" t="s">
        <v>226</v>
      </c>
      <c r="AU228" s="264" t="s">
        <v>88</v>
      </c>
      <c r="AY228" s="18" t="s">
        <v>223</v>
      </c>
      <c r="BE228" s="265">
        <f>IF(O228="základní",K228,0)</f>
        <v>0</v>
      </c>
      <c r="BF228" s="265">
        <f>IF(O228="snížená",K228,0)</f>
        <v>0</v>
      </c>
      <c r="BG228" s="265">
        <f>IF(O228="zákl. přenesená",K228,0)</f>
        <v>0</v>
      </c>
      <c r="BH228" s="265">
        <f>IF(O228="sníž. přenesená",K228,0)</f>
        <v>0</v>
      </c>
      <c r="BI228" s="265">
        <f>IF(O228="nulová",K228,0)</f>
        <v>0</v>
      </c>
      <c r="BJ228" s="18" t="s">
        <v>86</v>
      </c>
      <c r="BK228" s="265">
        <f>ROUND(P228*H228,2)</f>
        <v>0</v>
      </c>
      <c r="BL228" s="18" t="s">
        <v>239</v>
      </c>
      <c r="BM228" s="264" t="s">
        <v>3595</v>
      </c>
    </row>
    <row r="229" s="13" customFormat="1">
      <c r="A229" s="13"/>
      <c r="B229" s="274"/>
      <c r="C229" s="275"/>
      <c r="D229" s="266" t="s">
        <v>446</v>
      </c>
      <c r="E229" s="276" t="s">
        <v>1</v>
      </c>
      <c r="F229" s="277" t="s">
        <v>86</v>
      </c>
      <c r="G229" s="275"/>
      <c r="H229" s="278">
        <v>1</v>
      </c>
      <c r="I229" s="279"/>
      <c r="J229" s="279"/>
      <c r="K229" s="275"/>
      <c r="L229" s="275"/>
      <c r="M229" s="280"/>
      <c r="N229" s="281"/>
      <c r="O229" s="282"/>
      <c r="P229" s="282"/>
      <c r="Q229" s="282"/>
      <c r="R229" s="282"/>
      <c r="S229" s="282"/>
      <c r="T229" s="282"/>
      <c r="U229" s="282"/>
      <c r="V229" s="282"/>
      <c r="W229" s="282"/>
      <c r="X229" s="283"/>
      <c r="Y229" s="13"/>
      <c r="Z229" s="13"/>
      <c r="AA229" s="13"/>
      <c r="AB229" s="13"/>
      <c r="AC229" s="13"/>
      <c r="AD229" s="13"/>
      <c r="AE229" s="13"/>
      <c r="AT229" s="284" t="s">
        <v>446</v>
      </c>
      <c r="AU229" s="284" t="s">
        <v>88</v>
      </c>
      <c r="AV229" s="13" t="s">
        <v>88</v>
      </c>
      <c r="AW229" s="13" t="s">
        <v>5</v>
      </c>
      <c r="AX229" s="13" t="s">
        <v>86</v>
      </c>
      <c r="AY229" s="284" t="s">
        <v>223</v>
      </c>
    </row>
    <row r="230" s="2" customFormat="1" ht="21.75" customHeight="1">
      <c r="A230" s="39"/>
      <c r="B230" s="40"/>
      <c r="C230" s="296" t="s">
        <v>307</v>
      </c>
      <c r="D230" s="296" t="s">
        <v>498</v>
      </c>
      <c r="E230" s="297" t="s">
        <v>3596</v>
      </c>
      <c r="F230" s="298" t="s">
        <v>3597</v>
      </c>
      <c r="G230" s="299" t="s">
        <v>320</v>
      </c>
      <c r="H230" s="300">
        <v>1</v>
      </c>
      <c r="I230" s="301"/>
      <c r="J230" s="302"/>
      <c r="K230" s="303">
        <f>ROUND(P230*H230,2)</f>
        <v>0</v>
      </c>
      <c r="L230" s="298" t="s">
        <v>404</v>
      </c>
      <c r="M230" s="304"/>
      <c r="N230" s="305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0.0016000000000000001</v>
      </c>
      <c r="V230" s="262">
        <f>U230*H230</f>
        <v>0.0016000000000000001</v>
      </c>
      <c r="W230" s="262">
        <v>0</v>
      </c>
      <c r="X230" s="263">
        <f>W230*H230</f>
        <v>0</v>
      </c>
      <c r="Y230" s="39"/>
      <c r="Z230" s="39"/>
      <c r="AA230" s="39"/>
      <c r="AB230" s="39"/>
      <c r="AC230" s="39"/>
      <c r="AD230" s="39"/>
      <c r="AE230" s="39"/>
      <c r="AR230" s="264" t="s">
        <v>430</v>
      </c>
      <c r="AT230" s="264" t="s">
        <v>498</v>
      </c>
      <c r="AU230" s="264" t="s">
        <v>88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3476</v>
      </c>
    </row>
    <row r="231" s="15" customFormat="1">
      <c r="A231" s="15"/>
      <c r="B231" s="309"/>
      <c r="C231" s="310"/>
      <c r="D231" s="266" t="s">
        <v>446</v>
      </c>
      <c r="E231" s="311" t="s">
        <v>1</v>
      </c>
      <c r="F231" s="312" t="s">
        <v>3598</v>
      </c>
      <c r="G231" s="310"/>
      <c r="H231" s="311" t="s">
        <v>1</v>
      </c>
      <c r="I231" s="313"/>
      <c r="J231" s="313"/>
      <c r="K231" s="310"/>
      <c r="L231" s="310"/>
      <c r="M231" s="314"/>
      <c r="N231" s="315"/>
      <c r="O231" s="316"/>
      <c r="P231" s="316"/>
      <c r="Q231" s="316"/>
      <c r="R231" s="316"/>
      <c r="S231" s="316"/>
      <c r="T231" s="316"/>
      <c r="U231" s="316"/>
      <c r="V231" s="316"/>
      <c r="W231" s="316"/>
      <c r="X231" s="317"/>
      <c r="Y231" s="15"/>
      <c r="Z231" s="15"/>
      <c r="AA231" s="15"/>
      <c r="AB231" s="15"/>
      <c r="AC231" s="15"/>
      <c r="AD231" s="15"/>
      <c r="AE231" s="15"/>
      <c r="AT231" s="318" t="s">
        <v>446</v>
      </c>
      <c r="AU231" s="318" t="s">
        <v>88</v>
      </c>
      <c r="AV231" s="15" t="s">
        <v>86</v>
      </c>
      <c r="AW231" s="15" t="s">
        <v>5</v>
      </c>
      <c r="AX231" s="15" t="s">
        <v>78</v>
      </c>
      <c r="AY231" s="318" t="s">
        <v>223</v>
      </c>
    </row>
    <row r="232" s="13" customFormat="1">
      <c r="A232" s="13"/>
      <c r="B232" s="274"/>
      <c r="C232" s="275"/>
      <c r="D232" s="266" t="s">
        <v>446</v>
      </c>
      <c r="E232" s="276" t="s">
        <v>1</v>
      </c>
      <c r="F232" s="277" t="s">
        <v>86</v>
      </c>
      <c r="G232" s="275"/>
      <c r="H232" s="278">
        <v>1</v>
      </c>
      <c r="I232" s="279"/>
      <c r="J232" s="279"/>
      <c r="K232" s="275"/>
      <c r="L232" s="275"/>
      <c r="M232" s="280"/>
      <c r="N232" s="281"/>
      <c r="O232" s="282"/>
      <c r="P232" s="282"/>
      <c r="Q232" s="282"/>
      <c r="R232" s="282"/>
      <c r="S232" s="282"/>
      <c r="T232" s="282"/>
      <c r="U232" s="282"/>
      <c r="V232" s="282"/>
      <c r="W232" s="282"/>
      <c r="X232" s="283"/>
      <c r="Y232" s="13"/>
      <c r="Z232" s="13"/>
      <c r="AA232" s="13"/>
      <c r="AB232" s="13"/>
      <c r="AC232" s="13"/>
      <c r="AD232" s="13"/>
      <c r="AE232" s="13"/>
      <c r="AT232" s="284" t="s">
        <v>446</v>
      </c>
      <c r="AU232" s="284" t="s">
        <v>88</v>
      </c>
      <c r="AV232" s="13" t="s">
        <v>88</v>
      </c>
      <c r="AW232" s="13" t="s">
        <v>5</v>
      </c>
      <c r="AX232" s="13" t="s">
        <v>86</v>
      </c>
      <c r="AY232" s="284" t="s">
        <v>223</v>
      </c>
    </row>
    <row r="233" s="2" customFormat="1" ht="16.5" customHeight="1">
      <c r="A233" s="39"/>
      <c r="B233" s="40"/>
      <c r="C233" s="296" t="s">
        <v>284</v>
      </c>
      <c r="D233" s="296" t="s">
        <v>498</v>
      </c>
      <c r="E233" s="297" t="s">
        <v>3474</v>
      </c>
      <c r="F233" s="298" t="s">
        <v>3599</v>
      </c>
      <c r="G233" s="299" t="s">
        <v>320</v>
      </c>
      <c r="H233" s="300">
        <v>1</v>
      </c>
      <c r="I233" s="301"/>
      <c r="J233" s="302"/>
      <c r="K233" s="303">
        <f>ROUND(P233*H233,2)</f>
        <v>0</v>
      </c>
      <c r="L233" s="298" t="s">
        <v>1</v>
      </c>
      <c r="M233" s="304"/>
      <c r="N233" s="305" t="s">
        <v>1</v>
      </c>
      <c r="O233" s="260" t="s">
        <v>41</v>
      </c>
      <c r="P233" s="261">
        <f>I233+J233</f>
        <v>0</v>
      </c>
      <c r="Q233" s="261">
        <f>ROUND(I233*H233,2)</f>
        <v>0</v>
      </c>
      <c r="R233" s="261">
        <f>ROUND(J233*H233,2)</f>
        <v>0</v>
      </c>
      <c r="S233" s="92"/>
      <c r="T233" s="262">
        <f>S233*H233</f>
        <v>0</v>
      </c>
      <c r="U233" s="262">
        <v>0.0016000000000000001</v>
      </c>
      <c r="V233" s="262">
        <f>U233*H233</f>
        <v>0.0016000000000000001</v>
      </c>
      <c r="W233" s="262">
        <v>0</v>
      </c>
      <c r="X233" s="263">
        <f>W233*H233</f>
        <v>0</v>
      </c>
      <c r="Y233" s="39"/>
      <c r="Z233" s="39"/>
      <c r="AA233" s="39"/>
      <c r="AB233" s="39"/>
      <c r="AC233" s="39"/>
      <c r="AD233" s="39"/>
      <c r="AE233" s="39"/>
      <c r="AR233" s="264" t="s">
        <v>430</v>
      </c>
      <c r="AT233" s="264" t="s">
        <v>498</v>
      </c>
      <c r="AU233" s="264" t="s">
        <v>88</v>
      </c>
      <c r="AY233" s="18" t="s">
        <v>223</v>
      </c>
      <c r="BE233" s="265">
        <f>IF(O233="základní",K233,0)</f>
        <v>0</v>
      </c>
      <c r="BF233" s="265">
        <f>IF(O233="snížená",K233,0)</f>
        <v>0</v>
      </c>
      <c r="BG233" s="265">
        <f>IF(O233="zákl. přenesená",K233,0)</f>
        <v>0</v>
      </c>
      <c r="BH233" s="265">
        <f>IF(O233="sníž. přenesená",K233,0)</f>
        <v>0</v>
      </c>
      <c r="BI233" s="265">
        <f>IF(O233="nulová",K233,0)</f>
        <v>0</v>
      </c>
      <c r="BJ233" s="18" t="s">
        <v>86</v>
      </c>
      <c r="BK233" s="265">
        <f>ROUND(P233*H233,2)</f>
        <v>0</v>
      </c>
      <c r="BL233" s="18" t="s">
        <v>239</v>
      </c>
      <c r="BM233" s="264" t="s">
        <v>3483</v>
      </c>
    </row>
    <row r="234" s="2" customFormat="1">
      <c r="A234" s="39"/>
      <c r="B234" s="40"/>
      <c r="C234" s="41"/>
      <c r="D234" s="266" t="s">
        <v>232</v>
      </c>
      <c r="E234" s="41"/>
      <c r="F234" s="267" t="s">
        <v>3484</v>
      </c>
      <c r="G234" s="41"/>
      <c r="H234" s="41"/>
      <c r="I234" s="158"/>
      <c r="J234" s="158"/>
      <c r="K234" s="41"/>
      <c r="L234" s="41"/>
      <c r="M234" s="45"/>
      <c r="N234" s="268"/>
      <c r="O234" s="269"/>
      <c r="P234" s="92"/>
      <c r="Q234" s="92"/>
      <c r="R234" s="92"/>
      <c r="S234" s="92"/>
      <c r="T234" s="92"/>
      <c r="U234" s="92"/>
      <c r="V234" s="92"/>
      <c r="W234" s="92"/>
      <c r="X234" s="93"/>
      <c r="Y234" s="39"/>
      <c r="Z234" s="39"/>
      <c r="AA234" s="39"/>
      <c r="AB234" s="39"/>
      <c r="AC234" s="39"/>
      <c r="AD234" s="39"/>
      <c r="AE234" s="39"/>
      <c r="AT234" s="18" t="s">
        <v>232</v>
      </c>
      <c r="AU234" s="18" t="s">
        <v>88</v>
      </c>
    </row>
    <row r="235" s="13" customFormat="1">
      <c r="A235" s="13"/>
      <c r="B235" s="274"/>
      <c r="C235" s="275"/>
      <c r="D235" s="266" t="s">
        <v>446</v>
      </c>
      <c r="E235" s="276" t="s">
        <v>1</v>
      </c>
      <c r="F235" s="277" t="s">
        <v>86</v>
      </c>
      <c r="G235" s="275"/>
      <c r="H235" s="278">
        <v>1</v>
      </c>
      <c r="I235" s="279"/>
      <c r="J235" s="279"/>
      <c r="K235" s="275"/>
      <c r="L235" s="275"/>
      <c r="M235" s="280"/>
      <c r="N235" s="281"/>
      <c r="O235" s="282"/>
      <c r="P235" s="282"/>
      <c r="Q235" s="282"/>
      <c r="R235" s="282"/>
      <c r="S235" s="282"/>
      <c r="T235" s="282"/>
      <c r="U235" s="282"/>
      <c r="V235" s="282"/>
      <c r="W235" s="282"/>
      <c r="X235" s="283"/>
      <c r="Y235" s="13"/>
      <c r="Z235" s="13"/>
      <c r="AA235" s="13"/>
      <c r="AB235" s="13"/>
      <c r="AC235" s="13"/>
      <c r="AD235" s="13"/>
      <c r="AE235" s="13"/>
      <c r="AT235" s="284" t="s">
        <v>446</v>
      </c>
      <c r="AU235" s="284" t="s">
        <v>88</v>
      </c>
      <c r="AV235" s="13" t="s">
        <v>88</v>
      </c>
      <c r="AW235" s="13" t="s">
        <v>5</v>
      </c>
      <c r="AX235" s="13" t="s">
        <v>86</v>
      </c>
      <c r="AY235" s="284" t="s">
        <v>223</v>
      </c>
    </row>
    <row r="236" s="2" customFormat="1" ht="21.75" customHeight="1">
      <c r="A236" s="39"/>
      <c r="B236" s="40"/>
      <c r="C236" s="252" t="s">
        <v>569</v>
      </c>
      <c r="D236" s="252" t="s">
        <v>226</v>
      </c>
      <c r="E236" s="253" t="s">
        <v>3493</v>
      </c>
      <c r="F236" s="254" t="s">
        <v>3494</v>
      </c>
      <c r="G236" s="255" t="s">
        <v>481</v>
      </c>
      <c r="H236" s="256">
        <v>26</v>
      </c>
      <c r="I236" s="257"/>
      <c r="J236" s="257"/>
      <c r="K236" s="258">
        <f>ROUND(P236*H236,2)</f>
        <v>0</v>
      </c>
      <c r="L236" s="254" t="s">
        <v>404</v>
      </c>
      <c r="M236" s="45"/>
      <c r="N236" s="259" t="s">
        <v>1</v>
      </c>
      <c r="O236" s="260" t="s">
        <v>41</v>
      </c>
      <c r="P236" s="261">
        <f>I236+J236</f>
        <v>0</v>
      </c>
      <c r="Q236" s="261">
        <f>ROUND(I236*H236,2)</f>
        <v>0</v>
      </c>
      <c r="R236" s="261">
        <f>ROUND(J236*H236,2)</f>
        <v>0</v>
      </c>
      <c r="S236" s="92"/>
      <c r="T236" s="262">
        <f>S236*H236</f>
        <v>0</v>
      </c>
      <c r="U236" s="262">
        <v>0</v>
      </c>
      <c r="V236" s="262">
        <f>U236*H236</f>
        <v>0</v>
      </c>
      <c r="W236" s="262">
        <v>0</v>
      </c>
      <c r="X236" s="263">
        <f>W236*H236</f>
        <v>0</v>
      </c>
      <c r="Y236" s="39"/>
      <c r="Z236" s="39"/>
      <c r="AA236" s="39"/>
      <c r="AB236" s="39"/>
      <c r="AC236" s="39"/>
      <c r="AD236" s="39"/>
      <c r="AE236" s="39"/>
      <c r="AR236" s="264" t="s">
        <v>239</v>
      </c>
      <c r="AT236" s="264" t="s">
        <v>226</v>
      </c>
      <c r="AU236" s="264" t="s">
        <v>88</v>
      </c>
      <c r="AY236" s="18" t="s">
        <v>223</v>
      </c>
      <c r="BE236" s="265">
        <f>IF(O236="základní",K236,0)</f>
        <v>0</v>
      </c>
      <c r="BF236" s="265">
        <f>IF(O236="snížená",K236,0)</f>
        <v>0</v>
      </c>
      <c r="BG236" s="265">
        <f>IF(O236="zákl. přenesená",K236,0)</f>
        <v>0</v>
      </c>
      <c r="BH236" s="265">
        <f>IF(O236="sníž. přenesená",K236,0)</f>
        <v>0</v>
      </c>
      <c r="BI236" s="265">
        <f>IF(O236="nulová",K236,0)</f>
        <v>0</v>
      </c>
      <c r="BJ236" s="18" t="s">
        <v>86</v>
      </c>
      <c r="BK236" s="265">
        <f>ROUND(P236*H236,2)</f>
        <v>0</v>
      </c>
      <c r="BL236" s="18" t="s">
        <v>239</v>
      </c>
      <c r="BM236" s="264" t="s">
        <v>3495</v>
      </c>
    </row>
    <row r="237" s="13" customFormat="1">
      <c r="A237" s="13"/>
      <c r="B237" s="274"/>
      <c r="C237" s="275"/>
      <c r="D237" s="266" t="s">
        <v>446</v>
      </c>
      <c r="E237" s="276" t="s">
        <v>1</v>
      </c>
      <c r="F237" s="277" t="s">
        <v>522</v>
      </c>
      <c r="G237" s="275"/>
      <c r="H237" s="278">
        <v>26</v>
      </c>
      <c r="I237" s="279"/>
      <c r="J237" s="279"/>
      <c r="K237" s="275"/>
      <c r="L237" s="275"/>
      <c r="M237" s="280"/>
      <c r="N237" s="281"/>
      <c r="O237" s="282"/>
      <c r="P237" s="282"/>
      <c r="Q237" s="282"/>
      <c r="R237" s="282"/>
      <c r="S237" s="282"/>
      <c r="T237" s="282"/>
      <c r="U237" s="282"/>
      <c r="V237" s="282"/>
      <c r="W237" s="282"/>
      <c r="X237" s="283"/>
      <c r="Y237" s="13"/>
      <c r="Z237" s="13"/>
      <c r="AA237" s="13"/>
      <c r="AB237" s="13"/>
      <c r="AC237" s="13"/>
      <c r="AD237" s="13"/>
      <c r="AE237" s="13"/>
      <c r="AT237" s="284" t="s">
        <v>446</v>
      </c>
      <c r="AU237" s="284" t="s">
        <v>88</v>
      </c>
      <c r="AV237" s="13" t="s">
        <v>88</v>
      </c>
      <c r="AW237" s="13" t="s">
        <v>5</v>
      </c>
      <c r="AX237" s="13" t="s">
        <v>86</v>
      </c>
      <c r="AY237" s="284" t="s">
        <v>223</v>
      </c>
    </row>
    <row r="238" s="2" customFormat="1" ht="16.5" customHeight="1">
      <c r="A238" s="39"/>
      <c r="B238" s="40"/>
      <c r="C238" s="296" t="s">
        <v>575</v>
      </c>
      <c r="D238" s="296" t="s">
        <v>498</v>
      </c>
      <c r="E238" s="297" t="s">
        <v>3600</v>
      </c>
      <c r="F238" s="298" t="s">
        <v>3601</v>
      </c>
      <c r="G238" s="299" t="s">
        <v>320</v>
      </c>
      <c r="H238" s="300">
        <v>3</v>
      </c>
      <c r="I238" s="301"/>
      <c r="J238" s="302"/>
      <c r="K238" s="303">
        <f>ROUND(P238*H238,2)</f>
        <v>0</v>
      </c>
      <c r="L238" s="298" t="s">
        <v>1</v>
      </c>
      <c r="M238" s="304"/>
      <c r="N238" s="305" t="s">
        <v>1</v>
      </c>
      <c r="O238" s="260" t="s">
        <v>41</v>
      </c>
      <c r="P238" s="261">
        <f>I238+J238</f>
        <v>0</v>
      </c>
      <c r="Q238" s="261">
        <f>ROUND(I238*H238,2)</f>
        <v>0</v>
      </c>
      <c r="R238" s="261">
        <f>ROUND(J238*H238,2)</f>
        <v>0</v>
      </c>
      <c r="S238" s="92"/>
      <c r="T238" s="262">
        <f>S238*H238</f>
        <v>0</v>
      </c>
      <c r="U238" s="262">
        <v>0.00025999999999999998</v>
      </c>
      <c r="V238" s="262">
        <f>U238*H238</f>
        <v>0.00077999999999999988</v>
      </c>
      <c r="W238" s="262">
        <v>0</v>
      </c>
      <c r="X238" s="263">
        <f>W238*H238</f>
        <v>0</v>
      </c>
      <c r="Y238" s="39"/>
      <c r="Z238" s="39"/>
      <c r="AA238" s="39"/>
      <c r="AB238" s="39"/>
      <c r="AC238" s="39"/>
      <c r="AD238" s="39"/>
      <c r="AE238" s="39"/>
      <c r="AR238" s="264" t="s">
        <v>430</v>
      </c>
      <c r="AT238" s="264" t="s">
        <v>498</v>
      </c>
      <c r="AU238" s="264" t="s">
        <v>88</v>
      </c>
      <c r="AY238" s="18" t="s">
        <v>223</v>
      </c>
      <c r="BE238" s="265">
        <f>IF(O238="základní",K238,0)</f>
        <v>0</v>
      </c>
      <c r="BF238" s="265">
        <f>IF(O238="snížená",K238,0)</f>
        <v>0</v>
      </c>
      <c r="BG238" s="265">
        <f>IF(O238="zákl. přenesená",K238,0)</f>
        <v>0</v>
      </c>
      <c r="BH238" s="265">
        <f>IF(O238="sníž. přenesená",K238,0)</f>
        <v>0</v>
      </c>
      <c r="BI238" s="265">
        <f>IF(O238="nulová",K238,0)</f>
        <v>0</v>
      </c>
      <c r="BJ238" s="18" t="s">
        <v>86</v>
      </c>
      <c r="BK238" s="265">
        <f>ROUND(P238*H238,2)</f>
        <v>0</v>
      </c>
      <c r="BL238" s="18" t="s">
        <v>239</v>
      </c>
      <c r="BM238" s="264" t="s">
        <v>3602</v>
      </c>
    </row>
    <row r="239" s="2" customFormat="1">
      <c r="A239" s="39"/>
      <c r="B239" s="40"/>
      <c r="C239" s="41"/>
      <c r="D239" s="266" t="s">
        <v>232</v>
      </c>
      <c r="E239" s="41"/>
      <c r="F239" s="267" t="s">
        <v>2785</v>
      </c>
      <c r="G239" s="41"/>
      <c r="H239" s="41"/>
      <c r="I239" s="158"/>
      <c r="J239" s="158"/>
      <c r="K239" s="41"/>
      <c r="L239" s="41"/>
      <c r="M239" s="45"/>
      <c r="N239" s="268"/>
      <c r="O239" s="269"/>
      <c r="P239" s="92"/>
      <c r="Q239" s="92"/>
      <c r="R239" s="92"/>
      <c r="S239" s="92"/>
      <c r="T239" s="92"/>
      <c r="U239" s="92"/>
      <c r="V239" s="92"/>
      <c r="W239" s="92"/>
      <c r="X239" s="93"/>
      <c r="Y239" s="39"/>
      <c r="Z239" s="39"/>
      <c r="AA239" s="39"/>
      <c r="AB239" s="39"/>
      <c r="AC239" s="39"/>
      <c r="AD239" s="39"/>
      <c r="AE239" s="39"/>
      <c r="AT239" s="18" t="s">
        <v>232</v>
      </c>
      <c r="AU239" s="18" t="s">
        <v>88</v>
      </c>
    </row>
    <row r="240" s="13" customFormat="1">
      <c r="A240" s="13"/>
      <c r="B240" s="274"/>
      <c r="C240" s="275"/>
      <c r="D240" s="266" t="s">
        <v>446</v>
      </c>
      <c r="E240" s="276" t="s">
        <v>1</v>
      </c>
      <c r="F240" s="277" t="s">
        <v>234</v>
      </c>
      <c r="G240" s="275"/>
      <c r="H240" s="278">
        <v>3</v>
      </c>
      <c r="I240" s="279"/>
      <c r="J240" s="279"/>
      <c r="K240" s="275"/>
      <c r="L240" s="275"/>
      <c r="M240" s="280"/>
      <c r="N240" s="281"/>
      <c r="O240" s="282"/>
      <c r="P240" s="282"/>
      <c r="Q240" s="282"/>
      <c r="R240" s="282"/>
      <c r="S240" s="282"/>
      <c r="T240" s="282"/>
      <c r="U240" s="282"/>
      <c r="V240" s="282"/>
      <c r="W240" s="282"/>
      <c r="X240" s="283"/>
      <c r="Y240" s="13"/>
      <c r="Z240" s="13"/>
      <c r="AA240" s="13"/>
      <c r="AB240" s="13"/>
      <c r="AC240" s="13"/>
      <c r="AD240" s="13"/>
      <c r="AE240" s="13"/>
      <c r="AT240" s="284" t="s">
        <v>446</v>
      </c>
      <c r="AU240" s="284" t="s">
        <v>88</v>
      </c>
      <c r="AV240" s="13" t="s">
        <v>88</v>
      </c>
      <c r="AW240" s="13" t="s">
        <v>5</v>
      </c>
      <c r="AX240" s="13" t="s">
        <v>86</v>
      </c>
      <c r="AY240" s="284" t="s">
        <v>223</v>
      </c>
    </row>
    <row r="241" s="2" customFormat="1" ht="16.5" customHeight="1">
      <c r="A241" s="39"/>
      <c r="B241" s="40"/>
      <c r="C241" s="296" t="s">
        <v>580</v>
      </c>
      <c r="D241" s="296" t="s">
        <v>498</v>
      </c>
      <c r="E241" s="297" t="s">
        <v>3603</v>
      </c>
      <c r="F241" s="298" t="s">
        <v>3604</v>
      </c>
      <c r="G241" s="299" t="s">
        <v>320</v>
      </c>
      <c r="H241" s="300">
        <v>1</v>
      </c>
      <c r="I241" s="301"/>
      <c r="J241" s="302"/>
      <c r="K241" s="303">
        <f>ROUND(P241*H241,2)</f>
        <v>0</v>
      </c>
      <c r="L241" s="298" t="s">
        <v>1</v>
      </c>
      <c r="M241" s="304"/>
      <c r="N241" s="305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0.00029999999999999997</v>
      </c>
      <c r="V241" s="262">
        <f>U241*H241</f>
        <v>0.00029999999999999997</v>
      </c>
      <c r="W241" s="262">
        <v>0</v>
      </c>
      <c r="X241" s="263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430</v>
      </c>
      <c r="AT241" s="264" t="s">
        <v>498</v>
      </c>
      <c r="AU241" s="264" t="s">
        <v>88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3605</v>
      </c>
    </row>
    <row r="242" s="2" customFormat="1">
      <c r="A242" s="39"/>
      <c r="B242" s="40"/>
      <c r="C242" s="41"/>
      <c r="D242" s="266" t="s">
        <v>232</v>
      </c>
      <c r="E242" s="41"/>
      <c r="F242" s="267" t="s">
        <v>2785</v>
      </c>
      <c r="G242" s="41"/>
      <c r="H242" s="41"/>
      <c r="I242" s="158"/>
      <c r="J242" s="158"/>
      <c r="K242" s="41"/>
      <c r="L242" s="41"/>
      <c r="M242" s="45"/>
      <c r="N242" s="268"/>
      <c r="O242" s="269"/>
      <c r="P242" s="92"/>
      <c r="Q242" s="92"/>
      <c r="R242" s="92"/>
      <c r="S242" s="92"/>
      <c r="T242" s="92"/>
      <c r="U242" s="92"/>
      <c r="V242" s="92"/>
      <c r="W242" s="92"/>
      <c r="X242" s="93"/>
      <c r="Y242" s="39"/>
      <c r="Z242" s="39"/>
      <c r="AA242" s="39"/>
      <c r="AB242" s="39"/>
      <c r="AC242" s="39"/>
      <c r="AD242" s="39"/>
      <c r="AE242" s="39"/>
      <c r="AT242" s="18" t="s">
        <v>232</v>
      </c>
      <c r="AU242" s="18" t="s">
        <v>88</v>
      </c>
    </row>
    <row r="243" s="13" customFormat="1">
      <c r="A243" s="13"/>
      <c r="B243" s="274"/>
      <c r="C243" s="275"/>
      <c r="D243" s="266" t="s">
        <v>446</v>
      </c>
      <c r="E243" s="276" t="s">
        <v>1</v>
      </c>
      <c r="F243" s="277" t="s">
        <v>86</v>
      </c>
      <c r="G243" s="275"/>
      <c r="H243" s="278">
        <v>1</v>
      </c>
      <c r="I243" s="279"/>
      <c r="J243" s="279"/>
      <c r="K243" s="275"/>
      <c r="L243" s="275"/>
      <c r="M243" s="280"/>
      <c r="N243" s="281"/>
      <c r="O243" s="282"/>
      <c r="P243" s="282"/>
      <c r="Q243" s="282"/>
      <c r="R243" s="282"/>
      <c r="S243" s="282"/>
      <c r="T243" s="282"/>
      <c r="U243" s="282"/>
      <c r="V243" s="282"/>
      <c r="W243" s="282"/>
      <c r="X243" s="283"/>
      <c r="Y243" s="13"/>
      <c r="Z243" s="13"/>
      <c r="AA243" s="13"/>
      <c r="AB243" s="13"/>
      <c r="AC243" s="13"/>
      <c r="AD243" s="13"/>
      <c r="AE243" s="13"/>
      <c r="AT243" s="284" t="s">
        <v>446</v>
      </c>
      <c r="AU243" s="284" t="s">
        <v>88</v>
      </c>
      <c r="AV243" s="13" t="s">
        <v>88</v>
      </c>
      <c r="AW243" s="13" t="s">
        <v>5</v>
      </c>
      <c r="AX243" s="13" t="s">
        <v>86</v>
      </c>
      <c r="AY243" s="284" t="s">
        <v>223</v>
      </c>
    </row>
    <row r="244" s="2" customFormat="1" ht="21.75" customHeight="1">
      <c r="A244" s="39"/>
      <c r="B244" s="40"/>
      <c r="C244" s="252" t="s">
        <v>584</v>
      </c>
      <c r="D244" s="252" t="s">
        <v>226</v>
      </c>
      <c r="E244" s="253" t="s">
        <v>3496</v>
      </c>
      <c r="F244" s="254" t="s">
        <v>3497</v>
      </c>
      <c r="G244" s="255" t="s">
        <v>481</v>
      </c>
      <c r="H244" s="256">
        <v>26</v>
      </c>
      <c r="I244" s="257"/>
      <c r="J244" s="257"/>
      <c r="K244" s="258">
        <f>ROUND(P244*H244,2)</f>
        <v>0</v>
      </c>
      <c r="L244" s="254" t="s">
        <v>404</v>
      </c>
      <c r="M244" s="45"/>
      <c r="N244" s="259" t="s">
        <v>1</v>
      </c>
      <c r="O244" s="260" t="s">
        <v>41</v>
      </c>
      <c r="P244" s="261">
        <f>I244+J244</f>
        <v>0</v>
      </c>
      <c r="Q244" s="261">
        <f>ROUND(I244*H244,2)</f>
        <v>0</v>
      </c>
      <c r="R244" s="261">
        <f>ROUND(J244*H244,2)</f>
        <v>0</v>
      </c>
      <c r="S244" s="92"/>
      <c r="T244" s="262">
        <f>S244*H244</f>
        <v>0</v>
      </c>
      <c r="U244" s="262">
        <v>0</v>
      </c>
      <c r="V244" s="262">
        <f>U244*H244</f>
        <v>0</v>
      </c>
      <c r="W244" s="262">
        <v>0</v>
      </c>
      <c r="X244" s="263">
        <f>W244*H244</f>
        <v>0</v>
      </c>
      <c r="Y244" s="39"/>
      <c r="Z244" s="39"/>
      <c r="AA244" s="39"/>
      <c r="AB244" s="39"/>
      <c r="AC244" s="39"/>
      <c r="AD244" s="39"/>
      <c r="AE244" s="39"/>
      <c r="AR244" s="264" t="s">
        <v>239</v>
      </c>
      <c r="AT244" s="264" t="s">
        <v>226</v>
      </c>
      <c r="AU244" s="264" t="s">
        <v>88</v>
      </c>
      <c r="AY244" s="18" t="s">
        <v>223</v>
      </c>
      <c r="BE244" s="265">
        <f>IF(O244="základní",K244,0)</f>
        <v>0</v>
      </c>
      <c r="BF244" s="265">
        <f>IF(O244="snížená",K244,0)</f>
        <v>0</v>
      </c>
      <c r="BG244" s="265">
        <f>IF(O244="zákl. přenesená",K244,0)</f>
        <v>0</v>
      </c>
      <c r="BH244" s="265">
        <f>IF(O244="sníž. přenesená",K244,0)</f>
        <v>0</v>
      </c>
      <c r="BI244" s="265">
        <f>IF(O244="nulová",K244,0)</f>
        <v>0</v>
      </c>
      <c r="BJ244" s="18" t="s">
        <v>86</v>
      </c>
      <c r="BK244" s="265">
        <f>ROUND(P244*H244,2)</f>
        <v>0</v>
      </c>
      <c r="BL244" s="18" t="s">
        <v>239</v>
      </c>
      <c r="BM244" s="264" t="s">
        <v>3498</v>
      </c>
    </row>
    <row r="245" s="13" customFormat="1">
      <c r="A245" s="13"/>
      <c r="B245" s="274"/>
      <c r="C245" s="275"/>
      <c r="D245" s="266" t="s">
        <v>446</v>
      </c>
      <c r="E245" s="276" t="s">
        <v>1</v>
      </c>
      <c r="F245" s="277" t="s">
        <v>522</v>
      </c>
      <c r="G245" s="275"/>
      <c r="H245" s="278">
        <v>26</v>
      </c>
      <c r="I245" s="279"/>
      <c r="J245" s="279"/>
      <c r="K245" s="275"/>
      <c r="L245" s="275"/>
      <c r="M245" s="280"/>
      <c r="N245" s="281"/>
      <c r="O245" s="282"/>
      <c r="P245" s="282"/>
      <c r="Q245" s="282"/>
      <c r="R245" s="282"/>
      <c r="S245" s="282"/>
      <c r="T245" s="282"/>
      <c r="U245" s="282"/>
      <c r="V245" s="282"/>
      <c r="W245" s="282"/>
      <c r="X245" s="283"/>
      <c r="Y245" s="13"/>
      <c r="Z245" s="13"/>
      <c r="AA245" s="13"/>
      <c r="AB245" s="13"/>
      <c r="AC245" s="13"/>
      <c r="AD245" s="13"/>
      <c r="AE245" s="13"/>
      <c r="AT245" s="284" t="s">
        <v>446</v>
      </c>
      <c r="AU245" s="284" t="s">
        <v>88</v>
      </c>
      <c r="AV245" s="13" t="s">
        <v>88</v>
      </c>
      <c r="AW245" s="13" t="s">
        <v>5</v>
      </c>
      <c r="AX245" s="13" t="s">
        <v>78</v>
      </c>
      <c r="AY245" s="284" t="s">
        <v>223</v>
      </c>
    </row>
    <row r="246" s="2" customFormat="1" ht="21.75" customHeight="1">
      <c r="A246" s="39"/>
      <c r="B246" s="40"/>
      <c r="C246" s="296" t="s">
        <v>590</v>
      </c>
      <c r="D246" s="296" t="s">
        <v>498</v>
      </c>
      <c r="E246" s="297" t="s">
        <v>3606</v>
      </c>
      <c r="F246" s="298" t="s">
        <v>3607</v>
      </c>
      <c r="G246" s="299" t="s">
        <v>320</v>
      </c>
      <c r="H246" s="300">
        <v>1</v>
      </c>
      <c r="I246" s="301"/>
      <c r="J246" s="302"/>
      <c r="K246" s="303">
        <f>ROUND(P246*H246,2)</f>
        <v>0</v>
      </c>
      <c r="L246" s="298" t="s">
        <v>404</v>
      </c>
      <c r="M246" s="304"/>
      <c r="N246" s="305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0.0040000000000000001</v>
      </c>
      <c r="V246" s="262">
        <f>U246*H246</f>
        <v>0.0040000000000000001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430</v>
      </c>
      <c r="AT246" s="264" t="s">
        <v>498</v>
      </c>
      <c r="AU246" s="264" t="s">
        <v>88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3608</v>
      </c>
    </row>
    <row r="247" s="13" customFormat="1">
      <c r="A247" s="13"/>
      <c r="B247" s="274"/>
      <c r="C247" s="275"/>
      <c r="D247" s="266" t="s">
        <v>446</v>
      </c>
      <c r="E247" s="276" t="s">
        <v>1</v>
      </c>
      <c r="F247" s="277" t="s">
        <v>86</v>
      </c>
      <c r="G247" s="275"/>
      <c r="H247" s="278">
        <v>1</v>
      </c>
      <c r="I247" s="279"/>
      <c r="J247" s="279"/>
      <c r="K247" s="275"/>
      <c r="L247" s="275"/>
      <c r="M247" s="280"/>
      <c r="N247" s="281"/>
      <c r="O247" s="282"/>
      <c r="P247" s="282"/>
      <c r="Q247" s="282"/>
      <c r="R247" s="282"/>
      <c r="S247" s="282"/>
      <c r="T247" s="282"/>
      <c r="U247" s="282"/>
      <c r="V247" s="282"/>
      <c r="W247" s="282"/>
      <c r="X247" s="283"/>
      <c r="Y247" s="13"/>
      <c r="Z247" s="13"/>
      <c r="AA247" s="13"/>
      <c r="AB247" s="13"/>
      <c r="AC247" s="13"/>
      <c r="AD247" s="13"/>
      <c r="AE247" s="13"/>
      <c r="AT247" s="284" t="s">
        <v>446</v>
      </c>
      <c r="AU247" s="284" t="s">
        <v>88</v>
      </c>
      <c r="AV247" s="13" t="s">
        <v>88</v>
      </c>
      <c r="AW247" s="13" t="s">
        <v>5</v>
      </c>
      <c r="AX247" s="13" t="s">
        <v>86</v>
      </c>
      <c r="AY247" s="284" t="s">
        <v>223</v>
      </c>
    </row>
    <row r="248" s="2" customFormat="1" ht="21.75" customHeight="1">
      <c r="A248" s="39"/>
      <c r="B248" s="40"/>
      <c r="C248" s="296" t="s">
        <v>595</v>
      </c>
      <c r="D248" s="296" t="s">
        <v>498</v>
      </c>
      <c r="E248" s="297" t="s">
        <v>3502</v>
      </c>
      <c r="F248" s="298" t="s">
        <v>3503</v>
      </c>
      <c r="G248" s="299" t="s">
        <v>320</v>
      </c>
      <c r="H248" s="300">
        <v>2</v>
      </c>
      <c r="I248" s="301"/>
      <c r="J248" s="302"/>
      <c r="K248" s="303">
        <f>ROUND(P248*H248,2)</f>
        <v>0</v>
      </c>
      <c r="L248" s="298" t="s">
        <v>404</v>
      </c>
      <c r="M248" s="304"/>
      <c r="N248" s="305" t="s">
        <v>1</v>
      </c>
      <c r="O248" s="260" t="s">
        <v>41</v>
      </c>
      <c r="P248" s="261">
        <f>I248+J248</f>
        <v>0</v>
      </c>
      <c r="Q248" s="261">
        <f>ROUND(I248*H248,2)</f>
        <v>0</v>
      </c>
      <c r="R248" s="261">
        <f>ROUND(J248*H248,2)</f>
        <v>0</v>
      </c>
      <c r="S248" s="92"/>
      <c r="T248" s="262">
        <f>S248*H248</f>
        <v>0</v>
      </c>
      <c r="U248" s="262">
        <v>0.0035000000000000001</v>
      </c>
      <c r="V248" s="262">
        <f>U248*H248</f>
        <v>0.0070000000000000001</v>
      </c>
      <c r="W248" s="262">
        <v>0</v>
      </c>
      <c r="X248" s="263">
        <f>W248*H248</f>
        <v>0</v>
      </c>
      <c r="Y248" s="39"/>
      <c r="Z248" s="39"/>
      <c r="AA248" s="39"/>
      <c r="AB248" s="39"/>
      <c r="AC248" s="39"/>
      <c r="AD248" s="39"/>
      <c r="AE248" s="39"/>
      <c r="AR248" s="264" t="s">
        <v>430</v>
      </c>
      <c r="AT248" s="264" t="s">
        <v>498</v>
      </c>
      <c r="AU248" s="264" t="s">
        <v>88</v>
      </c>
      <c r="AY248" s="18" t="s">
        <v>223</v>
      </c>
      <c r="BE248" s="265">
        <f>IF(O248="základní",K248,0)</f>
        <v>0</v>
      </c>
      <c r="BF248" s="265">
        <f>IF(O248="snížená",K248,0)</f>
        <v>0</v>
      </c>
      <c r="BG248" s="265">
        <f>IF(O248="zákl. přenesená",K248,0)</f>
        <v>0</v>
      </c>
      <c r="BH248" s="265">
        <f>IF(O248="sníž. přenesená",K248,0)</f>
        <v>0</v>
      </c>
      <c r="BI248" s="265">
        <f>IF(O248="nulová",K248,0)</f>
        <v>0</v>
      </c>
      <c r="BJ248" s="18" t="s">
        <v>86</v>
      </c>
      <c r="BK248" s="265">
        <f>ROUND(P248*H248,2)</f>
        <v>0</v>
      </c>
      <c r="BL248" s="18" t="s">
        <v>239</v>
      </c>
      <c r="BM248" s="264" t="s">
        <v>3504</v>
      </c>
    </row>
    <row r="249" s="2" customFormat="1">
      <c r="A249" s="39"/>
      <c r="B249" s="40"/>
      <c r="C249" s="41"/>
      <c r="D249" s="266" t="s">
        <v>232</v>
      </c>
      <c r="E249" s="41"/>
      <c r="F249" s="267" t="s">
        <v>3505</v>
      </c>
      <c r="G249" s="41"/>
      <c r="H249" s="41"/>
      <c r="I249" s="158"/>
      <c r="J249" s="158"/>
      <c r="K249" s="41"/>
      <c r="L249" s="41"/>
      <c r="M249" s="45"/>
      <c r="N249" s="268"/>
      <c r="O249" s="269"/>
      <c r="P249" s="92"/>
      <c r="Q249" s="92"/>
      <c r="R249" s="92"/>
      <c r="S249" s="92"/>
      <c r="T249" s="92"/>
      <c r="U249" s="92"/>
      <c r="V249" s="92"/>
      <c r="W249" s="92"/>
      <c r="X249" s="93"/>
      <c r="Y249" s="39"/>
      <c r="Z249" s="39"/>
      <c r="AA249" s="39"/>
      <c r="AB249" s="39"/>
      <c r="AC249" s="39"/>
      <c r="AD249" s="39"/>
      <c r="AE249" s="39"/>
      <c r="AT249" s="18" t="s">
        <v>232</v>
      </c>
      <c r="AU249" s="18" t="s">
        <v>88</v>
      </c>
    </row>
    <row r="250" s="13" customFormat="1">
      <c r="A250" s="13"/>
      <c r="B250" s="274"/>
      <c r="C250" s="275"/>
      <c r="D250" s="266" t="s">
        <v>446</v>
      </c>
      <c r="E250" s="276" t="s">
        <v>1</v>
      </c>
      <c r="F250" s="277" t="s">
        <v>88</v>
      </c>
      <c r="G250" s="275"/>
      <c r="H250" s="278">
        <v>2</v>
      </c>
      <c r="I250" s="279"/>
      <c r="J250" s="279"/>
      <c r="K250" s="275"/>
      <c r="L250" s="275"/>
      <c r="M250" s="280"/>
      <c r="N250" s="281"/>
      <c r="O250" s="282"/>
      <c r="P250" s="282"/>
      <c r="Q250" s="282"/>
      <c r="R250" s="282"/>
      <c r="S250" s="282"/>
      <c r="T250" s="282"/>
      <c r="U250" s="282"/>
      <c r="V250" s="282"/>
      <c r="W250" s="282"/>
      <c r="X250" s="283"/>
      <c r="Y250" s="13"/>
      <c r="Z250" s="13"/>
      <c r="AA250" s="13"/>
      <c r="AB250" s="13"/>
      <c r="AC250" s="13"/>
      <c r="AD250" s="13"/>
      <c r="AE250" s="13"/>
      <c r="AT250" s="284" t="s">
        <v>446</v>
      </c>
      <c r="AU250" s="284" t="s">
        <v>88</v>
      </c>
      <c r="AV250" s="13" t="s">
        <v>88</v>
      </c>
      <c r="AW250" s="13" t="s">
        <v>5</v>
      </c>
      <c r="AX250" s="13" t="s">
        <v>86</v>
      </c>
      <c r="AY250" s="284" t="s">
        <v>223</v>
      </c>
    </row>
    <row r="251" s="2" customFormat="1" ht="21.75" customHeight="1">
      <c r="A251" s="39"/>
      <c r="B251" s="40"/>
      <c r="C251" s="252" t="s">
        <v>601</v>
      </c>
      <c r="D251" s="252" t="s">
        <v>226</v>
      </c>
      <c r="E251" s="253" t="s">
        <v>3506</v>
      </c>
      <c r="F251" s="254" t="s">
        <v>3507</v>
      </c>
      <c r="G251" s="255" t="s">
        <v>320</v>
      </c>
      <c r="H251" s="256">
        <v>1</v>
      </c>
      <c r="I251" s="257"/>
      <c r="J251" s="257"/>
      <c r="K251" s="258">
        <f>ROUND(P251*H251,2)</f>
        <v>0</v>
      </c>
      <c r="L251" s="254" t="s">
        <v>404</v>
      </c>
      <c r="M251" s="45"/>
      <c r="N251" s="259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0.36191000000000001</v>
      </c>
      <c r="V251" s="262">
        <f>U251*H251</f>
        <v>0.36191000000000001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239</v>
      </c>
      <c r="AT251" s="264" t="s">
        <v>226</v>
      </c>
      <c r="AU251" s="264" t="s">
        <v>88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3508</v>
      </c>
    </row>
    <row r="252" s="13" customFormat="1">
      <c r="A252" s="13"/>
      <c r="B252" s="274"/>
      <c r="C252" s="275"/>
      <c r="D252" s="266" t="s">
        <v>446</v>
      </c>
      <c r="E252" s="276" t="s">
        <v>1</v>
      </c>
      <c r="F252" s="277" t="s">
        <v>86</v>
      </c>
      <c r="G252" s="275"/>
      <c r="H252" s="278">
        <v>1</v>
      </c>
      <c r="I252" s="279"/>
      <c r="J252" s="279"/>
      <c r="K252" s="275"/>
      <c r="L252" s="275"/>
      <c r="M252" s="280"/>
      <c r="N252" s="281"/>
      <c r="O252" s="282"/>
      <c r="P252" s="282"/>
      <c r="Q252" s="282"/>
      <c r="R252" s="282"/>
      <c r="S252" s="282"/>
      <c r="T252" s="282"/>
      <c r="U252" s="282"/>
      <c r="V252" s="282"/>
      <c r="W252" s="282"/>
      <c r="X252" s="283"/>
      <c r="Y252" s="13"/>
      <c r="Z252" s="13"/>
      <c r="AA252" s="13"/>
      <c r="AB252" s="13"/>
      <c r="AC252" s="13"/>
      <c r="AD252" s="13"/>
      <c r="AE252" s="13"/>
      <c r="AT252" s="284" t="s">
        <v>446</v>
      </c>
      <c r="AU252" s="284" t="s">
        <v>88</v>
      </c>
      <c r="AV252" s="13" t="s">
        <v>88</v>
      </c>
      <c r="AW252" s="13" t="s">
        <v>5</v>
      </c>
      <c r="AX252" s="13" t="s">
        <v>86</v>
      </c>
      <c r="AY252" s="284" t="s">
        <v>223</v>
      </c>
    </row>
    <row r="253" s="2" customFormat="1" ht="21.75" customHeight="1">
      <c r="A253" s="39"/>
      <c r="B253" s="40"/>
      <c r="C253" s="252" t="s">
        <v>611</v>
      </c>
      <c r="D253" s="252" t="s">
        <v>226</v>
      </c>
      <c r="E253" s="253" t="s">
        <v>3347</v>
      </c>
      <c r="F253" s="254" t="s">
        <v>3348</v>
      </c>
      <c r="G253" s="255" t="s">
        <v>320</v>
      </c>
      <c r="H253" s="256">
        <v>2</v>
      </c>
      <c r="I253" s="257"/>
      <c r="J253" s="257"/>
      <c r="K253" s="258">
        <f>ROUND(P253*H253,2)</f>
        <v>0</v>
      </c>
      <c r="L253" s="254" t="s">
        <v>404</v>
      </c>
      <c r="M253" s="45"/>
      <c r="N253" s="259" t="s">
        <v>1</v>
      </c>
      <c r="O253" s="260" t="s">
        <v>41</v>
      </c>
      <c r="P253" s="261">
        <f>I253+J253</f>
        <v>0</v>
      </c>
      <c r="Q253" s="261">
        <f>ROUND(I253*H253,2)</f>
        <v>0</v>
      </c>
      <c r="R253" s="261">
        <f>ROUND(J253*H253,2)</f>
        <v>0</v>
      </c>
      <c r="S253" s="92"/>
      <c r="T253" s="262">
        <f>S253*H253</f>
        <v>0</v>
      </c>
      <c r="U253" s="262">
        <v>0.12303</v>
      </c>
      <c r="V253" s="262">
        <f>U253*H253</f>
        <v>0.24606</v>
      </c>
      <c r="W253" s="262">
        <v>0</v>
      </c>
      <c r="X253" s="263">
        <f>W253*H253</f>
        <v>0</v>
      </c>
      <c r="Y253" s="39"/>
      <c r="Z253" s="39"/>
      <c r="AA253" s="39"/>
      <c r="AB253" s="39"/>
      <c r="AC253" s="39"/>
      <c r="AD253" s="39"/>
      <c r="AE253" s="39"/>
      <c r="AR253" s="264" t="s">
        <v>239</v>
      </c>
      <c r="AT253" s="264" t="s">
        <v>226</v>
      </c>
      <c r="AU253" s="264" t="s">
        <v>88</v>
      </c>
      <c r="AY253" s="18" t="s">
        <v>223</v>
      </c>
      <c r="BE253" s="265">
        <f>IF(O253="základní",K253,0)</f>
        <v>0</v>
      </c>
      <c r="BF253" s="265">
        <f>IF(O253="snížená",K253,0)</f>
        <v>0</v>
      </c>
      <c r="BG253" s="265">
        <f>IF(O253="zákl. přenesená",K253,0)</f>
        <v>0</v>
      </c>
      <c r="BH253" s="265">
        <f>IF(O253="sníž. přenesená",K253,0)</f>
        <v>0</v>
      </c>
      <c r="BI253" s="265">
        <f>IF(O253="nulová",K253,0)</f>
        <v>0</v>
      </c>
      <c r="BJ253" s="18" t="s">
        <v>86</v>
      </c>
      <c r="BK253" s="265">
        <f>ROUND(P253*H253,2)</f>
        <v>0</v>
      </c>
      <c r="BL253" s="18" t="s">
        <v>239</v>
      </c>
      <c r="BM253" s="264" t="s">
        <v>3609</v>
      </c>
    </row>
    <row r="254" s="13" customFormat="1">
      <c r="A254" s="13"/>
      <c r="B254" s="274"/>
      <c r="C254" s="275"/>
      <c r="D254" s="266" t="s">
        <v>446</v>
      </c>
      <c r="E254" s="276" t="s">
        <v>1</v>
      </c>
      <c r="F254" s="277" t="s">
        <v>88</v>
      </c>
      <c r="G254" s="275"/>
      <c r="H254" s="278">
        <v>2</v>
      </c>
      <c r="I254" s="279"/>
      <c r="J254" s="279"/>
      <c r="K254" s="275"/>
      <c r="L254" s="275"/>
      <c r="M254" s="280"/>
      <c r="N254" s="281"/>
      <c r="O254" s="282"/>
      <c r="P254" s="282"/>
      <c r="Q254" s="282"/>
      <c r="R254" s="282"/>
      <c r="S254" s="282"/>
      <c r="T254" s="282"/>
      <c r="U254" s="282"/>
      <c r="V254" s="282"/>
      <c r="W254" s="282"/>
      <c r="X254" s="283"/>
      <c r="Y254" s="13"/>
      <c r="Z254" s="13"/>
      <c r="AA254" s="13"/>
      <c r="AB254" s="13"/>
      <c r="AC254" s="13"/>
      <c r="AD254" s="13"/>
      <c r="AE254" s="13"/>
      <c r="AT254" s="284" t="s">
        <v>446</v>
      </c>
      <c r="AU254" s="284" t="s">
        <v>88</v>
      </c>
      <c r="AV254" s="13" t="s">
        <v>88</v>
      </c>
      <c r="AW254" s="13" t="s">
        <v>5</v>
      </c>
      <c r="AX254" s="13" t="s">
        <v>78</v>
      </c>
      <c r="AY254" s="284" t="s">
        <v>223</v>
      </c>
    </row>
    <row r="255" s="14" customFormat="1">
      <c r="A255" s="14"/>
      <c r="B255" s="285"/>
      <c r="C255" s="286"/>
      <c r="D255" s="266" t="s">
        <v>446</v>
      </c>
      <c r="E255" s="287" t="s">
        <v>1</v>
      </c>
      <c r="F255" s="288" t="s">
        <v>463</v>
      </c>
      <c r="G255" s="286"/>
      <c r="H255" s="289">
        <v>2</v>
      </c>
      <c r="I255" s="290"/>
      <c r="J255" s="290"/>
      <c r="K255" s="286"/>
      <c r="L255" s="286"/>
      <c r="M255" s="291"/>
      <c r="N255" s="292"/>
      <c r="O255" s="293"/>
      <c r="P255" s="293"/>
      <c r="Q255" s="293"/>
      <c r="R255" s="293"/>
      <c r="S255" s="293"/>
      <c r="T255" s="293"/>
      <c r="U255" s="293"/>
      <c r="V255" s="293"/>
      <c r="W255" s="293"/>
      <c r="X255" s="294"/>
      <c r="Y255" s="14"/>
      <c r="Z255" s="14"/>
      <c r="AA255" s="14"/>
      <c r="AB255" s="14"/>
      <c r="AC255" s="14"/>
      <c r="AD255" s="14"/>
      <c r="AE255" s="14"/>
      <c r="AT255" s="295" t="s">
        <v>446</v>
      </c>
      <c r="AU255" s="295" t="s">
        <v>88</v>
      </c>
      <c r="AV255" s="14" t="s">
        <v>239</v>
      </c>
      <c r="AW255" s="14" t="s">
        <v>5</v>
      </c>
      <c r="AX255" s="14" t="s">
        <v>86</v>
      </c>
      <c r="AY255" s="295" t="s">
        <v>223</v>
      </c>
    </row>
    <row r="256" s="2" customFormat="1" ht="21.75" customHeight="1">
      <c r="A256" s="39"/>
      <c r="B256" s="40"/>
      <c r="C256" s="296" t="s">
        <v>616</v>
      </c>
      <c r="D256" s="296" t="s">
        <v>498</v>
      </c>
      <c r="E256" s="297" t="s">
        <v>3610</v>
      </c>
      <c r="F256" s="298" t="s">
        <v>3611</v>
      </c>
      <c r="G256" s="299" t="s">
        <v>320</v>
      </c>
      <c r="H256" s="300">
        <v>2</v>
      </c>
      <c r="I256" s="301"/>
      <c r="J256" s="302"/>
      <c r="K256" s="303">
        <f>ROUND(P256*H256,2)</f>
        <v>0</v>
      </c>
      <c r="L256" s="298" t="s">
        <v>404</v>
      </c>
      <c r="M256" s="304"/>
      <c r="N256" s="305" t="s">
        <v>1</v>
      </c>
      <c r="O256" s="260" t="s">
        <v>41</v>
      </c>
      <c r="P256" s="261">
        <f>I256+J256</f>
        <v>0</v>
      </c>
      <c r="Q256" s="261">
        <f>ROUND(I256*H256,2)</f>
        <v>0</v>
      </c>
      <c r="R256" s="261">
        <f>ROUND(J256*H256,2)</f>
        <v>0</v>
      </c>
      <c r="S256" s="92"/>
      <c r="T256" s="262">
        <f>S256*H256</f>
        <v>0</v>
      </c>
      <c r="U256" s="262">
        <v>0.013299999999999999</v>
      </c>
      <c r="V256" s="262">
        <f>U256*H256</f>
        <v>0.026599999999999999</v>
      </c>
      <c r="W256" s="262">
        <v>0</v>
      </c>
      <c r="X256" s="263">
        <f>W256*H256</f>
        <v>0</v>
      </c>
      <c r="Y256" s="39"/>
      <c r="Z256" s="39"/>
      <c r="AA256" s="39"/>
      <c r="AB256" s="39"/>
      <c r="AC256" s="39"/>
      <c r="AD256" s="39"/>
      <c r="AE256" s="39"/>
      <c r="AR256" s="264" t="s">
        <v>430</v>
      </c>
      <c r="AT256" s="264" t="s">
        <v>498</v>
      </c>
      <c r="AU256" s="264" t="s">
        <v>88</v>
      </c>
      <c r="AY256" s="18" t="s">
        <v>223</v>
      </c>
      <c r="BE256" s="265">
        <f>IF(O256="základní",K256,0)</f>
        <v>0</v>
      </c>
      <c r="BF256" s="265">
        <f>IF(O256="snížená",K256,0)</f>
        <v>0</v>
      </c>
      <c r="BG256" s="265">
        <f>IF(O256="zákl. přenesená",K256,0)</f>
        <v>0</v>
      </c>
      <c r="BH256" s="265">
        <f>IF(O256="sníž. přenesená",K256,0)</f>
        <v>0</v>
      </c>
      <c r="BI256" s="265">
        <f>IF(O256="nulová",K256,0)</f>
        <v>0</v>
      </c>
      <c r="BJ256" s="18" t="s">
        <v>86</v>
      </c>
      <c r="BK256" s="265">
        <f>ROUND(P256*H256,2)</f>
        <v>0</v>
      </c>
      <c r="BL256" s="18" t="s">
        <v>239</v>
      </c>
      <c r="BM256" s="264" t="s">
        <v>3612</v>
      </c>
    </row>
    <row r="257" s="2" customFormat="1">
      <c r="A257" s="39"/>
      <c r="B257" s="40"/>
      <c r="C257" s="41"/>
      <c r="D257" s="266" t="s">
        <v>232</v>
      </c>
      <c r="E257" s="41"/>
      <c r="F257" s="267" t="s">
        <v>3346</v>
      </c>
      <c r="G257" s="41"/>
      <c r="H257" s="41"/>
      <c r="I257" s="158"/>
      <c r="J257" s="158"/>
      <c r="K257" s="41"/>
      <c r="L257" s="41"/>
      <c r="M257" s="45"/>
      <c r="N257" s="268"/>
      <c r="O257" s="269"/>
      <c r="P257" s="92"/>
      <c r="Q257" s="92"/>
      <c r="R257" s="92"/>
      <c r="S257" s="92"/>
      <c r="T257" s="92"/>
      <c r="U257" s="92"/>
      <c r="V257" s="92"/>
      <c r="W257" s="92"/>
      <c r="X257" s="93"/>
      <c r="Y257" s="39"/>
      <c r="Z257" s="39"/>
      <c r="AA257" s="39"/>
      <c r="AB257" s="39"/>
      <c r="AC257" s="39"/>
      <c r="AD257" s="39"/>
      <c r="AE257" s="39"/>
      <c r="AT257" s="18" t="s">
        <v>232</v>
      </c>
      <c r="AU257" s="18" t="s">
        <v>88</v>
      </c>
    </row>
    <row r="258" s="13" customFormat="1">
      <c r="A258" s="13"/>
      <c r="B258" s="274"/>
      <c r="C258" s="275"/>
      <c r="D258" s="266" t="s">
        <v>446</v>
      </c>
      <c r="E258" s="276" t="s">
        <v>1</v>
      </c>
      <c r="F258" s="277" t="s">
        <v>88</v>
      </c>
      <c r="G258" s="275"/>
      <c r="H258" s="278">
        <v>2</v>
      </c>
      <c r="I258" s="279"/>
      <c r="J258" s="279"/>
      <c r="K258" s="275"/>
      <c r="L258" s="275"/>
      <c r="M258" s="280"/>
      <c r="N258" s="281"/>
      <c r="O258" s="282"/>
      <c r="P258" s="282"/>
      <c r="Q258" s="282"/>
      <c r="R258" s="282"/>
      <c r="S258" s="282"/>
      <c r="T258" s="282"/>
      <c r="U258" s="282"/>
      <c r="V258" s="282"/>
      <c r="W258" s="282"/>
      <c r="X258" s="283"/>
      <c r="Y258" s="13"/>
      <c r="Z258" s="13"/>
      <c r="AA258" s="13"/>
      <c r="AB258" s="13"/>
      <c r="AC258" s="13"/>
      <c r="AD258" s="13"/>
      <c r="AE258" s="13"/>
      <c r="AT258" s="284" t="s">
        <v>446</v>
      </c>
      <c r="AU258" s="284" t="s">
        <v>88</v>
      </c>
      <c r="AV258" s="13" t="s">
        <v>88</v>
      </c>
      <c r="AW258" s="13" t="s">
        <v>5</v>
      </c>
      <c r="AX258" s="13" t="s">
        <v>78</v>
      </c>
      <c r="AY258" s="284" t="s">
        <v>223</v>
      </c>
    </row>
    <row r="259" s="14" customFormat="1">
      <c r="A259" s="14"/>
      <c r="B259" s="285"/>
      <c r="C259" s="286"/>
      <c r="D259" s="266" t="s">
        <v>446</v>
      </c>
      <c r="E259" s="287" t="s">
        <v>1</v>
      </c>
      <c r="F259" s="288" t="s">
        <v>463</v>
      </c>
      <c r="G259" s="286"/>
      <c r="H259" s="289">
        <v>2</v>
      </c>
      <c r="I259" s="290"/>
      <c r="J259" s="290"/>
      <c r="K259" s="286"/>
      <c r="L259" s="286"/>
      <c r="M259" s="291"/>
      <c r="N259" s="292"/>
      <c r="O259" s="293"/>
      <c r="P259" s="293"/>
      <c r="Q259" s="293"/>
      <c r="R259" s="293"/>
      <c r="S259" s="293"/>
      <c r="T259" s="293"/>
      <c r="U259" s="293"/>
      <c r="V259" s="293"/>
      <c r="W259" s="293"/>
      <c r="X259" s="294"/>
      <c r="Y259" s="14"/>
      <c r="Z259" s="14"/>
      <c r="AA259" s="14"/>
      <c r="AB259" s="14"/>
      <c r="AC259" s="14"/>
      <c r="AD259" s="14"/>
      <c r="AE259" s="14"/>
      <c r="AT259" s="295" t="s">
        <v>446</v>
      </c>
      <c r="AU259" s="295" t="s">
        <v>88</v>
      </c>
      <c r="AV259" s="14" t="s">
        <v>239</v>
      </c>
      <c r="AW259" s="14" t="s">
        <v>5</v>
      </c>
      <c r="AX259" s="14" t="s">
        <v>86</v>
      </c>
      <c r="AY259" s="295" t="s">
        <v>223</v>
      </c>
    </row>
    <row r="260" s="2" customFormat="1" ht="21.75" customHeight="1">
      <c r="A260" s="39"/>
      <c r="B260" s="40"/>
      <c r="C260" s="252" t="s">
        <v>621</v>
      </c>
      <c r="D260" s="252" t="s">
        <v>226</v>
      </c>
      <c r="E260" s="253" t="s">
        <v>3613</v>
      </c>
      <c r="F260" s="254" t="s">
        <v>3614</v>
      </c>
      <c r="G260" s="255" t="s">
        <v>320</v>
      </c>
      <c r="H260" s="256">
        <v>1</v>
      </c>
      <c r="I260" s="257"/>
      <c r="J260" s="257"/>
      <c r="K260" s="258">
        <f>ROUND(P260*H260,2)</f>
        <v>0</v>
      </c>
      <c r="L260" s="254" t="s">
        <v>404</v>
      </c>
      <c r="M260" s="45"/>
      <c r="N260" s="259" t="s">
        <v>1</v>
      </c>
      <c r="O260" s="260" t="s">
        <v>41</v>
      </c>
      <c r="P260" s="261">
        <f>I260+J260</f>
        <v>0</v>
      </c>
      <c r="Q260" s="261">
        <f>ROUND(I260*H260,2)</f>
        <v>0</v>
      </c>
      <c r="R260" s="261">
        <f>ROUND(J260*H260,2)</f>
        <v>0</v>
      </c>
      <c r="S260" s="92"/>
      <c r="T260" s="262">
        <f>S260*H260</f>
        <v>0</v>
      </c>
      <c r="U260" s="262">
        <v>0.32906000000000002</v>
      </c>
      <c r="V260" s="262">
        <f>U260*H260</f>
        <v>0.32906000000000002</v>
      </c>
      <c r="W260" s="262">
        <v>0</v>
      </c>
      <c r="X260" s="263">
        <f>W260*H260</f>
        <v>0</v>
      </c>
      <c r="Y260" s="39"/>
      <c r="Z260" s="39"/>
      <c r="AA260" s="39"/>
      <c r="AB260" s="39"/>
      <c r="AC260" s="39"/>
      <c r="AD260" s="39"/>
      <c r="AE260" s="39"/>
      <c r="AR260" s="264" t="s">
        <v>239</v>
      </c>
      <c r="AT260" s="264" t="s">
        <v>226</v>
      </c>
      <c r="AU260" s="264" t="s">
        <v>88</v>
      </c>
      <c r="AY260" s="18" t="s">
        <v>223</v>
      </c>
      <c r="BE260" s="265">
        <f>IF(O260="základní",K260,0)</f>
        <v>0</v>
      </c>
      <c r="BF260" s="265">
        <f>IF(O260="snížená",K260,0)</f>
        <v>0</v>
      </c>
      <c r="BG260" s="265">
        <f>IF(O260="zákl. přenesená",K260,0)</f>
        <v>0</v>
      </c>
      <c r="BH260" s="265">
        <f>IF(O260="sníž. přenesená",K260,0)</f>
        <v>0</v>
      </c>
      <c r="BI260" s="265">
        <f>IF(O260="nulová",K260,0)</f>
        <v>0</v>
      </c>
      <c r="BJ260" s="18" t="s">
        <v>86</v>
      </c>
      <c r="BK260" s="265">
        <f>ROUND(P260*H260,2)</f>
        <v>0</v>
      </c>
      <c r="BL260" s="18" t="s">
        <v>239</v>
      </c>
      <c r="BM260" s="264" t="s">
        <v>3615</v>
      </c>
    </row>
    <row r="261" s="13" customFormat="1">
      <c r="A261" s="13"/>
      <c r="B261" s="274"/>
      <c r="C261" s="275"/>
      <c r="D261" s="266" t="s">
        <v>446</v>
      </c>
      <c r="E261" s="276" t="s">
        <v>1</v>
      </c>
      <c r="F261" s="277" t="s">
        <v>86</v>
      </c>
      <c r="G261" s="275"/>
      <c r="H261" s="278">
        <v>1</v>
      </c>
      <c r="I261" s="279"/>
      <c r="J261" s="279"/>
      <c r="K261" s="275"/>
      <c r="L261" s="275"/>
      <c r="M261" s="280"/>
      <c r="N261" s="281"/>
      <c r="O261" s="282"/>
      <c r="P261" s="282"/>
      <c r="Q261" s="282"/>
      <c r="R261" s="282"/>
      <c r="S261" s="282"/>
      <c r="T261" s="282"/>
      <c r="U261" s="282"/>
      <c r="V261" s="282"/>
      <c r="W261" s="282"/>
      <c r="X261" s="283"/>
      <c r="Y261" s="13"/>
      <c r="Z261" s="13"/>
      <c r="AA261" s="13"/>
      <c r="AB261" s="13"/>
      <c r="AC261" s="13"/>
      <c r="AD261" s="13"/>
      <c r="AE261" s="13"/>
      <c r="AT261" s="284" t="s">
        <v>446</v>
      </c>
      <c r="AU261" s="284" t="s">
        <v>88</v>
      </c>
      <c r="AV261" s="13" t="s">
        <v>88</v>
      </c>
      <c r="AW261" s="13" t="s">
        <v>5</v>
      </c>
      <c r="AX261" s="13" t="s">
        <v>78</v>
      </c>
      <c r="AY261" s="284" t="s">
        <v>223</v>
      </c>
    </row>
    <row r="262" s="14" customFormat="1">
      <c r="A262" s="14"/>
      <c r="B262" s="285"/>
      <c r="C262" s="286"/>
      <c r="D262" s="266" t="s">
        <v>446</v>
      </c>
      <c r="E262" s="287" t="s">
        <v>1</v>
      </c>
      <c r="F262" s="288" t="s">
        <v>463</v>
      </c>
      <c r="G262" s="286"/>
      <c r="H262" s="289">
        <v>1</v>
      </c>
      <c r="I262" s="290"/>
      <c r="J262" s="290"/>
      <c r="K262" s="286"/>
      <c r="L262" s="286"/>
      <c r="M262" s="291"/>
      <c r="N262" s="292"/>
      <c r="O262" s="293"/>
      <c r="P262" s="293"/>
      <c r="Q262" s="293"/>
      <c r="R262" s="293"/>
      <c r="S262" s="293"/>
      <c r="T262" s="293"/>
      <c r="U262" s="293"/>
      <c r="V262" s="293"/>
      <c r="W262" s="293"/>
      <c r="X262" s="294"/>
      <c r="Y262" s="14"/>
      <c r="Z262" s="14"/>
      <c r="AA262" s="14"/>
      <c r="AB262" s="14"/>
      <c r="AC262" s="14"/>
      <c r="AD262" s="14"/>
      <c r="AE262" s="14"/>
      <c r="AT262" s="295" t="s">
        <v>446</v>
      </c>
      <c r="AU262" s="295" t="s">
        <v>88</v>
      </c>
      <c r="AV262" s="14" t="s">
        <v>239</v>
      </c>
      <c r="AW262" s="14" t="s">
        <v>5</v>
      </c>
      <c r="AX262" s="14" t="s">
        <v>86</v>
      </c>
      <c r="AY262" s="295" t="s">
        <v>223</v>
      </c>
    </row>
    <row r="263" s="2" customFormat="1" ht="21.75" customHeight="1">
      <c r="A263" s="39"/>
      <c r="B263" s="40"/>
      <c r="C263" s="296" t="s">
        <v>625</v>
      </c>
      <c r="D263" s="296" t="s">
        <v>498</v>
      </c>
      <c r="E263" s="297" t="s">
        <v>3616</v>
      </c>
      <c r="F263" s="298" t="s">
        <v>3617</v>
      </c>
      <c r="G263" s="299" t="s">
        <v>320</v>
      </c>
      <c r="H263" s="300">
        <v>1</v>
      </c>
      <c r="I263" s="301"/>
      <c r="J263" s="302"/>
      <c r="K263" s="303">
        <f>ROUND(P263*H263,2)</f>
        <v>0</v>
      </c>
      <c r="L263" s="298" t="s">
        <v>404</v>
      </c>
      <c r="M263" s="304"/>
      <c r="N263" s="305" t="s">
        <v>1</v>
      </c>
      <c r="O263" s="260" t="s">
        <v>41</v>
      </c>
      <c r="P263" s="261">
        <f>I263+J263</f>
        <v>0</v>
      </c>
      <c r="Q263" s="261">
        <f>ROUND(I263*H263,2)</f>
        <v>0</v>
      </c>
      <c r="R263" s="261">
        <f>ROUND(J263*H263,2)</f>
        <v>0</v>
      </c>
      <c r="S263" s="92"/>
      <c r="T263" s="262">
        <f>S263*H263</f>
        <v>0</v>
      </c>
      <c r="U263" s="262">
        <v>0.029499999999999998</v>
      </c>
      <c r="V263" s="262">
        <f>U263*H263</f>
        <v>0.029499999999999998</v>
      </c>
      <c r="W263" s="262">
        <v>0</v>
      </c>
      <c r="X263" s="263">
        <f>W263*H263</f>
        <v>0</v>
      </c>
      <c r="Y263" s="39"/>
      <c r="Z263" s="39"/>
      <c r="AA263" s="39"/>
      <c r="AB263" s="39"/>
      <c r="AC263" s="39"/>
      <c r="AD263" s="39"/>
      <c r="AE263" s="39"/>
      <c r="AR263" s="264" t="s">
        <v>430</v>
      </c>
      <c r="AT263" s="264" t="s">
        <v>498</v>
      </c>
      <c r="AU263" s="264" t="s">
        <v>88</v>
      </c>
      <c r="AY263" s="18" t="s">
        <v>223</v>
      </c>
      <c r="BE263" s="265">
        <f>IF(O263="základní",K263,0)</f>
        <v>0</v>
      </c>
      <c r="BF263" s="265">
        <f>IF(O263="snížená",K263,0)</f>
        <v>0</v>
      </c>
      <c r="BG263" s="265">
        <f>IF(O263="zákl. přenesená",K263,0)</f>
        <v>0</v>
      </c>
      <c r="BH263" s="265">
        <f>IF(O263="sníž. přenesená",K263,0)</f>
        <v>0</v>
      </c>
      <c r="BI263" s="265">
        <f>IF(O263="nulová",K263,0)</f>
        <v>0</v>
      </c>
      <c r="BJ263" s="18" t="s">
        <v>86</v>
      </c>
      <c r="BK263" s="265">
        <f>ROUND(P263*H263,2)</f>
        <v>0</v>
      </c>
      <c r="BL263" s="18" t="s">
        <v>239</v>
      </c>
      <c r="BM263" s="264" t="s">
        <v>3618</v>
      </c>
    </row>
    <row r="264" s="13" customFormat="1">
      <c r="A264" s="13"/>
      <c r="B264" s="274"/>
      <c r="C264" s="275"/>
      <c r="D264" s="266" t="s">
        <v>446</v>
      </c>
      <c r="E264" s="276" t="s">
        <v>1</v>
      </c>
      <c r="F264" s="277" t="s">
        <v>86</v>
      </c>
      <c r="G264" s="275"/>
      <c r="H264" s="278">
        <v>1</v>
      </c>
      <c r="I264" s="279"/>
      <c r="J264" s="279"/>
      <c r="K264" s="275"/>
      <c r="L264" s="275"/>
      <c r="M264" s="280"/>
      <c r="N264" s="281"/>
      <c r="O264" s="282"/>
      <c r="P264" s="282"/>
      <c r="Q264" s="282"/>
      <c r="R264" s="282"/>
      <c r="S264" s="282"/>
      <c r="T264" s="282"/>
      <c r="U264" s="282"/>
      <c r="V264" s="282"/>
      <c r="W264" s="282"/>
      <c r="X264" s="283"/>
      <c r="Y264" s="13"/>
      <c r="Z264" s="13"/>
      <c r="AA264" s="13"/>
      <c r="AB264" s="13"/>
      <c r="AC264" s="13"/>
      <c r="AD264" s="13"/>
      <c r="AE264" s="13"/>
      <c r="AT264" s="284" t="s">
        <v>446</v>
      </c>
      <c r="AU264" s="284" t="s">
        <v>88</v>
      </c>
      <c r="AV264" s="13" t="s">
        <v>88</v>
      </c>
      <c r="AW264" s="13" t="s">
        <v>5</v>
      </c>
      <c r="AX264" s="13" t="s">
        <v>78</v>
      </c>
      <c r="AY264" s="284" t="s">
        <v>223</v>
      </c>
    </row>
    <row r="265" s="14" customFormat="1">
      <c r="A265" s="14"/>
      <c r="B265" s="285"/>
      <c r="C265" s="286"/>
      <c r="D265" s="266" t="s">
        <v>446</v>
      </c>
      <c r="E265" s="287" t="s">
        <v>1</v>
      </c>
      <c r="F265" s="288" t="s">
        <v>463</v>
      </c>
      <c r="G265" s="286"/>
      <c r="H265" s="289">
        <v>1</v>
      </c>
      <c r="I265" s="290"/>
      <c r="J265" s="290"/>
      <c r="K265" s="286"/>
      <c r="L265" s="286"/>
      <c r="M265" s="291"/>
      <c r="N265" s="292"/>
      <c r="O265" s="293"/>
      <c r="P265" s="293"/>
      <c r="Q265" s="293"/>
      <c r="R265" s="293"/>
      <c r="S265" s="293"/>
      <c r="T265" s="293"/>
      <c r="U265" s="293"/>
      <c r="V265" s="293"/>
      <c r="W265" s="293"/>
      <c r="X265" s="294"/>
      <c r="Y265" s="14"/>
      <c r="Z265" s="14"/>
      <c r="AA265" s="14"/>
      <c r="AB265" s="14"/>
      <c r="AC265" s="14"/>
      <c r="AD265" s="14"/>
      <c r="AE265" s="14"/>
      <c r="AT265" s="295" t="s">
        <v>446</v>
      </c>
      <c r="AU265" s="295" t="s">
        <v>88</v>
      </c>
      <c r="AV265" s="14" t="s">
        <v>239</v>
      </c>
      <c r="AW265" s="14" t="s">
        <v>5</v>
      </c>
      <c r="AX265" s="14" t="s">
        <v>86</v>
      </c>
      <c r="AY265" s="295" t="s">
        <v>223</v>
      </c>
    </row>
    <row r="266" s="2" customFormat="1" ht="16.5" customHeight="1">
      <c r="A266" s="39"/>
      <c r="B266" s="40"/>
      <c r="C266" s="296" t="s">
        <v>630</v>
      </c>
      <c r="D266" s="296" t="s">
        <v>498</v>
      </c>
      <c r="E266" s="297" t="s">
        <v>3619</v>
      </c>
      <c r="F266" s="298" t="s">
        <v>3620</v>
      </c>
      <c r="G266" s="299" t="s">
        <v>320</v>
      </c>
      <c r="H266" s="300">
        <v>1</v>
      </c>
      <c r="I266" s="301"/>
      <c r="J266" s="302"/>
      <c r="K266" s="303">
        <f>ROUND(P266*H266,2)</f>
        <v>0</v>
      </c>
      <c r="L266" s="298" t="s">
        <v>1</v>
      </c>
      <c r="M266" s="304"/>
      <c r="N266" s="305" t="s">
        <v>1</v>
      </c>
      <c r="O266" s="260" t="s">
        <v>41</v>
      </c>
      <c r="P266" s="261">
        <f>I266+J266</f>
        <v>0</v>
      </c>
      <c r="Q266" s="261">
        <f>ROUND(I266*H266,2)</f>
        <v>0</v>
      </c>
      <c r="R266" s="261">
        <f>ROUND(J266*H266,2)</f>
        <v>0</v>
      </c>
      <c r="S266" s="92"/>
      <c r="T266" s="262">
        <f>S266*H266</f>
        <v>0</v>
      </c>
      <c r="U266" s="262">
        <v>5.0000000000000002E-05</v>
      </c>
      <c r="V266" s="262">
        <f>U266*H266</f>
        <v>5.0000000000000002E-05</v>
      </c>
      <c r="W266" s="262">
        <v>0</v>
      </c>
      <c r="X266" s="263">
        <f>W266*H266</f>
        <v>0</v>
      </c>
      <c r="Y266" s="39"/>
      <c r="Z266" s="39"/>
      <c r="AA266" s="39"/>
      <c r="AB266" s="39"/>
      <c r="AC266" s="39"/>
      <c r="AD266" s="39"/>
      <c r="AE266" s="39"/>
      <c r="AR266" s="264" t="s">
        <v>430</v>
      </c>
      <c r="AT266" s="264" t="s">
        <v>498</v>
      </c>
      <c r="AU266" s="264" t="s">
        <v>88</v>
      </c>
      <c r="AY266" s="18" t="s">
        <v>223</v>
      </c>
      <c r="BE266" s="265">
        <f>IF(O266="základní",K266,0)</f>
        <v>0</v>
      </c>
      <c r="BF266" s="265">
        <f>IF(O266="snížená",K266,0)</f>
        <v>0</v>
      </c>
      <c r="BG266" s="265">
        <f>IF(O266="zákl. přenesená",K266,0)</f>
        <v>0</v>
      </c>
      <c r="BH266" s="265">
        <f>IF(O266="sníž. přenesená",K266,0)</f>
        <v>0</v>
      </c>
      <c r="BI266" s="265">
        <f>IF(O266="nulová",K266,0)</f>
        <v>0</v>
      </c>
      <c r="BJ266" s="18" t="s">
        <v>86</v>
      </c>
      <c r="BK266" s="265">
        <f>ROUND(P266*H266,2)</f>
        <v>0</v>
      </c>
      <c r="BL266" s="18" t="s">
        <v>239</v>
      </c>
      <c r="BM266" s="264" t="s">
        <v>3621</v>
      </c>
    </row>
    <row r="267" s="2" customFormat="1">
      <c r="A267" s="39"/>
      <c r="B267" s="40"/>
      <c r="C267" s="41"/>
      <c r="D267" s="266" t="s">
        <v>232</v>
      </c>
      <c r="E267" s="41"/>
      <c r="F267" s="267" t="s">
        <v>3622</v>
      </c>
      <c r="G267" s="41"/>
      <c r="H267" s="41"/>
      <c r="I267" s="158"/>
      <c r="J267" s="158"/>
      <c r="K267" s="41"/>
      <c r="L267" s="41"/>
      <c r="M267" s="45"/>
      <c r="N267" s="268"/>
      <c r="O267" s="269"/>
      <c r="P267" s="92"/>
      <c r="Q267" s="92"/>
      <c r="R267" s="92"/>
      <c r="S267" s="92"/>
      <c r="T267" s="92"/>
      <c r="U267" s="92"/>
      <c r="V267" s="92"/>
      <c r="W267" s="92"/>
      <c r="X267" s="93"/>
      <c r="Y267" s="39"/>
      <c r="Z267" s="39"/>
      <c r="AA267" s="39"/>
      <c r="AB267" s="39"/>
      <c r="AC267" s="39"/>
      <c r="AD267" s="39"/>
      <c r="AE267" s="39"/>
      <c r="AT267" s="18" t="s">
        <v>232</v>
      </c>
      <c r="AU267" s="18" t="s">
        <v>88</v>
      </c>
    </row>
    <row r="268" s="13" customFormat="1">
      <c r="A268" s="13"/>
      <c r="B268" s="274"/>
      <c r="C268" s="275"/>
      <c r="D268" s="266" t="s">
        <v>446</v>
      </c>
      <c r="E268" s="276" t="s">
        <v>1</v>
      </c>
      <c r="F268" s="277" t="s">
        <v>86</v>
      </c>
      <c r="G268" s="275"/>
      <c r="H268" s="278">
        <v>1</v>
      </c>
      <c r="I268" s="279"/>
      <c r="J268" s="279"/>
      <c r="K268" s="275"/>
      <c r="L268" s="275"/>
      <c r="M268" s="280"/>
      <c r="N268" s="281"/>
      <c r="O268" s="282"/>
      <c r="P268" s="282"/>
      <c r="Q268" s="282"/>
      <c r="R268" s="282"/>
      <c r="S268" s="282"/>
      <c r="T268" s="282"/>
      <c r="U268" s="282"/>
      <c r="V268" s="282"/>
      <c r="W268" s="282"/>
      <c r="X268" s="283"/>
      <c r="Y268" s="13"/>
      <c r="Z268" s="13"/>
      <c r="AA268" s="13"/>
      <c r="AB268" s="13"/>
      <c r="AC268" s="13"/>
      <c r="AD268" s="13"/>
      <c r="AE268" s="13"/>
      <c r="AT268" s="284" t="s">
        <v>446</v>
      </c>
      <c r="AU268" s="284" t="s">
        <v>88</v>
      </c>
      <c r="AV268" s="13" t="s">
        <v>88</v>
      </c>
      <c r="AW268" s="13" t="s">
        <v>5</v>
      </c>
      <c r="AX268" s="13" t="s">
        <v>86</v>
      </c>
      <c r="AY268" s="284" t="s">
        <v>223</v>
      </c>
    </row>
    <row r="269" s="2" customFormat="1" ht="21.75" customHeight="1">
      <c r="A269" s="39"/>
      <c r="B269" s="40"/>
      <c r="C269" s="252" t="s">
        <v>635</v>
      </c>
      <c r="D269" s="252" t="s">
        <v>226</v>
      </c>
      <c r="E269" s="253" t="s">
        <v>3514</v>
      </c>
      <c r="F269" s="254" t="s">
        <v>3515</v>
      </c>
      <c r="G269" s="255" t="s">
        <v>481</v>
      </c>
      <c r="H269" s="256">
        <v>52</v>
      </c>
      <c r="I269" s="257"/>
      <c r="J269" s="257"/>
      <c r="K269" s="258">
        <f>ROUND(P269*H269,2)</f>
        <v>0</v>
      </c>
      <c r="L269" s="254" t="s">
        <v>404</v>
      </c>
      <c r="M269" s="45"/>
      <c r="N269" s="259" t="s">
        <v>1</v>
      </c>
      <c r="O269" s="260" t="s">
        <v>41</v>
      </c>
      <c r="P269" s="261">
        <f>I269+J269</f>
        <v>0</v>
      </c>
      <c r="Q269" s="261">
        <f>ROUND(I269*H269,2)</f>
        <v>0</v>
      </c>
      <c r="R269" s="261">
        <f>ROUND(J269*H269,2)</f>
        <v>0</v>
      </c>
      <c r="S269" s="92"/>
      <c r="T269" s="262">
        <f>S269*H269</f>
        <v>0</v>
      </c>
      <c r="U269" s="262">
        <v>0.00019000000000000001</v>
      </c>
      <c r="V269" s="262">
        <f>U269*H269</f>
        <v>0.0098799999999999999</v>
      </c>
      <c r="W269" s="262">
        <v>0</v>
      </c>
      <c r="X269" s="263">
        <f>W269*H269</f>
        <v>0</v>
      </c>
      <c r="Y269" s="39"/>
      <c r="Z269" s="39"/>
      <c r="AA269" s="39"/>
      <c r="AB269" s="39"/>
      <c r="AC269" s="39"/>
      <c r="AD269" s="39"/>
      <c r="AE269" s="39"/>
      <c r="AR269" s="264" t="s">
        <v>239</v>
      </c>
      <c r="AT269" s="264" t="s">
        <v>226</v>
      </c>
      <c r="AU269" s="264" t="s">
        <v>88</v>
      </c>
      <c r="AY269" s="18" t="s">
        <v>223</v>
      </c>
      <c r="BE269" s="265">
        <f>IF(O269="základní",K269,0)</f>
        <v>0</v>
      </c>
      <c r="BF269" s="265">
        <f>IF(O269="snížená",K269,0)</f>
        <v>0</v>
      </c>
      <c r="BG269" s="265">
        <f>IF(O269="zákl. přenesená",K269,0)</f>
        <v>0</v>
      </c>
      <c r="BH269" s="265">
        <f>IF(O269="sníž. přenesená",K269,0)</f>
        <v>0</v>
      </c>
      <c r="BI269" s="265">
        <f>IF(O269="nulová",K269,0)</f>
        <v>0</v>
      </c>
      <c r="BJ269" s="18" t="s">
        <v>86</v>
      </c>
      <c r="BK269" s="265">
        <f>ROUND(P269*H269,2)</f>
        <v>0</v>
      </c>
      <c r="BL269" s="18" t="s">
        <v>239</v>
      </c>
      <c r="BM269" s="264" t="s">
        <v>3516</v>
      </c>
    </row>
    <row r="270" s="2" customFormat="1">
      <c r="A270" s="39"/>
      <c r="B270" s="40"/>
      <c r="C270" s="41"/>
      <c r="D270" s="266" t="s">
        <v>232</v>
      </c>
      <c r="E270" s="41"/>
      <c r="F270" s="267" t="s">
        <v>3517</v>
      </c>
      <c r="G270" s="41"/>
      <c r="H270" s="41"/>
      <c r="I270" s="158"/>
      <c r="J270" s="158"/>
      <c r="K270" s="41"/>
      <c r="L270" s="41"/>
      <c r="M270" s="45"/>
      <c r="N270" s="268"/>
      <c r="O270" s="269"/>
      <c r="P270" s="92"/>
      <c r="Q270" s="92"/>
      <c r="R270" s="92"/>
      <c r="S270" s="92"/>
      <c r="T270" s="92"/>
      <c r="U270" s="92"/>
      <c r="V270" s="92"/>
      <c r="W270" s="92"/>
      <c r="X270" s="93"/>
      <c r="Y270" s="39"/>
      <c r="Z270" s="39"/>
      <c r="AA270" s="39"/>
      <c r="AB270" s="39"/>
      <c r="AC270" s="39"/>
      <c r="AD270" s="39"/>
      <c r="AE270" s="39"/>
      <c r="AT270" s="18" t="s">
        <v>232</v>
      </c>
      <c r="AU270" s="18" t="s">
        <v>88</v>
      </c>
    </row>
    <row r="271" s="13" customFormat="1">
      <c r="A271" s="13"/>
      <c r="B271" s="274"/>
      <c r="C271" s="275"/>
      <c r="D271" s="266" t="s">
        <v>446</v>
      </c>
      <c r="E271" s="276" t="s">
        <v>1</v>
      </c>
      <c r="F271" s="277" t="s">
        <v>3623</v>
      </c>
      <c r="G271" s="275"/>
      <c r="H271" s="278">
        <v>52</v>
      </c>
      <c r="I271" s="279"/>
      <c r="J271" s="279"/>
      <c r="K271" s="275"/>
      <c r="L271" s="275"/>
      <c r="M271" s="280"/>
      <c r="N271" s="281"/>
      <c r="O271" s="282"/>
      <c r="P271" s="282"/>
      <c r="Q271" s="282"/>
      <c r="R271" s="282"/>
      <c r="S271" s="282"/>
      <c r="T271" s="282"/>
      <c r="U271" s="282"/>
      <c r="V271" s="282"/>
      <c r="W271" s="282"/>
      <c r="X271" s="283"/>
      <c r="Y271" s="13"/>
      <c r="Z271" s="13"/>
      <c r="AA271" s="13"/>
      <c r="AB271" s="13"/>
      <c r="AC271" s="13"/>
      <c r="AD271" s="13"/>
      <c r="AE271" s="13"/>
      <c r="AT271" s="284" t="s">
        <v>446</v>
      </c>
      <c r="AU271" s="284" t="s">
        <v>88</v>
      </c>
      <c r="AV271" s="13" t="s">
        <v>88</v>
      </c>
      <c r="AW271" s="13" t="s">
        <v>5</v>
      </c>
      <c r="AX271" s="13" t="s">
        <v>86</v>
      </c>
      <c r="AY271" s="284" t="s">
        <v>223</v>
      </c>
    </row>
    <row r="272" s="2" customFormat="1" ht="21.75" customHeight="1">
      <c r="A272" s="39"/>
      <c r="B272" s="40"/>
      <c r="C272" s="252" t="s">
        <v>640</v>
      </c>
      <c r="D272" s="252" t="s">
        <v>226</v>
      </c>
      <c r="E272" s="253" t="s">
        <v>3519</v>
      </c>
      <c r="F272" s="254" t="s">
        <v>3520</v>
      </c>
      <c r="G272" s="255" t="s">
        <v>481</v>
      </c>
      <c r="H272" s="256">
        <v>26</v>
      </c>
      <c r="I272" s="257"/>
      <c r="J272" s="257"/>
      <c r="K272" s="258">
        <f>ROUND(P272*H272,2)</f>
        <v>0</v>
      </c>
      <c r="L272" s="254" t="s">
        <v>404</v>
      </c>
      <c r="M272" s="45"/>
      <c r="N272" s="259" t="s">
        <v>1</v>
      </c>
      <c r="O272" s="260" t="s">
        <v>41</v>
      </c>
      <c r="P272" s="261">
        <f>I272+J272</f>
        <v>0</v>
      </c>
      <c r="Q272" s="261">
        <f>ROUND(I272*H272,2)</f>
        <v>0</v>
      </c>
      <c r="R272" s="261">
        <f>ROUND(J272*H272,2)</f>
        <v>0</v>
      </c>
      <c r="S272" s="92"/>
      <c r="T272" s="262">
        <f>S272*H272</f>
        <v>0</v>
      </c>
      <c r="U272" s="262">
        <v>6.9999999999999994E-05</v>
      </c>
      <c r="V272" s="262">
        <f>U272*H272</f>
        <v>0.0018199999999999998</v>
      </c>
      <c r="W272" s="262">
        <v>0</v>
      </c>
      <c r="X272" s="263">
        <f>W272*H272</f>
        <v>0</v>
      </c>
      <c r="Y272" s="39"/>
      <c r="Z272" s="39"/>
      <c r="AA272" s="39"/>
      <c r="AB272" s="39"/>
      <c r="AC272" s="39"/>
      <c r="AD272" s="39"/>
      <c r="AE272" s="39"/>
      <c r="AR272" s="264" t="s">
        <v>239</v>
      </c>
      <c r="AT272" s="264" t="s">
        <v>226</v>
      </c>
      <c r="AU272" s="264" t="s">
        <v>88</v>
      </c>
      <c r="AY272" s="18" t="s">
        <v>223</v>
      </c>
      <c r="BE272" s="265">
        <f>IF(O272="základní",K272,0)</f>
        <v>0</v>
      </c>
      <c r="BF272" s="265">
        <f>IF(O272="snížená",K272,0)</f>
        <v>0</v>
      </c>
      <c r="BG272" s="265">
        <f>IF(O272="zákl. přenesená",K272,0)</f>
        <v>0</v>
      </c>
      <c r="BH272" s="265">
        <f>IF(O272="sníž. přenesená",K272,0)</f>
        <v>0</v>
      </c>
      <c r="BI272" s="265">
        <f>IF(O272="nulová",K272,0)</f>
        <v>0</v>
      </c>
      <c r="BJ272" s="18" t="s">
        <v>86</v>
      </c>
      <c r="BK272" s="265">
        <f>ROUND(P272*H272,2)</f>
        <v>0</v>
      </c>
      <c r="BL272" s="18" t="s">
        <v>239</v>
      </c>
      <c r="BM272" s="264" t="s">
        <v>3375</v>
      </c>
    </row>
    <row r="273" s="2" customFormat="1">
      <c r="A273" s="39"/>
      <c r="B273" s="40"/>
      <c r="C273" s="41"/>
      <c r="D273" s="266" t="s">
        <v>232</v>
      </c>
      <c r="E273" s="41"/>
      <c r="F273" s="267" t="s">
        <v>3624</v>
      </c>
      <c r="G273" s="41"/>
      <c r="H273" s="41"/>
      <c r="I273" s="158"/>
      <c r="J273" s="158"/>
      <c r="K273" s="41"/>
      <c r="L273" s="41"/>
      <c r="M273" s="45"/>
      <c r="N273" s="268"/>
      <c r="O273" s="269"/>
      <c r="P273" s="92"/>
      <c r="Q273" s="92"/>
      <c r="R273" s="92"/>
      <c r="S273" s="92"/>
      <c r="T273" s="92"/>
      <c r="U273" s="92"/>
      <c r="V273" s="92"/>
      <c r="W273" s="92"/>
      <c r="X273" s="93"/>
      <c r="Y273" s="39"/>
      <c r="Z273" s="39"/>
      <c r="AA273" s="39"/>
      <c r="AB273" s="39"/>
      <c r="AC273" s="39"/>
      <c r="AD273" s="39"/>
      <c r="AE273" s="39"/>
      <c r="AT273" s="18" t="s">
        <v>232</v>
      </c>
      <c r="AU273" s="18" t="s">
        <v>88</v>
      </c>
    </row>
    <row r="274" s="13" customFormat="1">
      <c r="A274" s="13"/>
      <c r="B274" s="274"/>
      <c r="C274" s="275"/>
      <c r="D274" s="266" t="s">
        <v>446</v>
      </c>
      <c r="E274" s="276" t="s">
        <v>1</v>
      </c>
      <c r="F274" s="277" t="s">
        <v>522</v>
      </c>
      <c r="G274" s="275"/>
      <c r="H274" s="278">
        <v>26</v>
      </c>
      <c r="I274" s="279"/>
      <c r="J274" s="279"/>
      <c r="K274" s="275"/>
      <c r="L274" s="275"/>
      <c r="M274" s="280"/>
      <c r="N274" s="281"/>
      <c r="O274" s="282"/>
      <c r="P274" s="282"/>
      <c r="Q274" s="282"/>
      <c r="R274" s="282"/>
      <c r="S274" s="282"/>
      <c r="T274" s="282"/>
      <c r="U274" s="282"/>
      <c r="V274" s="282"/>
      <c r="W274" s="282"/>
      <c r="X274" s="283"/>
      <c r="Y274" s="13"/>
      <c r="Z274" s="13"/>
      <c r="AA274" s="13"/>
      <c r="AB274" s="13"/>
      <c r="AC274" s="13"/>
      <c r="AD274" s="13"/>
      <c r="AE274" s="13"/>
      <c r="AT274" s="284" t="s">
        <v>446</v>
      </c>
      <c r="AU274" s="284" t="s">
        <v>88</v>
      </c>
      <c r="AV274" s="13" t="s">
        <v>88</v>
      </c>
      <c r="AW274" s="13" t="s">
        <v>5</v>
      </c>
      <c r="AX274" s="13" t="s">
        <v>78</v>
      </c>
      <c r="AY274" s="284" t="s">
        <v>223</v>
      </c>
    </row>
    <row r="275" s="2" customFormat="1" ht="16.5" customHeight="1">
      <c r="A275" s="39"/>
      <c r="B275" s="40"/>
      <c r="C275" s="296" t="s">
        <v>645</v>
      </c>
      <c r="D275" s="296" t="s">
        <v>498</v>
      </c>
      <c r="E275" s="297" t="s">
        <v>3377</v>
      </c>
      <c r="F275" s="298" t="s">
        <v>3378</v>
      </c>
      <c r="G275" s="299" t="s">
        <v>481</v>
      </c>
      <c r="H275" s="300">
        <v>26</v>
      </c>
      <c r="I275" s="301"/>
      <c r="J275" s="302"/>
      <c r="K275" s="303">
        <f>ROUND(P275*H275,2)</f>
        <v>0</v>
      </c>
      <c r="L275" s="298" t="s">
        <v>1</v>
      </c>
      <c r="M275" s="304"/>
      <c r="N275" s="305" t="s">
        <v>1</v>
      </c>
      <c r="O275" s="260" t="s">
        <v>41</v>
      </c>
      <c r="P275" s="261">
        <f>I275+J275</f>
        <v>0</v>
      </c>
      <c r="Q275" s="261">
        <f>ROUND(I275*H275,2)</f>
        <v>0</v>
      </c>
      <c r="R275" s="261">
        <f>ROUND(J275*H275,2)</f>
        <v>0</v>
      </c>
      <c r="S275" s="92"/>
      <c r="T275" s="262">
        <f>S275*H275</f>
        <v>0</v>
      </c>
      <c r="U275" s="262">
        <v>0.00050000000000000001</v>
      </c>
      <c r="V275" s="262">
        <f>U275*H275</f>
        <v>0.013000000000000001</v>
      </c>
      <c r="W275" s="262">
        <v>0</v>
      </c>
      <c r="X275" s="263">
        <f>W275*H275</f>
        <v>0</v>
      </c>
      <c r="Y275" s="39"/>
      <c r="Z275" s="39"/>
      <c r="AA275" s="39"/>
      <c r="AB275" s="39"/>
      <c r="AC275" s="39"/>
      <c r="AD275" s="39"/>
      <c r="AE275" s="39"/>
      <c r="AR275" s="264" t="s">
        <v>430</v>
      </c>
      <c r="AT275" s="264" t="s">
        <v>498</v>
      </c>
      <c r="AU275" s="264" t="s">
        <v>88</v>
      </c>
      <c r="AY275" s="18" t="s">
        <v>223</v>
      </c>
      <c r="BE275" s="265">
        <f>IF(O275="základní",K275,0)</f>
        <v>0</v>
      </c>
      <c r="BF275" s="265">
        <f>IF(O275="snížená",K275,0)</f>
        <v>0</v>
      </c>
      <c r="BG275" s="265">
        <f>IF(O275="zákl. přenesená",K275,0)</f>
        <v>0</v>
      </c>
      <c r="BH275" s="265">
        <f>IF(O275="sníž. přenesená",K275,0)</f>
        <v>0</v>
      </c>
      <c r="BI275" s="265">
        <f>IF(O275="nulová",K275,0)</f>
        <v>0</v>
      </c>
      <c r="BJ275" s="18" t="s">
        <v>86</v>
      </c>
      <c r="BK275" s="265">
        <f>ROUND(P275*H275,2)</f>
        <v>0</v>
      </c>
      <c r="BL275" s="18" t="s">
        <v>239</v>
      </c>
      <c r="BM275" s="264" t="s">
        <v>3379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522</v>
      </c>
      <c r="G276" s="275"/>
      <c r="H276" s="278">
        <v>26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88</v>
      </c>
      <c r="AV276" s="13" t="s">
        <v>88</v>
      </c>
      <c r="AW276" s="13" t="s">
        <v>5</v>
      </c>
      <c r="AX276" s="13" t="s">
        <v>86</v>
      </c>
      <c r="AY276" s="284" t="s">
        <v>223</v>
      </c>
    </row>
    <row r="277" s="12" customFormat="1" ht="22.8" customHeight="1">
      <c r="A277" s="12"/>
      <c r="B277" s="235"/>
      <c r="C277" s="236"/>
      <c r="D277" s="237" t="s">
        <v>77</v>
      </c>
      <c r="E277" s="250" t="s">
        <v>1143</v>
      </c>
      <c r="F277" s="250" t="s">
        <v>1144</v>
      </c>
      <c r="G277" s="236"/>
      <c r="H277" s="236"/>
      <c r="I277" s="239"/>
      <c r="J277" s="239"/>
      <c r="K277" s="251">
        <f>BK277</f>
        <v>0</v>
      </c>
      <c r="L277" s="236"/>
      <c r="M277" s="241"/>
      <c r="N277" s="242"/>
      <c r="O277" s="243"/>
      <c r="P277" s="243"/>
      <c r="Q277" s="244">
        <f>Q278</f>
        <v>0</v>
      </c>
      <c r="R277" s="244">
        <f>R278</f>
        <v>0</v>
      </c>
      <c r="S277" s="243"/>
      <c r="T277" s="245">
        <f>T278</f>
        <v>0</v>
      </c>
      <c r="U277" s="243"/>
      <c r="V277" s="245">
        <f>V278</f>
        <v>0</v>
      </c>
      <c r="W277" s="243"/>
      <c r="X277" s="246">
        <f>X278</f>
        <v>0</v>
      </c>
      <c r="Y277" s="12"/>
      <c r="Z277" s="12"/>
      <c r="AA277" s="12"/>
      <c r="AB277" s="12"/>
      <c r="AC277" s="12"/>
      <c r="AD277" s="12"/>
      <c r="AE277" s="12"/>
      <c r="AR277" s="247" t="s">
        <v>86</v>
      </c>
      <c r="AT277" s="248" t="s">
        <v>77</v>
      </c>
      <c r="AU277" s="248" t="s">
        <v>86</v>
      </c>
      <c r="AY277" s="247" t="s">
        <v>223</v>
      </c>
      <c r="BK277" s="249">
        <f>BK278</f>
        <v>0</v>
      </c>
    </row>
    <row r="278" s="2" customFormat="1" ht="21.75" customHeight="1">
      <c r="A278" s="39"/>
      <c r="B278" s="40"/>
      <c r="C278" s="252" t="s">
        <v>650</v>
      </c>
      <c r="D278" s="252" t="s">
        <v>226</v>
      </c>
      <c r="E278" s="253" t="s">
        <v>2946</v>
      </c>
      <c r="F278" s="254" t="s">
        <v>2947</v>
      </c>
      <c r="G278" s="255" t="s">
        <v>501</v>
      </c>
      <c r="H278" s="256">
        <v>1.1830000000000001</v>
      </c>
      <c r="I278" s="257"/>
      <c r="J278" s="257"/>
      <c r="K278" s="258">
        <f>ROUND(P278*H278,2)</f>
        <v>0</v>
      </c>
      <c r="L278" s="254" t="s">
        <v>404</v>
      </c>
      <c r="M278" s="45"/>
      <c r="N278" s="259" t="s">
        <v>1</v>
      </c>
      <c r="O278" s="260" t="s">
        <v>41</v>
      </c>
      <c r="P278" s="261">
        <f>I278+J278</f>
        <v>0</v>
      </c>
      <c r="Q278" s="261">
        <f>ROUND(I278*H278,2)</f>
        <v>0</v>
      </c>
      <c r="R278" s="261">
        <f>ROUND(J278*H278,2)</f>
        <v>0</v>
      </c>
      <c r="S278" s="92"/>
      <c r="T278" s="262">
        <f>S278*H278</f>
        <v>0</v>
      </c>
      <c r="U278" s="262">
        <v>0</v>
      </c>
      <c r="V278" s="262">
        <f>U278*H278</f>
        <v>0</v>
      </c>
      <c r="W278" s="262">
        <v>0</v>
      </c>
      <c r="X278" s="263">
        <f>W278*H278</f>
        <v>0</v>
      </c>
      <c r="Y278" s="39"/>
      <c r="Z278" s="39"/>
      <c r="AA278" s="39"/>
      <c r="AB278" s="39"/>
      <c r="AC278" s="39"/>
      <c r="AD278" s="39"/>
      <c r="AE278" s="39"/>
      <c r="AR278" s="264" t="s">
        <v>239</v>
      </c>
      <c r="AT278" s="264" t="s">
        <v>226</v>
      </c>
      <c r="AU278" s="264" t="s">
        <v>88</v>
      </c>
      <c r="AY278" s="18" t="s">
        <v>223</v>
      </c>
      <c r="BE278" s="265">
        <f>IF(O278="základní",K278,0)</f>
        <v>0</v>
      </c>
      <c r="BF278" s="265">
        <f>IF(O278="snížená",K278,0)</f>
        <v>0</v>
      </c>
      <c r="BG278" s="265">
        <f>IF(O278="zákl. přenesená",K278,0)</f>
        <v>0</v>
      </c>
      <c r="BH278" s="265">
        <f>IF(O278="sníž. přenesená",K278,0)</f>
        <v>0</v>
      </c>
      <c r="BI278" s="265">
        <f>IF(O278="nulová",K278,0)</f>
        <v>0</v>
      </c>
      <c r="BJ278" s="18" t="s">
        <v>86</v>
      </c>
      <c r="BK278" s="265">
        <f>ROUND(P278*H278,2)</f>
        <v>0</v>
      </c>
      <c r="BL278" s="18" t="s">
        <v>239</v>
      </c>
      <c r="BM278" s="264" t="s">
        <v>3521</v>
      </c>
    </row>
    <row r="279" s="12" customFormat="1" ht="25.92" customHeight="1">
      <c r="A279" s="12"/>
      <c r="B279" s="235"/>
      <c r="C279" s="236"/>
      <c r="D279" s="237" t="s">
        <v>77</v>
      </c>
      <c r="E279" s="238" t="s">
        <v>710</v>
      </c>
      <c r="F279" s="238" t="s">
        <v>951</v>
      </c>
      <c r="G279" s="236"/>
      <c r="H279" s="236"/>
      <c r="I279" s="239"/>
      <c r="J279" s="239"/>
      <c r="K279" s="240">
        <f>BK279</f>
        <v>0</v>
      </c>
      <c r="L279" s="236"/>
      <c r="M279" s="241"/>
      <c r="N279" s="242"/>
      <c r="O279" s="243"/>
      <c r="P279" s="243"/>
      <c r="Q279" s="244">
        <f>Q280</f>
        <v>0</v>
      </c>
      <c r="R279" s="244">
        <f>R280</f>
        <v>0</v>
      </c>
      <c r="S279" s="243"/>
      <c r="T279" s="245">
        <f>T280</f>
        <v>0</v>
      </c>
      <c r="U279" s="243"/>
      <c r="V279" s="245">
        <f>V280</f>
        <v>0</v>
      </c>
      <c r="W279" s="243"/>
      <c r="X279" s="246">
        <f>X280</f>
        <v>0</v>
      </c>
      <c r="Y279" s="12"/>
      <c r="Z279" s="12"/>
      <c r="AA279" s="12"/>
      <c r="AB279" s="12"/>
      <c r="AC279" s="12"/>
      <c r="AD279" s="12"/>
      <c r="AE279" s="12"/>
      <c r="AR279" s="247" t="s">
        <v>88</v>
      </c>
      <c r="AT279" s="248" t="s">
        <v>77</v>
      </c>
      <c r="AU279" s="248" t="s">
        <v>78</v>
      </c>
      <c r="AY279" s="247" t="s">
        <v>223</v>
      </c>
      <c r="BK279" s="249">
        <f>BK280</f>
        <v>0</v>
      </c>
    </row>
    <row r="280" s="12" customFormat="1" ht="22.8" customHeight="1">
      <c r="A280" s="12"/>
      <c r="B280" s="235"/>
      <c r="C280" s="236"/>
      <c r="D280" s="237" t="s">
        <v>77</v>
      </c>
      <c r="E280" s="250" t="s">
        <v>3522</v>
      </c>
      <c r="F280" s="250" t="s">
        <v>3523</v>
      </c>
      <c r="G280" s="236"/>
      <c r="H280" s="236"/>
      <c r="I280" s="239"/>
      <c r="J280" s="239"/>
      <c r="K280" s="251">
        <f>BK280</f>
        <v>0</v>
      </c>
      <c r="L280" s="236"/>
      <c r="M280" s="241"/>
      <c r="N280" s="242"/>
      <c r="O280" s="243"/>
      <c r="P280" s="243"/>
      <c r="Q280" s="244">
        <f>SUM(Q281:Q283)</f>
        <v>0</v>
      </c>
      <c r="R280" s="244">
        <f>SUM(R281:R283)</f>
        <v>0</v>
      </c>
      <c r="S280" s="243"/>
      <c r="T280" s="245">
        <f>SUM(T281:T283)</f>
        <v>0</v>
      </c>
      <c r="U280" s="243"/>
      <c r="V280" s="245">
        <f>SUM(V281:V283)</f>
        <v>0</v>
      </c>
      <c r="W280" s="243"/>
      <c r="X280" s="246">
        <f>SUM(X281:X283)</f>
        <v>0</v>
      </c>
      <c r="Y280" s="12"/>
      <c r="Z280" s="12"/>
      <c r="AA280" s="12"/>
      <c r="AB280" s="12"/>
      <c r="AC280" s="12"/>
      <c r="AD280" s="12"/>
      <c r="AE280" s="12"/>
      <c r="AR280" s="247" t="s">
        <v>88</v>
      </c>
      <c r="AT280" s="248" t="s">
        <v>77</v>
      </c>
      <c r="AU280" s="248" t="s">
        <v>86</v>
      </c>
      <c r="AY280" s="247" t="s">
        <v>223</v>
      </c>
      <c r="BK280" s="249">
        <f>SUM(BK281:BK283)</f>
        <v>0</v>
      </c>
    </row>
    <row r="281" s="2" customFormat="1" ht="21.75" customHeight="1">
      <c r="A281" s="39"/>
      <c r="B281" s="40"/>
      <c r="C281" s="252" t="s">
        <v>658</v>
      </c>
      <c r="D281" s="252" t="s">
        <v>226</v>
      </c>
      <c r="E281" s="253" t="s">
        <v>3524</v>
      </c>
      <c r="F281" s="254" t="s">
        <v>3525</v>
      </c>
      <c r="G281" s="255" t="s">
        <v>320</v>
      </c>
      <c r="H281" s="256">
        <v>1</v>
      </c>
      <c r="I281" s="257"/>
      <c r="J281" s="257"/>
      <c r="K281" s="258">
        <f>ROUND(P281*H281,2)</f>
        <v>0</v>
      </c>
      <c r="L281" s="254" t="s">
        <v>404</v>
      </c>
      <c r="M281" s="45"/>
      <c r="N281" s="259" t="s">
        <v>1</v>
      </c>
      <c r="O281" s="260" t="s">
        <v>41</v>
      </c>
      <c r="P281" s="261">
        <f>I281+J281</f>
        <v>0</v>
      </c>
      <c r="Q281" s="261">
        <f>ROUND(I281*H281,2)</f>
        <v>0</v>
      </c>
      <c r="R281" s="261">
        <f>ROUND(J281*H281,2)</f>
        <v>0</v>
      </c>
      <c r="S281" s="92"/>
      <c r="T281" s="262">
        <f>S281*H281</f>
        <v>0</v>
      </c>
      <c r="U281" s="262">
        <v>0</v>
      </c>
      <c r="V281" s="262">
        <f>U281*H281</f>
        <v>0</v>
      </c>
      <c r="W281" s="262">
        <v>0</v>
      </c>
      <c r="X281" s="263">
        <f>W281*H281</f>
        <v>0</v>
      </c>
      <c r="Y281" s="39"/>
      <c r="Z281" s="39"/>
      <c r="AA281" s="39"/>
      <c r="AB281" s="39"/>
      <c r="AC281" s="39"/>
      <c r="AD281" s="39"/>
      <c r="AE281" s="39"/>
      <c r="AR281" s="264" t="s">
        <v>303</v>
      </c>
      <c r="AT281" s="264" t="s">
        <v>226</v>
      </c>
      <c r="AU281" s="264" t="s">
        <v>88</v>
      </c>
      <c r="AY281" s="18" t="s">
        <v>223</v>
      </c>
      <c r="BE281" s="265">
        <f>IF(O281="základní",K281,0)</f>
        <v>0</v>
      </c>
      <c r="BF281" s="265">
        <f>IF(O281="snížená",K281,0)</f>
        <v>0</v>
      </c>
      <c r="BG281" s="265">
        <f>IF(O281="zákl. přenesená",K281,0)</f>
        <v>0</v>
      </c>
      <c r="BH281" s="265">
        <f>IF(O281="sníž. přenesená",K281,0)</f>
        <v>0</v>
      </c>
      <c r="BI281" s="265">
        <f>IF(O281="nulová",K281,0)</f>
        <v>0</v>
      </c>
      <c r="BJ281" s="18" t="s">
        <v>86</v>
      </c>
      <c r="BK281" s="265">
        <f>ROUND(P281*H281,2)</f>
        <v>0</v>
      </c>
      <c r="BL281" s="18" t="s">
        <v>303</v>
      </c>
      <c r="BM281" s="264" t="s">
        <v>3526</v>
      </c>
    </row>
    <row r="282" s="2" customFormat="1">
      <c r="A282" s="39"/>
      <c r="B282" s="40"/>
      <c r="C282" s="41"/>
      <c r="D282" s="266" t="s">
        <v>232</v>
      </c>
      <c r="E282" s="41"/>
      <c r="F282" s="267" t="s">
        <v>3527</v>
      </c>
      <c r="G282" s="41"/>
      <c r="H282" s="41"/>
      <c r="I282" s="158"/>
      <c r="J282" s="158"/>
      <c r="K282" s="41"/>
      <c r="L282" s="41"/>
      <c r="M282" s="45"/>
      <c r="N282" s="268"/>
      <c r="O282" s="269"/>
      <c r="P282" s="92"/>
      <c r="Q282" s="92"/>
      <c r="R282" s="92"/>
      <c r="S282" s="92"/>
      <c r="T282" s="92"/>
      <c r="U282" s="92"/>
      <c r="V282" s="92"/>
      <c r="W282" s="92"/>
      <c r="X282" s="93"/>
      <c r="Y282" s="39"/>
      <c r="Z282" s="39"/>
      <c r="AA282" s="39"/>
      <c r="AB282" s="39"/>
      <c r="AC282" s="39"/>
      <c r="AD282" s="39"/>
      <c r="AE282" s="39"/>
      <c r="AT282" s="18" t="s">
        <v>232</v>
      </c>
      <c r="AU282" s="18" t="s">
        <v>88</v>
      </c>
    </row>
    <row r="283" s="13" customFormat="1">
      <c r="A283" s="13"/>
      <c r="B283" s="274"/>
      <c r="C283" s="275"/>
      <c r="D283" s="266" t="s">
        <v>446</v>
      </c>
      <c r="E283" s="276" t="s">
        <v>1</v>
      </c>
      <c r="F283" s="277" t="s">
        <v>86</v>
      </c>
      <c r="G283" s="275"/>
      <c r="H283" s="278">
        <v>1</v>
      </c>
      <c r="I283" s="279"/>
      <c r="J283" s="279"/>
      <c r="K283" s="275"/>
      <c r="L283" s="275"/>
      <c r="M283" s="280"/>
      <c r="N283" s="281"/>
      <c r="O283" s="282"/>
      <c r="P283" s="282"/>
      <c r="Q283" s="282"/>
      <c r="R283" s="282"/>
      <c r="S283" s="282"/>
      <c r="T283" s="282"/>
      <c r="U283" s="282"/>
      <c r="V283" s="282"/>
      <c r="W283" s="282"/>
      <c r="X283" s="283"/>
      <c r="Y283" s="13"/>
      <c r="Z283" s="13"/>
      <c r="AA283" s="13"/>
      <c r="AB283" s="13"/>
      <c r="AC283" s="13"/>
      <c r="AD283" s="13"/>
      <c r="AE283" s="13"/>
      <c r="AT283" s="284" t="s">
        <v>446</v>
      </c>
      <c r="AU283" s="284" t="s">
        <v>88</v>
      </c>
      <c r="AV283" s="13" t="s">
        <v>88</v>
      </c>
      <c r="AW283" s="13" t="s">
        <v>5</v>
      </c>
      <c r="AX283" s="13" t="s">
        <v>78</v>
      </c>
      <c r="AY283" s="284" t="s">
        <v>223</v>
      </c>
    </row>
    <row r="284" s="12" customFormat="1" ht="25.92" customHeight="1">
      <c r="A284" s="12"/>
      <c r="B284" s="235"/>
      <c r="C284" s="236"/>
      <c r="D284" s="237" t="s">
        <v>77</v>
      </c>
      <c r="E284" s="238" t="s">
        <v>498</v>
      </c>
      <c r="F284" s="238" t="s">
        <v>958</v>
      </c>
      <c r="G284" s="236"/>
      <c r="H284" s="236"/>
      <c r="I284" s="239"/>
      <c r="J284" s="239"/>
      <c r="K284" s="240">
        <f>BK284</f>
        <v>0</v>
      </c>
      <c r="L284" s="236"/>
      <c r="M284" s="241"/>
      <c r="N284" s="242"/>
      <c r="O284" s="243"/>
      <c r="P284" s="243"/>
      <c r="Q284" s="244">
        <f>Q285</f>
        <v>0</v>
      </c>
      <c r="R284" s="244">
        <f>R285</f>
        <v>0</v>
      </c>
      <c r="S284" s="243"/>
      <c r="T284" s="245">
        <f>T285</f>
        <v>0</v>
      </c>
      <c r="U284" s="243"/>
      <c r="V284" s="245">
        <f>V285</f>
        <v>0</v>
      </c>
      <c r="W284" s="243"/>
      <c r="X284" s="246">
        <f>X285</f>
        <v>0</v>
      </c>
      <c r="Y284" s="12"/>
      <c r="Z284" s="12"/>
      <c r="AA284" s="12"/>
      <c r="AB284" s="12"/>
      <c r="AC284" s="12"/>
      <c r="AD284" s="12"/>
      <c r="AE284" s="12"/>
      <c r="AR284" s="247" t="s">
        <v>234</v>
      </c>
      <c r="AT284" s="248" t="s">
        <v>77</v>
      </c>
      <c r="AU284" s="248" t="s">
        <v>78</v>
      </c>
      <c r="AY284" s="247" t="s">
        <v>223</v>
      </c>
      <c r="BK284" s="249">
        <f>BK285</f>
        <v>0</v>
      </c>
    </row>
    <row r="285" s="12" customFormat="1" ht="22.8" customHeight="1">
      <c r="A285" s="12"/>
      <c r="B285" s="235"/>
      <c r="C285" s="236"/>
      <c r="D285" s="237" t="s">
        <v>77</v>
      </c>
      <c r="E285" s="250" t="s">
        <v>341</v>
      </c>
      <c r="F285" s="250" t="s">
        <v>342</v>
      </c>
      <c r="G285" s="236"/>
      <c r="H285" s="236"/>
      <c r="I285" s="239"/>
      <c r="J285" s="239"/>
      <c r="K285" s="251">
        <f>BK285</f>
        <v>0</v>
      </c>
      <c r="L285" s="236"/>
      <c r="M285" s="241"/>
      <c r="N285" s="242"/>
      <c r="O285" s="243"/>
      <c r="P285" s="243"/>
      <c r="Q285" s="244">
        <f>SUM(Q286:Q289)</f>
        <v>0</v>
      </c>
      <c r="R285" s="244">
        <f>SUM(R286:R289)</f>
        <v>0</v>
      </c>
      <c r="S285" s="243"/>
      <c r="T285" s="245">
        <f>SUM(T286:T289)</f>
        <v>0</v>
      </c>
      <c r="U285" s="243"/>
      <c r="V285" s="245">
        <f>SUM(V286:V289)</f>
        <v>0</v>
      </c>
      <c r="W285" s="243"/>
      <c r="X285" s="246">
        <f>SUM(X286:X289)</f>
        <v>0</v>
      </c>
      <c r="Y285" s="12"/>
      <c r="Z285" s="12"/>
      <c r="AA285" s="12"/>
      <c r="AB285" s="12"/>
      <c r="AC285" s="12"/>
      <c r="AD285" s="12"/>
      <c r="AE285" s="12"/>
      <c r="AR285" s="247" t="s">
        <v>222</v>
      </c>
      <c r="AT285" s="248" t="s">
        <v>77</v>
      </c>
      <c r="AU285" s="248" t="s">
        <v>86</v>
      </c>
      <c r="AY285" s="247" t="s">
        <v>223</v>
      </c>
      <c r="BK285" s="249">
        <f>SUM(BK286:BK289)</f>
        <v>0</v>
      </c>
    </row>
    <row r="286" s="2" customFormat="1" ht="16.5" customHeight="1">
      <c r="A286" s="39"/>
      <c r="B286" s="40"/>
      <c r="C286" s="252" t="s">
        <v>668</v>
      </c>
      <c r="D286" s="252" t="s">
        <v>226</v>
      </c>
      <c r="E286" s="253" t="s">
        <v>3406</v>
      </c>
      <c r="F286" s="254" t="s">
        <v>355</v>
      </c>
      <c r="G286" s="255" t="s">
        <v>3407</v>
      </c>
      <c r="H286" s="256">
        <v>1</v>
      </c>
      <c r="I286" s="257"/>
      <c r="J286" s="257"/>
      <c r="K286" s="258">
        <f>ROUND(P286*H286,2)</f>
        <v>0</v>
      </c>
      <c r="L286" s="254" t="s">
        <v>1</v>
      </c>
      <c r="M286" s="45"/>
      <c r="N286" s="259" t="s">
        <v>1</v>
      </c>
      <c r="O286" s="260" t="s">
        <v>41</v>
      </c>
      <c r="P286" s="261">
        <f>I286+J286</f>
        <v>0</v>
      </c>
      <c r="Q286" s="261">
        <f>ROUND(I286*H286,2)</f>
        <v>0</v>
      </c>
      <c r="R286" s="261">
        <f>ROUND(J286*H286,2)</f>
        <v>0</v>
      </c>
      <c r="S286" s="92"/>
      <c r="T286" s="262">
        <f>S286*H286</f>
        <v>0</v>
      </c>
      <c r="U286" s="262">
        <v>0</v>
      </c>
      <c r="V286" s="262">
        <f>U286*H286</f>
        <v>0</v>
      </c>
      <c r="W286" s="262">
        <v>0</v>
      </c>
      <c r="X286" s="263">
        <f>W286*H286</f>
        <v>0</v>
      </c>
      <c r="Y286" s="39"/>
      <c r="Z286" s="39"/>
      <c r="AA286" s="39"/>
      <c r="AB286" s="39"/>
      <c r="AC286" s="39"/>
      <c r="AD286" s="39"/>
      <c r="AE286" s="39"/>
      <c r="AR286" s="264" t="s">
        <v>230</v>
      </c>
      <c r="AT286" s="264" t="s">
        <v>226</v>
      </c>
      <c r="AU286" s="264" t="s">
        <v>88</v>
      </c>
      <c r="AY286" s="18" t="s">
        <v>223</v>
      </c>
      <c r="BE286" s="265">
        <f>IF(O286="základní",K286,0)</f>
        <v>0</v>
      </c>
      <c r="BF286" s="265">
        <f>IF(O286="snížená",K286,0)</f>
        <v>0</v>
      </c>
      <c r="BG286" s="265">
        <f>IF(O286="zákl. přenesená",K286,0)</f>
        <v>0</v>
      </c>
      <c r="BH286" s="265">
        <f>IF(O286="sníž. přenesená",K286,0)</f>
        <v>0</v>
      </c>
      <c r="BI286" s="265">
        <f>IF(O286="nulová",K286,0)</f>
        <v>0</v>
      </c>
      <c r="BJ286" s="18" t="s">
        <v>86</v>
      </c>
      <c r="BK286" s="265">
        <f>ROUND(P286*H286,2)</f>
        <v>0</v>
      </c>
      <c r="BL286" s="18" t="s">
        <v>230</v>
      </c>
      <c r="BM286" s="264" t="s">
        <v>3408</v>
      </c>
    </row>
    <row r="287" s="2" customFormat="1">
      <c r="A287" s="39"/>
      <c r="B287" s="40"/>
      <c r="C287" s="41"/>
      <c r="D287" s="266" t="s">
        <v>232</v>
      </c>
      <c r="E287" s="41"/>
      <c r="F287" s="267" t="s">
        <v>3409</v>
      </c>
      <c r="G287" s="41"/>
      <c r="H287" s="41"/>
      <c r="I287" s="158"/>
      <c r="J287" s="158"/>
      <c r="K287" s="41"/>
      <c r="L287" s="41"/>
      <c r="M287" s="45"/>
      <c r="N287" s="268"/>
      <c r="O287" s="269"/>
      <c r="P287" s="92"/>
      <c r="Q287" s="92"/>
      <c r="R287" s="92"/>
      <c r="S287" s="92"/>
      <c r="T287" s="92"/>
      <c r="U287" s="92"/>
      <c r="V287" s="92"/>
      <c r="W287" s="92"/>
      <c r="X287" s="93"/>
      <c r="Y287" s="39"/>
      <c r="Z287" s="39"/>
      <c r="AA287" s="39"/>
      <c r="AB287" s="39"/>
      <c r="AC287" s="39"/>
      <c r="AD287" s="39"/>
      <c r="AE287" s="39"/>
      <c r="AT287" s="18" t="s">
        <v>232</v>
      </c>
      <c r="AU287" s="18" t="s">
        <v>88</v>
      </c>
    </row>
    <row r="288" s="13" customFormat="1">
      <c r="A288" s="13"/>
      <c r="B288" s="274"/>
      <c r="C288" s="275"/>
      <c r="D288" s="266" t="s">
        <v>446</v>
      </c>
      <c r="E288" s="276" t="s">
        <v>1</v>
      </c>
      <c r="F288" s="277" t="s">
        <v>86</v>
      </c>
      <c r="G288" s="275"/>
      <c r="H288" s="278">
        <v>1</v>
      </c>
      <c r="I288" s="279"/>
      <c r="J288" s="279"/>
      <c r="K288" s="275"/>
      <c r="L288" s="275"/>
      <c r="M288" s="280"/>
      <c r="N288" s="281"/>
      <c r="O288" s="282"/>
      <c r="P288" s="282"/>
      <c r="Q288" s="282"/>
      <c r="R288" s="282"/>
      <c r="S288" s="282"/>
      <c r="T288" s="282"/>
      <c r="U288" s="282"/>
      <c r="V288" s="282"/>
      <c r="W288" s="282"/>
      <c r="X288" s="283"/>
      <c r="Y288" s="13"/>
      <c r="Z288" s="13"/>
      <c r="AA288" s="13"/>
      <c r="AB288" s="13"/>
      <c r="AC288" s="13"/>
      <c r="AD288" s="13"/>
      <c r="AE288" s="13"/>
      <c r="AT288" s="284" t="s">
        <v>446</v>
      </c>
      <c r="AU288" s="284" t="s">
        <v>88</v>
      </c>
      <c r="AV288" s="13" t="s">
        <v>88</v>
      </c>
      <c r="AW288" s="13" t="s">
        <v>5</v>
      </c>
      <c r="AX288" s="13" t="s">
        <v>78</v>
      </c>
      <c r="AY288" s="284" t="s">
        <v>223</v>
      </c>
    </row>
    <row r="289" s="14" customFormat="1">
      <c r="A289" s="14"/>
      <c r="B289" s="285"/>
      <c r="C289" s="286"/>
      <c r="D289" s="266" t="s">
        <v>446</v>
      </c>
      <c r="E289" s="287" t="s">
        <v>1</v>
      </c>
      <c r="F289" s="288" t="s">
        <v>463</v>
      </c>
      <c r="G289" s="286"/>
      <c r="H289" s="289">
        <v>1</v>
      </c>
      <c r="I289" s="290"/>
      <c r="J289" s="290"/>
      <c r="K289" s="286"/>
      <c r="L289" s="286"/>
      <c r="M289" s="291"/>
      <c r="N289" s="320"/>
      <c r="O289" s="321"/>
      <c r="P289" s="321"/>
      <c r="Q289" s="321"/>
      <c r="R289" s="321"/>
      <c r="S289" s="321"/>
      <c r="T289" s="321"/>
      <c r="U289" s="321"/>
      <c r="V289" s="321"/>
      <c r="W289" s="321"/>
      <c r="X289" s="322"/>
      <c r="Y289" s="14"/>
      <c r="Z289" s="14"/>
      <c r="AA289" s="14"/>
      <c r="AB289" s="14"/>
      <c r="AC289" s="14"/>
      <c r="AD289" s="14"/>
      <c r="AE289" s="14"/>
      <c r="AT289" s="295" t="s">
        <v>446</v>
      </c>
      <c r="AU289" s="295" t="s">
        <v>88</v>
      </c>
      <c r="AV289" s="14" t="s">
        <v>239</v>
      </c>
      <c r="AW289" s="14" t="s">
        <v>5</v>
      </c>
      <c r="AX289" s="14" t="s">
        <v>86</v>
      </c>
      <c r="AY289" s="295" t="s">
        <v>223</v>
      </c>
    </row>
    <row r="290" s="2" customFormat="1" ht="6.96" customHeight="1">
      <c r="A290" s="39"/>
      <c r="B290" s="67"/>
      <c r="C290" s="68"/>
      <c r="D290" s="68"/>
      <c r="E290" s="68"/>
      <c r="F290" s="68"/>
      <c r="G290" s="68"/>
      <c r="H290" s="68"/>
      <c r="I290" s="197"/>
      <c r="J290" s="197"/>
      <c r="K290" s="68"/>
      <c r="L290" s="68"/>
      <c r="M290" s="45"/>
      <c r="N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72SNRLz/sB95VuBLV1iPpacgRymCH2FcP6HPvSr2fQgwNSvvlKNN/736n2HAIUfR2P3Z0IYWFt0FsDH8frFcjg==" hashValue="vWvkyELu1Iwv5kX11MNmyhV1s8JtKW+ikxBbG+NIeeht07vbY0h0zjqBK2sjcdd+e+qT7bt8zldEwUgAPHSGFQ==" algorithmName="SHA-512" password="CC35"/>
  <autoFilter ref="C124:L28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143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3625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ROUND(K127,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ROUND((SUM(BE127:BE223)),  2)</f>
        <v>0</v>
      </c>
      <c r="G35" s="39"/>
      <c r="H35" s="39"/>
      <c r="I35" s="176">
        <v>0.20999999999999999</v>
      </c>
      <c r="J35" s="158"/>
      <c r="K35" s="170">
        <f>ROUND(((SUM(BE127:BE223))*I35),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ROUND((SUM(BF127:BF223)),  2)</f>
        <v>0</v>
      </c>
      <c r="G36" s="39"/>
      <c r="H36" s="39"/>
      <c r="I36" s="176">
        <v>0.14999999999999999</v>
      </c>
      <c r="J36" s="158"/>
      <c r="K36" s="170">
        <f>ROUND(((SUM(BF127:BF223))*I36),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ROUND((SUM(BG127:BG223)),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ROUND((SUM(BH127:BH223)),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ROUND((SUM(BI127:BI223)),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361 - Závlahový systém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Q127</f>
        <v>0</v>
      </c>
      <c r="J96" s="208">
        <f>R127</f>
        <v>0</v>
      </c>
      <c r="K96" s="111">
        <f>K127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3626</v>
      </c>
      <c r="E97" s="212"/>
      <c r="F97" s="212"/>
      <c r="G97" s="212"/>
      <c r="H97" s="212"/>
      <c r="I97" s="213">
        <f>Q128</f>
        <v>0</v>
      </c>
      <c r="J97" s="213">
        <f>R128</f>
        <v>0</v>
      </c>
      <c r="K97" s="214">
        <f>K128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9"/>
      <c r="C98" s="210"/>
      <c r="D98" s="211" t="s">
        <v>3627</v>
      </c>
      <c r="E98" s="212"/>
      <c r="F98" s="212"/>
      <c r="G98" s="212"/>
      <c r="H98" s="212"/>
      <c r="I98" s="213">
        <f>Q137</f>
        <v>0</v>
      </c>
      <c r="J98" s="213">
        <f>R137</f>
        <v>0</v>
      </c>
      <c r="K98" s="214">
        <f>K137</f>
        <v>0</v>
      </c>
      <c r="L98" s="210"/>
      <c r="M98" s="2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9"/>
      <c r="C99" s="210"/>
      <c r="D99" s="211" t="s">
        <v>3628</v>
      </c>
      <c r="E99" s="212"/>
      <c r="F99" s="212"/>
      <c r="G99" s="212"/>
      <c r="H99" s="212"/>
      <c r="I99" s="213">
        <f>Q150</f>
        <v>0</v>
      </c>
      <c r="J99" s="213">
        <f>R150</f>
        <v>0</v>
      </c>
      <c r="K99" s="214">
        <f>K150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9"/>
      <c r="C100" s="210"/>
      <c r="D100" s="211" t="s">
        <v>3629</v>
      </c>
      <c r="E100" s="212"/>
      <c r="F100" s="212"/>
      <c r="G100" s="212"/>
      <c r="H100" s="212"/>
      <c r="I100" s="213">
        <f>Q157</f>
        <v>0</v>
      </c>
      <c r="J100" s="213">
        <f>R157</f>
        <v>0</v>
      </c>
      <c r="K100" s="214">
        <f>K157</f>
        <v>0</v>
      </c>
      <c r="L100" s="210"/>
      <c r="M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9"/>
      <c r="C101" s="210"/>
      <c r="D101" s="211" t="s">
        <v>3630</v>
      </c>
      <c r="E101" s="212"/>
      <c r="F101" s="212"/>
      <c r="G101" s="212"/>
      <c r="H101" s="212"/>
      <c r="I101" s="213">
        <f>Q166</f>
        <v>0</v>
      </c>
      <c r="J101" s="213">
        <f>R166</f>
        <v>0</v>
      </c>
      <c r="K101" s="214">
        <f>K166</f>
        <v>0</v>
      </c>
      <c r="L101" s="210"/>
      <c r="M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9"/>
      <c r="C102" s="210"/>
      <c r="D102" s="211" t="s">
        <v>3631</v>
      </c>
      <c r="E102" s="212"/>
      <c r="F102" s="212"/>
      <c r="G102" s="212"/>
      <c r="H102" s="212"/>
      <c r="I102" s="213">
        <f>Q175</f>
        <v>0</v>
      </c>
      <c r="J102" s="213">
        <f>R175</f>
        <v>0</v>
      </c>
      <c r="K102" s="214">
        <f>K175</f>
        <v>0</v>
      </c>
      <c r="L102" s="210"/>
      <c r="M102" s="2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9"/>
      <c r="C103" s="210"/>
      <c r="D103" s="211" t="s">
        <v>3632</v>
      </c>
      <c r="E103" s="212"/>
      <c r="F103" s="212"/>
      <c r="G103" s="212"/>
      <c r="H103" s="212"/>
      <c r="I103" s="213">
        <f>Q198</f>
        <v>0</v>
      </c>
      <c r="J103" s="213">
        <f>R198</f>
        <v>0</v>
      </c>
      <c r="K103" s="214">
        <f>K198</f>
        <v>0</v>
      </c>
      <c r="L103" s="210"/>
      <c r="M103" s="21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9"/>
      <c r="C104" s="210"/>
      <c r="D104" s="211" t="s">
        <v>3633</v>
      </c>
      <c r="E104" s="212"/>
      <c r="F104" s="212"/>
      <c r="G104" s="212"/>
      <c r="H104" s="212"/>
      <c r="I104" s="213">
        <f>Q207</f>
        <v>0</v>
      </c>
      <c r="J104" s="213">
        <f>R207</f>
        <v>0</v>
      </c>
      <c r="K104" s="214">
        <f>K207</f>
        <v>0</v>
      </c>
      <c r="L104" s="210"/>
      <c r="M104" s="21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9"/>
      <c r="C105" s="210"/>
      <c r="D105" s="211" t="s">
        <v>3634</v>
      </c>
      <c r="E105" s="212"/>
      <c r="F105" s="212"/>
      <c r="G105" s="212"/>
      <c r="H105" s="212"/>
      <c r="I105" s="213">
        <f>Q210</f>
        <v>0</v>
      </c>
      <c r="J105" s="213">
        <f>R210</f>
        <v>0</v>
      </c>
      <c r="K105" s="214">
        <f>K210</f>
        <v>0</v>
      </c>
      <c r="L105" s="210"/>
      <c r="M105" s="21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9"/>
      <c r="C106" s="210"/>
      <c r="D106" s="211" t="s">
        <v>391</v>
      </c>
      <c r="E106" s="212"/>
      <c r="F106" s="212"/>
      <c r="G106" s="212"/>
      <c r="H106" s="212"/>
      <c r="I106" s="213">
        <f>Q217</f>
        <v>0</v>
      </c>
      <c r="J106" s="213">
        <f>R217</f>
        <v>0</v>
      </c>
      <c r="K106" s="214">
        <f>K217</f>
        <v>0</v>
      </c>
      <c r="L106" s="210"/>
      <c r="M106" s="21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6"/>
      <c r="C107" s="137"/>
      <c r="D107" s="217" t="s">
        <v>392</v>
      </c>
      <c r="E107" s="218"/>
      <c r="F107" s="218"/>
      <c r="G107" s="218"/>
      <c r="H107" s="218"/>
      <c r="I107" s="219">
        <f>Q218</f>
        <v>0</v>
      </c>
      <c r="J107" s="219">
        <f>R218</f>
        <v>0</v>
      </c>
      <c r="K107" s="220">
        <f>K218</f>
        <v>0</v>
      </c>
      <c r="L107" s="137"/>
      <c r="M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7"/>
      <c r="J109" s="197"/>
      <c r="K109" s="68"/>
      <c r="L109" s="68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200"/>
      <c r="J113" s="200"/>
      <c r="K113" s="70"/>
      <c r="L113" s="70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204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201" t="str">
        <f>E7</f>
        <v>Revitalizace centra města Kopřivnice - aktualizace 08.2020</v>
      </c>
      <c r="F117" s="33"/>
      <c r="G117" s="33"/>
      <c r="H117" s="33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187</v>
      </c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361 - Závlahový systém</v>
      </c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21</v>
      </c>
      <c r="D121" s="41"/>
      <c r="E121" s="41"/>
      <c r="F121" s="28" t="str">
        <f>F12</f>
        <v xml:space="preserve"> </v>
      </c>
      <c r="G121" s="41"/>
      <c r="H121" s="41"/>
      <c r="I121" s="160" t="s">
        <v>23</v>
      </c>
      <c r="J121" s="162" t="str">
        <f>IF(J12="","",J12)</f>
        <v>7. 8. 2020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25</v>
      </c>
      <c r="D123" s="41"/>
      <c r="E123" s="41"/>
      <c r="F123" s="28" t="str">
        <f>E15</f>
        <v>Město Kopřivnice</v>
      </c>
      <c r="G123" s="41"/>
      <c r="H123" s="41"/>
      <c r="I123" s="160" t="s">
        <v>31</v>
      </c>
      <c r="J123" s="202" t="str">
        <f>E21</f>
        <v>Dopravoprojekt Ostrava a.s.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29</v>
      </c>
      <c r="D124" s="41"/>
      <c r="E124" s="41"/>
      <c r="F124" s="28" t="str">
        <f>IF(E18="","",E18)</f>
        <v>Vyplň údaj</v>
      </c>
      <c r="G124" s="41"/>
      <c r="H124" s="41"/>
      <c r="I124" s="160" t="s">
        <v>33</v>
      </c>
      <c r="J124" s="202" t="str">
        <f>E24</f>
        <v xml:space="preserve"> 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8"/>
      <c r="J125" s="158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22"/>
      <c r="B126" s="223"/>
      <c r="C126" s="224" t="s">
        <v>205</v>
      </c>
      <c r="D126" s="225" t="s">
        <v>61</v>
      </c>
      <c r="E126" s="225" t="s">
        <v>57</v>
      </c>
      <c r="F126" s="225" t="s">
        <v>58</v>
      </c>
      <c r="G126" s="225" t="s">
        <v>206</v>
      </c>
      <c r="H126" s="225" t="s">
        <v>207</v>
      </c>
      <c r="I126" s="226" t="s">
        <v>208</v>
      </c>
      <c r="J126" s="226" t="s">
        <v>209</v>
      </c>
      <c r="K126" s="225" t="s">
        <v>196</v>
      </c>
      <c r="L126" s="227" t="s">
        <v>210</v>
      </c>
      <c r="M126" s="228"/>
      <c r="N126" s="101" t="s">
        <v>1</v>
      </c>
      <c r="O126" s="102" t="s">
        <v>40</v>
      </c>
      <c r="P126" s="102" t="s">
        <v>211</v>
      </c>
      <c r="Q126" s="102" t="s">
        <v>212</v>
      </c>
      <c r="R126" s="102" t="s">
        <v>213</v>
      </c>
      <c r="S126" s="102" t="s">
        <v>214</v>
      </c>
      <c r="T126" s="102" t="s">
        <v>215</v>
      </c>
      <c r="U126" s="102" t="s">
        <v>216</v>
      </c>
      <c r="V126" s="102" t="s">
        <v>217</v>
      </c>
      <c r="W126" s="102" t="s">
        <v>218</v>
      </c>
      <c r="X126" s="103" t="s">
        <v>219</v>
      </c>
      <c r="Y126" s="222"/>
      <c r="Z126" s="222"/>
      <c r="AA126" s="222"/>
      <c r="AB126" s="222"/>
      <c r="AC126" s="222"/>
      <c r="AD126" s="222"/>
      <c r="AE126" s="222"/>
    </row>
    <row r="127" s="2" customFormat="1" ht="22.8" customHeight="1">
      <c r="A127" s="39"/>
      <c r="B127" s="40"/>
      <c r="C127" s="108" t="s">
        <v>220</v>
      </c>
      <c r="D127" s="41"/>
      <c r="E127" s="41"/>
      <c r="F127" s="41"/>
      <c r="G127" s="41"/>
      <c r="H127" s="41"/>
      <c r="I127" s="158"/>
      <c r="J127" s="158"/>
      <c r="K127" s="229">
        <f>BK127</f>
        <v>0</v>
      </c>
      <c r="L127" s="41"/>
      <c r="M127" s="45"/>
      <c r="N127" s="104"/>
      <c r="O127" s="230"/>
      <c r="P127" s="105"/>
      <c r="Q127" s="231">
        <f>Q128+Q137+Q150+Q157+Q166+Q175+Q198+Q207+Q210+Q217</f>
        <v>0</v>
      </c>
      <c r="R127" s="231">
        <f>R128+R137+R150+R157+R166+R175+R198+R207+R210+R217</f>
        <v>0</v>
      </c>
      <c r="S127" s="105"/>
      <c r="T127" s="232">
        <f>T128+T137+T150+T157+T166+T175+T198+T207+T210+T217</f>
        <v>0</v>
      </c>
      <c r="U127" s="105"/>
      <c r="V127" s="232">
        <f>V128+V137+V150+V157+V166+V175+V198+V207+V210+V217</f>
        <v>0</v>
      </c>
      <c r="W127" s="105"/>
      <c r="X127" s="233">
        <f>X128+X137+X150+X157+X166+X175+X198+X207+X210+X217</f>
        <v>0</v>
      </c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198</v>
      </c>
      <c r="BK127" s="234">
        <f>BK128+BK137+BK150+BK157+BK166+BK175+BK198+BK207+BK210+BK217</f>
        <v>0</v>
      </c>
    </row>
    <row r="128" s="12" customFormat="1" ht="25.92" customHeight="1">
      <c r="A128" s="12"/>
      <c r="B128" s="235"/>
      <c r="C128" s="236"/>
      <c r="D128" s="237" t="s">
        <v>77</v>
      </c>
      <c r="E128" s="238" t="s">
        <v>3635</v>
      </c>
      <c r="F128" s="238" t="s">
        <v>3636</v>
      </c>
      <c r="G128" s="236"/>
      <c r="H128" s="236"/>
      <c r="I128" s="239"/>
      <c r="J128" s="239"/>
      <c r="K128" s="240">
        <f>BK128</f>
        <v>0</v>
      </c>
      <c r="L128" s="236"/>
      <c r="M128" s="241"/>
      <c r="N128" s="242"/>
      <c r="O128" s="243"/>
      <c r="P128" s="243"/>
      <c r="Q128" s="244">
        <f>SUM(Q129:Q136)</f>
        <v>0</v>
      </c>
      <c r="R128" s="244">
        <f>SUM(R129:R136)</f>
        <v>0</v>
      </c>
      <c r="S128" s="243"/>
      <c r="T128" s="245">
        <f>SUM(T129:T136)</f>
        <v>0</v>
      </c>
      <c r="U128" s="243"/>
      <c r="V128" s="245">
        <f>SUM(V129:V136)</f>
        <v>0</v>
      </c>
      <c r="W128" s="243"/>
      <c r="X128" s="246">
        <f>SUM(X129:X136)</f>
        <v>0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78</v>
      </c>
      <c r="AY128" s="247" t="s">
        <v>223</v>
      </c>
      <c r="BK128" s="249">
        <f>SUM(BK129:BK136)</f>
        <v>0</v>
      </c>
    </row>
    <row r="129" s="2" customFormat="1" ht="21.75" customHeight="1">
      <c r="A129" s="39"/>
      <c r="B129" s="40"/>
      <c r="C129" s="252" t="s">
        <v>86</v>
      </c>
      <c r="D129" s="252" t="s">
        <v>226</v>
      </c>
      <c r="E129" s="253" t="s">
        <v>3637</v>
      </c>
      <c r="F129" s="254" t="s">
        <v>3638</v>
      </c>
      <c r="G129" s="255" t="s">
        <v>481</v>
      </c>
      <c r="H129" s="256">
        <v>90</v>
      </c>
      <c r="I129" s="257"/>
      <c r="J129" s="257"/>
      <c r="K129" s="258">
        <f>ROUND(P129*H129,2)</f>
        <v>0</v>
      </c>
      <c r="L129" s="254" t="s">
        <v>3639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86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88</v>
      </c>
    </row>
    <row r="130" s="2" customFormat="1" ht="21.75" customHeight="1">
      <c r="A130" s="39"/>
      <c r="B130" s="40"/>
      <c r="C130" s="252" t="s">
        <v>88</v>
      </c>
      <c r="D130" s="252" t="s">
        <v>226</v>
      </c>
      <c r="E130" s="253" t="s">
        <v>3640</v>
      </c>
      <c r="F130" s="254" t="s">
        <v>3641</v>
      </c>
      <c r="G130" s="255" t="s">
        <v>481</v>
      </c>
      <c r="H130" s="256">
        <v>185</v>
      </c>
      <c r="I130" s="257"/>
      <c r="J130" s="257"/>
      <c r="K130" s="258">
        <f>ROUND(P130*H130,2)</f>
        <v>0</v>
      </c>
      <c r="L130" s="254" t="s">
        <v>3639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86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239</v>
      </c>
    </row>
    <row r="131" s="2" customFormat="1" ht="16.5" customHeight="1">
      <c r="A131" s="39"/>
      <c r="B131" s="40"/>
      <c r="C131" s="252" t="s">
        <v>234</v>
      </c>
      <c r="D131" s="252" t="s">
        <v>226</v>
      </c>
      <c r="E131" s="253" t="s">
        <v>3642</v>
      </c>
      <c r="F131" s="254" t="s">
        <v>3643</v>
      </c>
      <c r="G131" s="255" t="s">
        <v>409</v>
      </c>
      <c r="H131" s="256">
        <v>8.5</v>
      </c>
      <c r="I131" s="257"/>
      <c r="J131" s="257"/>
      <c r="K131" s="258">
        <f>ROUND(P131*H131,2)</f>
        <v>0</v>
      </c>
      <c r="L131" s="254" t="s">
        <v>3639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86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248</v>
      </c>
    </row>
    <row r="132" s="2" customFormat="1">
      <c r="A132" s="39"/>
      <c r="B132" s="40"/>
      <c r="C132" s="41"/>
      <c r="D132" s="266" t="s">
        <v>232</v>
      </c>
      <c r="E132" s="41"/>
      <c r="F132" s="267" t="s">
        <v>3644</v>
      </c>
      <c r="G132" s="41"/>
      <c r="H132" s="41"/>
      <c r="I132" s="158"/>
      <c r="J132" s="158"/>
      <c r="K132" s="41"/>
      <c r="L132" s="41"/>
      <c r="M132" s="45"/>
      <c r="N132" s="268"/>
      <c r="O132" s="269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8" t="s">
        <v>232</v>
      </c>
      <c r="AU132" s="18" t="s">
        <v>86</v>
      </c>
    </row>
    <row r="133" s="2" customFormat="1" ht="21.75" customHeight="1">
      <c r="A133" s="39"/>
      <c r="B133" s="40"/>
      <c r="C133" s="252" t="s">
        <v>222</v>
      </c>
      <c r="D133" s="252" t="s">
        <v>226</v>
      </c>
      <c r="E133" s="253" t="s">
        <v>3645</v>
      </c>
      <c r="F133" s="254" t="s">
        <v>3646</v>
      </c>
      <c r="G133" s="255" t="s">
        <v>409</v>
      </c>
      <c r="H133" s="256">
        <v>2.8300000000000001</v>
      </c>
      <c r="I133" s="257"/>
      <c r="J133" s="257"/>
      <c r="K133" s="258">
        <f>ROUND(P133*H133,2)</f>
        <v>0</v>
      </c>
      <c r="L133" s="254" t="s">
        <v>3639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86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263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3647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86</v>
      </c>
    </row>
    <row r="135" s="2" customFormat="1" ht="16.5" customHeight="1">
      <c r="A135" s="39"/>
      <c r="B135" s="40"/>
      <c r="C135" s="252" t="s">
        <v>1647</v>
      </c>
      <c r="D135" s="252" t="s">
        <v>226</v>
      </c>
      <c r="E135" s="253" t="s">
        <v>3648</v>
      </c>
      <c r="F135" s="254" t="s">
        <v>3649</v>
      </c>
      <c r="G135" s="255" t="s">
        <v>481</v>
      </c>
      <c r="H135" s="256">
        <v>300</v>
      </c>
      <c r="I135" s="257"/>
      <c r="J135" s="257"/>
      <c r="K135" s="258">
        <f>ROUND(P135*H135,2)</f>
        <v>0</v>
      </c>
      <c r="L135" s="254" t="s">
        <v>3639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86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3650</v>
      </c>
    </row>
    <row r="136" s="2" customFormat="1">
      <c r="A136" s="39"/>
      <c r="B136" s="40"/>
      <c r="C136" s="41"/>
      <c r="D136" s="266" t="s">
        <v>232</v>
      </c>
      <c r="E136" s="41"/>
      <c r="F136" s="267" t="s">
        <v>3647</v>
      </c>
      <c r="G136" s="41"/>
      <c r="H136" s="41"/>
      <c r="I136" s="158"/>
      <c r="J136" s="158"/>
      <c r="K136" s="41"/>
      <c r="L136" s="41"/>
      <c r="M136" s="45"/>
      <c r="N136" s="268"/>
      <c r="O136" s="269"/>
      <c r="P136" s="92"/>
      <c r="Q136" s="92"/>
      <c r="R136" s="92"/>
      <c r="S136" s="92"/>
      <c r="T136" s="92"/>
      <c r="U136" s="92"/>
      <c r="V136" s="92"/>
      <c r="W136" s="92"/>
      <c r="X136" s="93"/>
      <c r="Y136" s="39"/>
      <c r="Z136" s="39"/>
      <c r="AA136" s="39"/>
      <c r="AB136" s="39"/>
      <c r="AC136" s="39"/>
      <c r="AD136" s="39"/>
      <c r="AE136" s="39"/>
      <c r="AT136" s="18" t="s">
        <v>232</v>
      </c>
      <c r="AU136" s="18" t="s">
        <v>86</v>
      </c>
    </row>
    <row r="137" s="12" customFormat="1" ht="25.92" customHeight="1">
      <c r="A137" s="12"/>
      <c r="B137" s="235"/>
      <c r="C137" s="236"/>
      <c r="D137" s="237" t="s">
        <v>77</v>
      </c>
      <c r="E137" s="238" t="s">
        <v>3651</v>
      </c>
      <c r="F137" s="238" t="s">
        <v>3652</v>
      </c>
      <c r="G137" s="236"/>
      <c r="H137" s="236"/>
      <c r="I137" s="239"/>
      <c r="J137" s="239"/>
      <c r="K137" s="240">
        <f>BK137</f>
        <v>0</v>
      </c>
      <c r="L137" s="236"/>
      <c r="M137" s="241"/>
      <c r="N137" s="242"/>
      <c r="O137" s="243"/>
      <c r="P137" s="243"/>
      <c r="Q137" s="244">
        <f>SUM(Q138:Q149)</f>
        <v>0</v>
      </c>
      <c r="R137" s="244">
        <f>SUM(R138:R149)</f>
        <v>0</v>
      </c>
      <c r="S137" s="243"/>
      <c r="T137" s="245">
        <f>SUM(T138:T149)</f>
        <v>0</v>
      </c>
      <c r="U137" s="243"/>
      <c r="V137" s="245">
        <f>SUM(V138:V149)</f>
        <v>0</v>
      </c>
      <c r="W137" s="243"/>
      <c r="X137" s="246">
        <f>SUM(X138:X149)</f>
        <v>0</v>
      </c>
      <c r="Y137" s="12"/>
      <c r="Z137" s="12"/>
      <c r="AA137" s="12"/>
      <c r="AB137" s="12"/>
      <c r="AC137" s="12"/>
      <c r="AD137" s="12"/>
      <c r="AE137" s="12"/>
      <c r="AR137" s="247" t="s">
        <v>86</v>
      </c>
      <c r="AT137" s="248" t="s">
        <v>77</v>
      </c>
      <c r="AU137" s="248" t="s">
        <v>78</v>
      </c>
      <c r="AY137" s="247" t="s">
        <v>223</v>
      </c>
      <c r="BK137" s="249">
        <f>SUM(BK138:BK149)</f>
        <v>0</v>
      </c>
    </row>
    <row r="138" s="2" customFormat="1" ht="16.5" customHeight="1">
      <c r="A138" s="39"/>
      <c r="B138" s="40"/>
      <c r="C138" s="252" t="s">
        <v>248</v>
      </c>
      <c r="D138" s="252" t="s">
        <v>226</v>
      </c>
      <c r="E138" s="253" t="s">
        <v>3653</v>
      </c>
      <c r="F138" s="254" t="s">
        <v>3654</v>
      </c>
      <c r="G138" s="255" t="s">
        <v>481</v>
      </c>
      <c r="H138" s="256">
        <v>100</v>
      </c>
      <c r="I138" s="257"/>
      <c r="J138" s="257"/>
      <c r="K138" s="258">
        <f>ROUND(P138*H138,2)</f>
        <v>0</v>
      </c>
      <c r="L138" s="254" t="s">
        <v>3639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239</v>
      </c>
      <c r="AT138" s="264" t="s">
        <v>226</v>
      </c>
      <c r="AU138" s="264" t="s">
        <v>86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239</v>
      </c>
      <c r="BM138" s="264" t="s">
        <v>274</v>
      </c>
    </row>
    <row r="139" s="2" customFormat="1" ht="16.5" customHeight="1">
      <c r="A139" s="39"/>
      <c r="B139" s="40"/>
      <c r="C139" s="252" t="s">
        <v>253</v>
      </c>
      <c r="D139" s="252" t="s">
        <v>226</v>
      </c>
      <c r="E139" s="253" t="s">
        <v>3655</v>
      </c>
      <c r="F139" s="254" t="s">
        <v>3656</v>
      </c>
      <c r="G139" s="255" t="s">
        <v>481</v>
      </c>
      <c r="H139" s="256">
        <v>200</v>
      </c>
      <c r="I139" s="257"/>
      <c r="J139" s="257"/>
      <c r="K139" s="258">
        <f>ROUND(P139*H139,2)</f>
        <v>0</v>
      </c>
      <c r="L139" s="254" t="s">
        <v>3639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86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289</v>
      </c>
    </row>
    <row r="140" s="2" customFormat="1" ht="16.5" customHeight="1">
      <c r="A140" s="39"/>
      <c r="B140" s="40"/>
      <c r="C140" s="252" t="s">
        <v>430</v>
      </c>
      <c r="D140" s="252" t="s">
        <v>226</v>
      </c>
      <c r="E140" s="253" t="s">
        <v>3657</v>
      </c>
      <c r="F140" s="254" t="s">
        <v>3658</v>
      </c>
      <c r="G140" s="255" t="s">
        <v>481</v>
      </c>
      <c r="H140" s="256">
        <v>50</v>
      </c>
      <c r="I140" s="257"/>
      <c r="J140" s="257"/>
      <c r="K140" s="258">
        <f>ROUND(P140*H140,2)</f>
        <v>0</v>
      </c>
      <c r="L140" s="254" t="s">
        <v>3639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86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303</v>
      </c>
    </row>
    <row r="141" s="2" customFormat="1" ht="16.5" customHeight="1">
      <c r="A141" s="39"/>
      <c r="B141" s="40"/>
      <c r="C141" s="252" t="s">
        <v>258</v>
      </c>
      <c r="D141" s="252" t="s">
        <v>226</v>
      </c>
      <c r="E141" s="253" t="s">
        <v>3659</v>
      </c>
      <c r="F141" s="254" t="s">
        <v>3660</v>
      </c>
      <c r="G141" s="255" t="s">
        <v>481</v>
      </c>
      <c r="H141" s="256">
        <v>200</v>
      </c>
      <c r="I141" s="257"/>
      <c r="J141" s="257"/>
      <c r="K141" s="258">
        <f>ROUND(P141*H141,2)</f>
        <v>0</v>
      </c>
      <c r="L141" s="254" t="s">
        <v>3639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86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317</v>
      </c>
    </row>
    <row r="142" s="2" customFormat="1" ht="16.5" customHeight="1">
      <c r="A142" s="39"/>
      <c r="B142" s="40"/>
      <c r="C142" s="252" t="s">
        <v>263</v>
      </c>
      <c r="D142" s="252" t="s">
        <v>226</v>
      </c>
      <c r="E142" s="253" t="s">
        <v>3661</v>
      </c>
      <c r="F142" s="254" t="s">
        <v>3662</v>
      </c>
      <c r="G142" s="255" t="s">
        <v>3663</v>
      </c>
      <c r="H142" s="256">
        <v>2</v>
      </c>
      <c r="I142" s="257"/>
      <c r="J142" s="257"/>
      <c r="K142" s="258">
        <f>ROUND(P142*H142,2)</f>
        <v>0</v>
      </c>
      <c r="L142" s="254" t="s">
        <v>3639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86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332</v>
      </c>
    </row>
    <row r="143" s="2" customFormat="1" ht="16.5" customHeight="1">
      <c r="A143" s="39"/>
      <c r="B143" s="40"/>
      <c r="C143" s="252" t="s">
        <v>267</v>
      </c>
      <c r="D143" s="252" t="s">
        <v>226</v>
      </c>
      <c r="E143" s="253" t="s">
        <v>3664</v>
      </c>
      <c r="F143" s="254" t="s">
        <v>3665</v>
      </c>
      <c r="G143" s="255" t="s">
        <v>3663</v>
      </c>
      <c r="H143" s="256">
        <v>2</v>
      </c>
      <c r="I143" s="257"/>
      <c r="J143" s="257"/>
      <c r="K143" s="258">
        <f>ROUND(P143*H143,2)</f>
        <v>0</v>
      </c>
      <c r="L143" s="254" t="s">
        <v>3639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86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343</v>
      </c>
    </row>
    <row r="144" s="2" customFormat="1" ht="16.5" customHeight="1">
      <c r="A144" s="39"/>
      <c r="B144" s="40"/>
      <c r="C144" s="252" t="s">
        <v>274</v>
      </c>
      <c r="D144" s="252" t="s">
        <v>226</v>
      </c>
      <c r="E144" s="253" t="s">
        <v>3666</v>
      </c>
      <c r="F144" s="254" t="s">
        <v>3667</v>
      </c>
      <c r="G144" s="255" t="s">
        <v>3663</v>
      </c>
      <c r="H144" s="256">
        <v>4</v>
      </c>
      <c r="I144" s="257"/>
      <c r="J144" s="257"/>
      <c r="K144" s="258">
        <f>ROUND(P144*H144,2)</f>
        <v>0</v>
      </c>
      <c r="L144" s="254" t="s">
        <v>3639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86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353</v>
      </c>
    </row>
    <row r="145" s="2" customFormat="1" ht="16.5" customHeight="1">
      <c r="A145" s="39"/>
      <c r="B145" s="40"/>
      <c r="C145" s="252" t="s">
        <v>279</v>
      </c>
      <c r="D145" s="252" t="s">
        <v>226</v>
      </c>
      <c r="E145" s="253" t="s">
        <v>3668</v>
      </c>
      <c r="F145" s="254" t="s">
        <v>3669</v>
      </c>
      <c r="G145" s="255" t="s">
        <v>3663</v>
      </c>
      <c r="H145" s="256">
        <v>2</v>
      </c>
      <c r="I145" s="257"/>
      <c r="J145" s="257"/>
      <c r="K145" s="258">
        <f>ROUND(P145*H145,2)</f>
        <v>0</v>
      </c>
      <c r="L145" s="254" t="s">
        <v>3639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86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522</v>
      </c>
    </row>
    <row r="146" s="2" customFormat="1" ht="16.5" customHeight="1">
      <c r="A146" s="39"/>
      <c r="B146" s="40"/>
      <c r="C146" s="252" t="s">
        <v>289</v>
      </c>
      <c r="D146" s="252" t="s">
        <v>226</v>
      </c>
      <c r="E146" s="253" t="s">
        <v>3670</v>
      </c>
      <c r="F146" s="254" t="s">
        <v>3671</v>
      </c>
      <c r="G146" s="255" t="s">
        <v>3663</v>
      </c>
      <c r="H146" s="256">
        <v>100</v>
      </c>
      <c r="I146" s="257"/>
      <c r="J146" s="257"/>
      <c r="K146" s="258">
        <f>ROUND(P146*H146,2)</f>
        <v>0</v>
      </c>
      <c r="L146" s="254" t="s">
        <v>3639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86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365</v>
      </c>
    </row>
    <row r="147" s="2" customFormat="1" ht="16.5" customHeight="1">
      <c r="A147" s="39"/>
      <c r="B147" s="40"/>
      <c r="C147" s="252" t="s">
        <v>9</v>
      </c>
      <c r="D147" s="252" t="s">
        <v>226</v>
      </c>
      <c r="E147" s="253" t="s">
        <v>3672</v>
      </c>
      <c r="F147" s="254" t="s">
        <v>3673</v>
      </c>
      <c r="G147" s="255" t="s">
        <v>3674</v>
      </c>
      <c r="H147" s="256">
        <v>2</v>
      </c>
      <c r="I147" s="257"/>
      <c r="J147" s="257"/>
      <c r="K147" s="258">
        <f>ROUND(P147*H147,2)</f>
        <v>0</v>
      </c>
      <c r="L147" s="254" t="s">
        <v>3639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86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375</v>
      </c>
    </row>
    <row r="148" s="2" customFormat="1" ht="16.5" customHeight="1">
      <c r="A148" s="39"/>
      <c r="B148" s="40"/>
      <c r="C148" s="252" t="s">
        <v>303</v>
      </c>
      <c r="D148" s="252" t="s">
        <v>226</v>
      </c>
      <c r="E148" s="253" t="s">
        <v>3675</v>
      </c>
      <c r="F148" s="254" t="s">
        <v>3676</v>
      </c>
      <c r="G148" s="255" t="s">
        <v>481</v>
      </c>
      <c r="H148" s="256">
        <v>200</v>
      </c>
      <c r="I148" s="257"/>
      <c r="J148" s="257"/>
      <c r="K148" s="258">
        <f>ROUND(P148*H148,2)</f>
        <v>0</v>
      </c>
      <c r="L148" s="254" t="s">
        <v>3639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86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385</v>
      </c>
    </row>
    <row r="149" s="2" customFormat="1" ht="16.5" customHeight="1">
      <c r="A149" s="39"/>
      <c r="B149" s="40"/>
      <c r="C149" s="252" t="s">
        <v>312</v>
      </c>
      <c r="D149" s="252" t="s">
        <v>226</v>
      </c>
      <c r="E149" s="253" t="s">
        <v>3677</v>
      </c>
      <c r="F149" s="254" t="s">
        <v>3678</v>
      </c>
      <c r="G149" s="255" t="s">
        <v>3663</v>
      </c>
      <c r="H149" s="256">
        <v>5</v>
      </c>
      <c r="I149" s="257"/>
      <c r="J149" s="257"/>
      <c r="K149" s="258">
        <f>ROUND(P149*H149,2)</f>
        <v>0</v>
      </c>
      <c r="L149" s="254" t="s">
        <v>3639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86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307</v>
      </c>
    </row>
    <row r="150" s="12" customFormat="1" ht="25.92" customHeight="1">
      <c r="A150" s="12"/>
      <c r="B150" s="235"/>
      <c r="C150" s="236"/>
      <c r="D150" s="237" t="s">
        <v>77</v>
      </c>
      <c r="E150" s="238" t="s">
        <v>3679</v>
      </c>
      <c r="F150" s="238" t="s">
        <v>3680</v>
      </c>
      <c r="G150" s="236"/>
      <c r="H150" s="236"/>
      <c r="I150" s="239"/>
      <c r="J150" s="239"/>
      <c r="K150" s="240">
        <f>BK150</f>
        <v>0</v>
      </c>
      <c r="L150" s="236"/>
      <c r="M150" s="241"/>
      <c r="N150" s="242"/>
      <c r="O150" s="243"/>
      <c r="P150" s="243"/>
      <c r="Q150" s="244">
        <f>SUM(Q151:Q156)</f>
        <v>0</v>
      </c>
      <c r="R150" s="244">
        <f>SUM(R151:R156)</f>
        <v>0</v>
      </c>
      <c r="S150" s="243"/>
      <c r="T150" s="245">
        <f>SUM(T151:T156)</f>
        <v>0</v>
      </c>
      <c r="U150" s="243"/>
      <c r="V150" s="245">
        <f>SUM(V151:V156)</f>
        <v>0</v>
      </c>
      <c r="W150" s="243"/>
      <c r="X150" s="246">
        <f>SUM(X151:X156)</f>
        <v>0</v>
      </c>
      <c r="Y150" s="12"/>
      <c r="Z150" s="12"/>
      <c r="AA150" s="12"/>
      <c r="AB150" s="12"/>
      <c r="AC150" s="12"/>
      <c r="AD150" s="12"/>
      <c r="AE150" s="12"/>
      <c r="AR150" s="247" t="s">
        <v>86</v>
      </c>
      <c r="AT150" s="248" t="s">
        <v>77</v>
      </c>
      <c r="AU150" s="248" t="s">
        <v>78</v>
      </c>
      <c r="AY150" s="247" t="s">
        <v>223</v>
      </c>
      <c r="BK150" s="249">
        <f>SUM(BK151:BK156)</f>
        <v>0</v>
      </c>
    </row>
    <row r="151" s="2" customFormat="1" ht="33" customHeight="1">
      <c r="A151" s="39"/>
      <c r="B151" s="40"/>
      <c r="C151" s="252" t="s">
        <v>317</v>
      </c>
      <c r="D151" s="252" t="s">
        <v>226</v>
      </c>
      <c r="E151" s="253" t="s">
        <v>3681</v>
      </c>
      <c r="F151" s="254" t="s">
        <v>3682</v>
      </c>
      <c r="G151" s="255" t="s">
        <v>3663</v>
      </c>
      <c r="H151" s="256">
        <v>1</v>
      </c>
      <c r="I151" s="257"/>
      <c r="J151" s="257"/>
      <c r="K151" s="258">
        <f>ROUND(P151*H151,2)</f>
        <v>0</v>
      </c>
      <c r="L151" s="254" t="s">
        <v>3639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86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327</v>
      </c>
    </row>
    <row r="152" s="2" customFormat="1" ht="16.5" customHeight="1">
      <c r="A152" s="39"/>
      <c r="B152" s="40"/>
      <c r="C152" s="252" t="s">
        <v>322</v>
      </c>
      <c r="D152" s="252" t="s">
        <v>226</v>
      </c>
      <c r="E152" s="253" t="s">
        <v>3683</v>
      </c>
      <c r="F152" s="254" t="s">
        <v>3684</v>
      </c>
      <c r="G152" s="255" t="s">
        <v>3663</v>
      </c>
      <c r="H152" s="256">
        <v>1</v>
      </c>
      <c r="I152" s="257"/>
      <c r="J152" s="257"/>
      <c r="K152" s="258">
        <f>ROUND(P152*H152,2)</f>
        <v>0</v>
      </c>
      <c r="L152" s="254" t="s">
        <v>3639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86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575</v>
      </c>
    </row>
    <row r="153" s="2" customFormat="1" ht="21.75" customHeight="1">
      <c r="A153" s="39"/>
      <c r="B153" s="40"/>
      <c r="C153" s="252" t="s">
        <v>332</v>
      </c>
      <c r="D153" s="252" t="s">
        <v>226</v>
      </c>
      <c r="E153" s="253" t="s">
        <v>3685</v>
      </c>
      <c r="F153" s="254" t="s">
        <v>3686</v>
      </c>
      <c r="G153" s="255" t="s">
        <v>3663</v>
      </c>
      <c r="H153" s="256">
        <v>1</v>
      </c>
      <c r="I153" s="257"/>
      <c r="J153" s="257"/>
      <c r="K153" s="258">
        <f>ROUND(P153*H153,2)</f>
        <v>0</v>
      </c>
      <c r="L153" s="254" t="s">
        <v>3639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86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584</v>
      </c>
    </row>
    <row r="154" s="2" customFormat="1" ht="16.5" customHeight="1">
      <c r="A154" s="39"/>
      <c r="B154" s="40"/>
      <c r="C154" s="252" t="s">
        <v>8</v>
      </c>
      <c r="D154" s="252" t="s">
        <v>226</v>
      </c>
      <c r="E154" s="253" t="s">
        <v>3687</v>
      </c>
      <c r="F154" s="254" t="s">
        <v>3688</v>
      </c>
      <c r="G154" s="255" t="s">
        <v>3663</v>
      </c>
      <c r="H154" s="256">
        <v>1</v>
      </c>
      <c r="I154" s="257"/>
      <c r="J154" s="257"/>
      <c r="K154" s="258">
        <f>ROUND(P154*H154,2)</f>
        <v>0</v>
      </c>
      <c r="L154" s="254" t="s">
        <v>3639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86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595</v>
      </c>
    </row>
    <row r="155" s="2" customFormat="1" ht="16.5" customHeight="1">
      <c r="A155" s="39"/>
      <c r="B155" s="40"/>
      <c r="C155" s="252" t="s">
        <v>343</v>
      </c>
      <c r="D155" s="252" t="s">
        <v>226</v>
      </c>
      <c r="E155" s="253" t="s">
        <v>3689</v>
      </c>
      <c r="F155" s="254" t="s">
        <v>3690</v>
      </c>
      <c r="G155" s="255" t="s">
        <v>3663</v>
      </c>
      <c r="H155" s="256">
        <v>1</v>
      </c>
      <c r="I155" s="257"/>
      <c r="J155" s="257"/>
      <c r="K155" s="258">
        <f>ROUND(P155*H155,2)</f>
        <v>0</v>
      </c>
      <c r="L155" s="254" t="s">
        <v>3639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239</v>
      </c>
      <c r="AT155" s="264" t="s">
        <v>226</v>
      </c>
      <c r="AU155" s="264" t="s">
        <v>86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611</v>
      </c>
    </row>
    <row r="156" s="2" customFormat="1" ht="16.5" customHeight="1">
      <c r="A156" s="39"/>
      <c r="B156" s="40"/>
      <c r="C156" s="252" t="s">
        <v>348</v>
      </c>
      <c r="D156" s="252" t="s">
        <v>226</v>
      </c>
      <c r="E156" s="253" t="s">
        <v>3691</v>
      </c>
      <c r="F156" s="254" t="s">
        <v>3692</v>
      </c>
      <c r="G156" s="255" t="s">
        <v>3663</v>
      </c>
      <c r="H156" s="256">
        <v>1</v>
      </c>
      <c r="I156" s="257"/>
      <c r="J156" s="257"/>
      <c r="K156" s="258">
        <f>ROUND(P156*H156,2)</f>
        <v>0</v>
      </c>
      <c r="L156" s="254" t="s">
        <v>3639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86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621</v>
      </c>
    </row>
    <row r="157" s="12" customFormat="1" ht="25.92" customHeight="1">
      <c r="A157" s="12"/>
      <c r="B157" s="235"/>
      <c r="C157" s="236"/>
      <c r="D157" s="237" t="s">
        <v>77</v>
      </c>
      <c r="E157" s="238" t="s">
        <v>3693</v>
      </c>
      <c r="F157" s="238" t="s">
        <v>3694</v>
      </c>
      <c r="G157" s="236"/>
      <c r="H157" s="236"/>
      <c r="I157" s="239"/>
      <c r="J157" s="239"/>
      <c r="K157" s="240">
        <f>BK157</f>
        <v>0</v>
      </c>
      <c r="L157" s="236"/>
      <c r="M157" s="241"/>
      <c r="N157" s="242"/>
      <c r="O157" s="243"/>
      <c r="P157" s="243"/>
      <c r="Q157" s="244">
        <f>SUM(Q158:Q165)</f>
        <v>0</v>
      </c>
      <c r="R157" s="244">
        <f>SUM(R158:R165)</f>
        <v>0</v>
      </c>
      <c r="S157" s="243"/>
      <c r="T157" s="245">
        <f>SUM(T158:T165)</f>
        <v>0</v>
      </c>
      <c r="U157" s="243"/>
      <c r="V157" s="245">
        <f>SUM(V158:V165)</f>
        <v>0</v>
      </c>
      <c r="W157" s="243"/>
      <c r="X157" s="246">
        <f>SUM(X158:X165)</f>
        <v>0</v>
      </c>
      <c r="Y157" s="12"/>
      <c r="Z157" s="12"/>
      <c r="AA157" s="12"/>
      <c r="AB157" s="12"/>
      <c r="AC157" s="12"/>
      <c r="AD157" s="12"/>
      <c r="AE157" s="12"/>
      <c r="AR157" s="247" t="s">
        <v>86</v>
      </c>
      <c r="AT157" s="248" t="s">
        <v>77</v>
      </c>
      <c r="AU157" s="248" t="s">
        <v>78</v>
      </c>
      <c r="AY157" s="247" t="s">
        <v>223</v>
      </c>
      <c r="BK157" s="249">
        <f>SUM(BK158:BK165)</f>
        <v>0</v>
      </c>
    </row>
    <row r="158" s="2" customFormat="1" ht="21.75" customHeight="1">
      <c r="A158" s="39"/>
      <c r="B158" s="40"/>
      <c r="C158" s="252" t="s">
        <v>353</v>
      </c>
      <c r="D158" s="252" t="s">
        <v>226</v>
      </c>
      <c r="E158" s="253" t="s">
        <v>3695</v>
      </c>
      <c r="F158" s="254" t="s">
        <v>3696</v>
      </c>
      <c r="G158" s="255" t="s">
        <v>3663</v>
      </c>
      <c r="H158" s="256">
        <v>4</v>
      </c>
      <c r="I158" s="257"/>
      <c r="J158" s="257"/>
      <c r="K158" s="258">
        <f>ROUND(P158*H158,2)</f>
        <v>0</v>
      </c>
      <c r="L158" s="254" t="s">
        <v>3639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86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630</v>
      </c>
    </row>
    <row r="159" s="2" customFormat="1" ht="16.5" customHeight="1">
      <c r="A159" s="39"/>
      <c r="B159" s="40"/>
      <c r="C159" s="252" t="s">
        <v>358</v>
      </c>
      <c r="D159" s="252" t="s">
        <v>226</v>
      </c>
      <c r="E159" s="253" t="s">
        <v>3697</v>
      </c>
      <c r="F159" s="254" t="s">
        <v>3698</v>
      </c>
      <c r="G159" s="255" t="s">
        <v>3663</v>
      </c>
      <c r="H159" s="256">
        <v>3</v>
      </c>
      <c r="I159" s="257"/>
      <c r="J159" s="257"/>
      <c r="K159" s="258">
        <f>ROUND(P159*H159,2)</f>
        <v>0</v>
      </c>
      <c r="L159" s="254" t="s">
        <v>3639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86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640</v>
      </c>
    </row>
    <row r="160" s="2" customFormat="1" ht="16.5" customHeight="1">
      <c r="A160" s="39"/>
      <c r="B160" s="40"/>
      <c r="C160" s="252" t="s">
        <v>522</v>
      </c>
      <c r="D160" s="252" t="s">
        <v>226</v>
      </c>
      <c r="E160" s="253" t="s">
        <v>3699</v>
      </c>
      <c r="F160" s="254" t="s">
        <v>3700</v>
      </c>
      <c r="G160" s="255" t="s">
        <v>3663</v>
      </c>
      <c r="H160" s="256">
        <v>12</v>
      </c>
      <c r="I160" s="257"/>
      <c r="J160" s="257"/>
      <c r="K160" s="258">
        <f>ROUND(P160*H160,2)</f>
        <v>0</v>
      </c>
      <c r="L160" s="254" t="s">
        <v>3639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86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650</v>
      </c>
    </row>
    <row r="161" s="2" customFormat="1" ht="16.5" customHeight="1">
      <c r="A161" s="39"/>
      <c r="B161" s="40"/>
      <c r="C161" s="252" t="s">
        <v>526</v>
      </c>
      <c r="D161" s="252" t="s">
        <v>226</v>
      </c>
      <c r="E161" s="253" t="s">
        <v>3701</v>
      </c>
      <c r="F161" s="254" t="s">
        <v>3702</v>
      </c>
      <c r="G161" s="255" t="s">
        <v>3663</v>
      </c>
      <c r="H161" s="256">
        <v>4</v>
      </c>
      <c r="I161" s="257"/>
      <c r="J161" s="257"/>
      <c r="K161" s="258">
        <f>ROUND(P161*H161,2)</f>
        <v>0</v>
      </c>
      <c r="L161" s="254" t="s">
        <v>3639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86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668</v>
      </c>
    </row>
    <row r="162" s="2" customFormat="1" ht="16.5" customHeight="1">
      <c r="A162" s="39"/>
      <c r="B162" s="40"/>
      <c r="C162" s="252" t="s">
        <v>365</v>
      </c>
      <c r="D162" s="252" t="s">
        <v>226</v>
      </c>
      <c r="E162" s="253" t="s">
        <v>3703</v>
      </c>
      <c r="F162" s="254" t="s">
        <v>3704</v>
      </c>
      <c r="G162" s="255" t="s">
        <v>3663</v>
      </c>
      <c r="H162" s="256">
        <v>1</v>
      </c>
      <c r="I162" s="257"/>
      <c r="J162" s="257"/>
      <c r="K162" s="258">
        <f>ROUND(P162*H162,2)</f>
        <v>0</v>
      </c>
      <c r="L162" s="254" t="s">
        <v>3639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239</v>
      </c>
      <c r="AT162" s="264" t="s">
        <v>226</v>
      </c>
      <c r="AU162" s="264" t="s">
        <v>86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683</v>
      </c>
    </row>
    <row r="163" s="2" customFormat="1" ht="16.5" customHeight="1">
      <c r="A163" s="39"/>
      <c r="B163" s="40"/>
      <c r="C163" s="252" t="s">
        <v>370</v>
      </c>
      <c r="D163" s="252" t="s">
        <v>226</v>
      </c>
      <c r="E163" s="253" t="s">
        <v>3705</v>
      </c>
      <c r="F163" s="254" t="s">
        <v>3706</v>
      </c>
      <c r="G163" s="255" t="s">
        <v>3663</v>
      </c>
      <c r="H163" s="256">
        <v>2</v>
      </c>
      <c r="I163" s="257"/>
      <c r="J163" s="257"/>
      <c r="K163" s="258">
        <f>ROUND(P163*H163,2)</f>
        <v>0</v>
      </c>
      <c r="L163" s="254" t="s">
        <v>3639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86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693</v>
      </c>
    </row>
    <row r="164" s="2" customFormat="1" ht="16.5" customHeight="1">
      <c r="A164" s="39"/>
      <c r="B164" s="40"/>
      <c r="C164" s="252" t="s">
        <v>375</v>
      </c>
      <c r="D164" s="252" t="s">
        <v>226</v>
      </c>
      <c r="E164" s="253" t="s">
        <v>3707</v>
      </c>
      <c r="F164" s="254" t="s">
        <v>3708</v>
      </c>
      <c r="G164" s="255" t="s">
        <v>3663</v>
      </c>
      <c r="H164" s="256">
        <v>5</v>
      </c>
      <c r="I164" s="257"/>
      <c r="J164" s="257"/>
      <c r="K164" s="258">
        <f>ROUND(P164*H164,2)</f>
        <v>0</v>
      </c>
      <c r="L164" s="254" t="s">
        <v>3639</v>
      </c>
      <c r="M164" s="45"/>
      <c r="N164" s="259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0</v>
      </c>
      <c r="V164" s="262">
        <f>U164*H164</f>
        <v>0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239</v>
      </c>
      <c r="AT164" s="264" t="s">
        <v>226</v>
      </c>
      <c r="AU164" s="264" t="s">
        <v>86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239</v>
      </c>
      <c r="BM164" s="264" t="s">
        <v>713</v>
      </c>
    </row>
    <row r="165" s="2" customFormat="1" ht="16.5" customHeight="1">
      <c r="A165" s="39"/>
      <c r="B165" s="40"/>
      <c r="C165" s="252" t="s">
        <v>380</v>
      </c>
      <c r="D165" s="252" t="s">
        <v>226</v>
      </c>
      <c r="E165" s="253" t="s">
        <v>3709</v>
      </c>
      <c r="F165" s="254" t="s">
        <v>3710</v>
      </c>
      <c r="G165" s="255" t="s">
        <v>3663</v>
      </c>
      <c r="H165" s="256">
        <v>1</v>
      </c>
      <c r="I165" s="257"/>
      <c r="J165" s="257"/>
      <c r="K165" s="258">
        <f>ROUND(P165*H165,2)</f>
        <v>0</v>
      </c>
      <c r="L165" s="254" t="s">
        <v>3639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86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705</v>
      </c>
    </row>
    <row r="166" s="12" customFormat="1" ht="25.92" customHeight="1">
      <c r="A166" s="12"/>
      <c r="B166" s="235"/>
      <c r="C166" s="236"/>
      <c r="D166" s="237" t="s">
        <v>77</v>
      </c>
      <c r="E166" s="238" t="s">
        <v>3711</v>
      </c>
      <c r="F166" s="238" t="s">
        <v>3712</v>
      </c>
      <c r="G166" s="236"/>
      <c r="H166" s="236"/>
      <c r="I166" s="239"/>
      <c r="J166" s="239"/>
      <c r="K166" s="240">
        <f>BK166</f>
        <v>0</v>
      </c>
      <c r="L166" s="236"/>
      <c r="M166" s="241"/>
      <c r="N166" s="242"/>
      <c r="O166" s="243"/>
      <c r="P166" s="243"/>
      <c r="Q166" s="244">
        <f>SUM(Q167:Q174)</f>
        <v>0</v>
      </c>
      <c r="R166" s="244">
        <f>SUM(R167:R174)</f>
        <v>0</v>
      </c>
      <c r="S166" s="243"/>
      <c r="T166" s="245">
        <f>SUM(T167:T174)</f>
        <v>0</v>
      </c>
      <c r="U166" s="243"/>
      <c r="V166" s="245">
        <f>SUM(V167:V174)</f>
        <v>0</v>
      </c>
      <c r="W166" s="243"/>
      <c r="X166" s="246">
        <f>SUM(X167:X174)</f>
        <v>0</v>
      </c>
      <c r="Y166" s="12"/>
      <c r="Z166" s="12"/>
      <c r="AA166" s="12"/>
      <c r="AB166" s="12"/>
      <c r="AC166" s="12"/>
      <c r="AD166" s="12"/>
      <c r="AE166" s="12"/>
      <c r="AR166" s="247" t="s">
        <v>86</v>
      </c>
      <c r="AT166" s="248" t="s">
        <v>77</v>
      </c>
      <c r="AU166" s="248" t="s">
        <v>78</v>
      </c>
      <c r="AY166" s="247" t="s">
        <v>223</v>
      </c>
      <c r="BK166" s="249">
        <f>SUM(BK167:BK174)</f>
        <v>0</v>
      </c>
    </row>
    <row r="167" s="2" customFormat="1" ht="21.75" customHeight="1">
      <c r="A167" s="39"/>
      <c r="B167" s="40"/>
      <c r="C167" s="252" t="s">
        <v>385</v>
      </c>
      <c r="D167" s="252" t="s">
        <v>226</v>
      </c>
      <c r="E167" s="253" t="s">
        <v>3713</v>
      </c>
      <c r="F167" s="254" t="s">
        <v>3714</v>
      </c>
      <c r="G167" s="255" t="s">
        <v>3663</v>
      </c>
      <c r="H167" s="256">
        <v>14</v>
      </c>
      <c r="I167" s="257"/>
      <c r="J167" s="257"/>
      <c r="K167" s="258">
        <f>ROUND(P167*H167,2)</f>
        <v>0</v>
      </c>
      <c r="L167" s="254" t="s">
        <v>3639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86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963</v>
      </c>
    </row>
    <row r="168" s="2" customFormat="1" ht="16.5" customHeight="1">
      <c r="A168" s="39"/>
      <c r="B168" s="40"/>
      <c r="C168" s="252" t="s">
        <v>298</v>
      </c>
      <c r="D168" s="252" t="s">
        <v>226</v>
      </c>
      <c r="E168" s="253" t="s">
        <v>3715</v>
      </c>
      <c r="F168" s="254" t="s">
        <v>3716</v>
      </c>
      <c r="G168" s="255" t="s">
        <v>3663</v>
      </c>
      <c r="H168" s="256">
        <v>3</v>
      </c>
      <c r="I168" s="257"/>
      <c r="J168" s="257"/>
      <c r="K168" s="258">
        <f>ROUND(P168*H168,2)</f>
        <v>0</v>
      </c>
      <c r="L168" s="254" t="s">
        <v>3639</v>
      </c>
      <c r="M168" s="45"/>
      <c r="N168" s="259" t="s">
        <v>1</v>
      </c>
      <c r="O168" s="260" t="s">
        <v>41</v>
      </c>
      <c r="P168" s="261">
        <f>I168+J168</f>
        <v>0</v>
      </c>
      <c r="Q168" s="261">
        <f>ROUND(I168*H168,2)</f>
        <v>0</v>
      </c>
      <c r="R168" s="261">
        <f>ROUND(J168*H168,2)</f>
        <v>0</v>
      </c>
      <c r="S168" s="92"/>
      <c r="T168" s="262">
        <f>S168*H168</f>
        <v>0</v>
      </c>
      <c r="U168" s="262">
        <v>0</v>
      </c>
      <c r="V168" s="262">
        <f>U168*H168</f>
        <v>0</v>
      </c>
      <c r="W168" s="262">
        <v>0</v>
      </c>
      <c r="X168" s="263">
        <f>W168*H168</f>
        <v>0</v>
      </c>
      <c r="Y168" s="39"/>
      <c r="Z168" s="39"/>
      <c r="AA168" s="39"/>
      <c r="AB168" s="39"/>
      <c r="AC168" s="39"/>
      <c r="AD168" s="39"/>
      <c r="AE168" s="39"/>
      <c r="AR168" s="264" t="s">
        <v>239</v>
      </c>
      <c r="AT168" s="264" t="s">
        <v>226</v>
      </c>
      <c r="AU168" s="264" t="s">
        <v>86</v>
      </c>
      <c r="AY168" s="18" t="s">
        <v>223</v>
      </c>
      <c r="BE168" s="265">
        <f>IF(O168="základní",K168,0)</f>
        <v>0</v>
      </c>
      <c r="BF168" s="265">
        <f>IF(O168="snížená",K168,0)</f>
        <v>0</v>
      </c>
      <c r="BG168" s="265">
        <f>IF(O168="zákl. přenesená",K168,0)</f>
        <v>0</v>
      </c>
      <c r="BH168" s="265">
        <f>IF(O168="sníž. přenesená",K168,0)</f>
        <v>0</v>
      </c>
      <c r="BI168" s="265">
        <f>IF(O168="nulová",K168,0)</f>
        <v>0</v>
      </c>
      <c r="BJ168" s="18" t="s">
        <v>86</v>
      </c>
      <c r="BK168" s="265">
        <f>ROUND(P168*H168,2)</f>
        <v>0</v>
      </c>
      <c r="BL168" s="18" t="s">
        <v>239</v>
      </c>
      <c r="BM168" s="264" t="s">
        <v>1584</v>
      </c>
    </row>
    <row r="169" s="2" customFormat="1" ht="16.5" customHeight="1">
      <c r="A169" s="39"/>
      <c r="B169" s="40"/>
      <c r="C169" s="252" t="s">
        <v>307</v>
      </c>
      <c r="D169" s="252" t="s">
        <v>226</v>
      </c>
      <c r="E169" s="253" t="s">
        <v>3717</v>
      </c>
      <c r="F169" s="254" t="s">
        <v>3718</v>
      </c>
      <c r="G169" s="255" t="s">
        <v>3663</v>
      </c>
      <c r="H169" s="256">
        <v>1</v>
      </c>
      <c r="I169" s="257"/>
      <c r="J169" s="257"/>
      <c r="K169" s="258">
        <f>ROUND(P169*H169,2)</f>
        <v>0</v>
      </c>
      <c r="L169" s="254" t="s">
        <v>3639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86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1596</v>
      </c>
    </row>
    <row r="170" s="2" customFormat="1" ht="16.5" customHeight="1">
      <c r="A170" s="39"/>
      <c r="B170" s="40"/>
      <c r="C170" s="252" t="s">
        <v>284</v>
      </c>
      <c r="D170" s="252" t="s">
        <v>226</v>
      </c>
      <c r="E170" s="253" t="s">
        <v>3719</v>
      </c>
      <c r="F170" s="254" t="s">
        <v>3720</v>
      </c>
      <c r="G170" s="255" t="s">
        <v>3663</v>
      </c>
      <c r="H170" s="256">
        <v>1</v>
      </c>
      <c r="I170" s="257"/>
      <c r="J170" s="257"/>
      <c r="K170" s="258">
        <f>ROUND(P170*H170,2)</f>
        <v>0</v>
      </c>
      <c r="L170" s="254" t="s">
        <v>3639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</v>
      </c>
      <c r="V170" s="262">
        <f>U170*H170</f>
        <v>0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86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1607</v>
      </c>
    </row>
    <row r="171" s="2" customFormat="1" ht="16.5" customHeight="1">
      <c r="A171" s="39"/>
      <c r="B171" s="40"/>
      <c r="C171" s="252" t="s">
        <v>327</v>
      </c>
      <c r="D171" s="252" t="s">
        <v>226</v>
      </c>
      <c r="E171" s="253" t="s">
        <v>3721</v>
      </c>
      <c r="F171" s="254" t="s">
        <v>3722</v>
      </c>
      <c r="G171" s="255" t="s">
        <v>3663</v>
      </c>
      <c r="H171" s="256">
        <v>14</v>
      </c>
      <c r="I171" s="257"/>
      <c r="J171" s="257"/>
      <c r="K171" s="258">
        <f>ROUND(P171*H171,2)</f>
        <v>0</v>
      </c>
      <c r="L171" s="254" t="s">
        <v>3639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86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1618</v>
      </c>
    </row>
    <row r="172" s="2" customFormat="1" ht="16.5" customHeight="1">
      <c r="A172" s="39"/>
      <c r="B172" s="40"/>
      <c r="C172" s="252" t="s">
        <v>569</v>
      </c>
      <c r="D172" s="252" t="s">
        <v>226</v>
      </c>
      <c r="E172" s="253" t="s">
        <v>3723</v>
      </c>
      <c r="F172" s="254" t="s">
        <v>3724</v>
      </c>
      <c r="G172" s="255" t="s">
        <v>3663</v>
      </c>
      <c r="H172" s="256">
        <v>4</v>
      </c>
      <c r="I172" s="257"/>
      <c r="J172" s="257"/>
      <c r="K172" s="258">
        <f>ROUND(P172*H172,2)</f>
        <v>0</v>
      </c>
      <c r="L172" s="254" t="s">
        <v>3639</v>
      </c>
      <c r="M172" s="45"/>
      <c r="N172" s="259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</v>
      </c>
      <c r="V172" s="262">
        <f>U172*H172</f>
        <v>0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239</v>
      </c>
      <c r="AT172" s="264" t="s">
        <v>226</v>
      </c>
      <c r="AU172" s="264" t="s">
        <v>86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1634</v>
      </c>
    </row>
    <row r="173" s="2" customFormat="1" ht="16.5" customHeight="1">
      <c r="A173" s="39"/>
      <c r="B173" s="40"/>
      <c r="C173" s="252" t="s">
        <v>575</v>
      </c>
      <c r="D173" s="252" t="s">
        <v>226</v>
      </c>
      <c r="E173" s="253" t="s">
        <v>3725</v>
      </c>
      <c r="F173" s="254" t="s">
        <v>3710</v>
      </c>
      <c r="G173" s="255" t="s">
        <v>3663</v>
      </c>
      <c r="H173" s="256">
        <v>7</v>
      </c>
      <c r="I173" s="257"/>
      <c r="J173" s="257"/>
      <c r="K173" s="258">
        <f>ROUND(P173*H173,2)</f>
        <v>0</v>
      </c>
      <c r="L173" s="254" t="s">
        <v>3639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86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1643</v>
      </c>
    </row>
    <row r="174" s="2" customFormat="1" ht="16.5" customHeight="1">
      <c r="A174" s="39"/>
      <c r="B174" s="40"/>
      <c r="C174" s="252" t="s">
        <v>580</v>
      </c>
      <c r="D174" s="252" t="s">
        <v>226</v>
      </c>
      <c r="E174" s="253" t="s">
        <v>3726</v>
      </c>
      <c r="F174" s="254" t="s">
        <v>3727</v>
      </c>
      <c r="G174" s="255" t="s">
        <v>3663</v>
      </c>
      <c r="H174" s="256">
        <v>5</v>
      </c>
      <c r="I174" s="257"/>
      <c r="J174" s="257"/>
      <c r="K174" s="258">
        <f>ROUND(P174*H174,2)</f>
        <v>0</v>
      </c>
      <c r="L174" s="254" t="s">
        <v>3639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86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1654</v>
      </c>
    </row>
    <row r="175" s="12" customFormat="1" ht="25.92" customHeight="1">
      <c r="A175" s="12"/>
      <c r="B175" s="235"/>
      <c r="C175" s="236"/>
      <c r="D175" s="237" t="s">
        <v>77</v>
      </c>
      <c r="E175" s="238" t="s">
        <v>3728</v>
      </c>
      <c r="F175" s="238" t="s">
        <v>3729</v>
      </c>
      <c r="G175" s="236"/>
      <c r="H175" s="236"/>
      <c r="I175" s="239"/>
      <c r="J175" s="239"/>
      <c r="K175" s="240">
        <f>BK175</f>
        <v>0</v>
      </c>
      <c r="L175" s="236"/>
      <c r="M175" s="241"/>
      <c r="N175" s="242"/>
      <c r="O175" s="243"/>
      <c r="P175" s="243"/>
      <c r="Q175" s="244">
        <f>SUM(Q176:Q197)</f>
        <v>0</v>
      </c>
      <c r="R175" s="244">
        <f>SUM(R176:R197)</f>
        <v>0</v>
      </c>
      <c r="S175" s="243"/>
      <c r="T175" s="245">
        <f>SUM(T176:T197)</f>
        <v>0</v>
      </c>
      <c r="U175" s="243"/>
      <c r="V175" s="245">
        <f>SUM(V176:V197)</f>
        <v>0</v>
      </c>
      <c r="W175" s="243"/>
      <c r="X175" s="246">
        <f>SUM(X176:X197)</f>
        <v>0</v>
      </c>
      <c r="Y175" s="12"/>
      <c r="Z175" s="12"/>
      <c r="AA175" s="12"/>
      <c r="AB175" s="12"/>
      <c r="AC175" s="12"/>
      <c r="AD175" s="12"/>
      <c r="AE175" s="12"/>
      <c r="AR175" s="247" t="s">
        <v>86</v>
      </c>
      <c r="AT175" s="248" t="s">
        <v>77</v>
      </c>
      <c r="AU175" s="248" t="s">
        <v>78</v>
      </c>
      <c r="AY175" s="247" t="s">
        <v>223</v>
      </c>
      <c r="BK175" s="249">
        <f>SUM(BK176:BK197)</f>
        <v>0</v>
      </c>
    </row>
    <row r="176" s="2" customFormat="1" ht="21.75" customHeight="1">
      <c r="A176" s="39"/>
      <c r="B176" s="40"/>
      <c r="C176" s="252" t="s">
        <v>584</v>
      </c>
      <c r="D176" s="252" t="s">
        <v>226</v>
      </c>
      <c r="E176" s="253" t="s">
        <v>3730</v>
      </c>
      <c r="F176" s="254" t="s">
        <v>3731</v>
      </c>
      <c r="G176" s="255" t="s">
        <v>3663</v>
      </c>
      <c r="H176" s="256">
        <v>1</v>
      </c>
      <c r="I176" s="257"/>
      <c r="J176" s="257"/>
      <c r="K176" s="258">
        <f>ROUND(P176*H176,2)</f>
        <v>0</v>
      </c>
      <c r="L176" s="254" t="s">
        <v>3639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</v>
      </c>
      <c r="V176" s="262">
        <f>U176*H176</f>
        <v>0</v>
      </c>
      <c r="W176" s="262">
        <v>0</v>
      </c>
      <c r="X176" s="263">
        <f>W176*H176</f>
        <v>0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86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1666</v>
      </c>
    </row>
    <row r="177" s="2" customFormat="1" ht="16.5" customHeight="1">
      <c r="A177" s="39"/>
      <c r="B177" s="40"/>
      <c r="C177" s="252" t="s">
        <v>590</v>
      </c>
      <c r="D177" s="252" t="s">
        <v>226</v>
      </c>
      <c r="E177" s="253" t="s">
        <v>3732</v>
      </c>
      <c r="F177" s="254" t="s">
        <v>3733</v>
      </c>
      <c r="G177" s="255" t="s">
        <v>3663</v>
      </c>
      <c r="H177" s="256">
        <v>1</v>
      </c>
      <c r="I177" s="257"/>
      <c r="J177" s="257"/>
      <c r="K177" s="258">
        <f>ROUND(P177*H177,2)</f>
        <v>0</v>
      </c>
      <c r="L177" s="254" t="s">
        <v>3639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</v>
      </c>
      <c r="V177" s="262">
        <f>U177*H177</f>
        <v>0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86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1680</v>
      </c>
    </row>
    <row r="178" s="2" customFormat="1" ht="16.5" customHeight="1">
      <c r="A178" s="39"/>
      <c r="B178" s="40"/>
      <c r="C178" s="252" t="s">
        <v>595</v>
      </c>
      <c r="D178" s="252" t="s">
        <v>226</v>
      </c>
      <c r="E178" s="253" t="s">
        <v>3734</v>
      </c>
      <c r="F178" s="254" t="s">
        <v>3735</v>
      </c>
      <c r="G178" s="255" t="s">
        <v>3663</v>
      </c>
      <c r="H178" s="256">
        <v>2</v>
      </c>
      <c r="I178" s="257"/>
      <c r="J178" s="257"/>
      <c r="K178" s="258">
        <f>ROUND(P178*H178,2)</f>
        <v>0</v>
      </c>
      <c r="L178" s="254" t="s">
        <v>3639</v>
      </c>
      <c r="M178" s="45"/>
      <c r="N178" s="259" t="s">
        <v>1</v>
      </c>
      <c r="O178" s="260" t="s">
        <v>41</v>
      </c>
      <c r="P178" s="261">
        <f>I178+J178</f>
        <v>0</v>
      </c>
      <c r="Q178" s="261">
        <f>ROUND(I178*H178,2)</f>
        <v>0</v>
      </c>
      <c r="R178" s="261">
        <f>ROUND(J178*H178,2)</f>
        <v>0</v>
      </c>
      <c r="S178" s="92"/>
      <c r="T178" s="262">
        <f>S178*H178</f>
        <v>0</v>
      </c>
      <c r="U178" s="262">
        <v>0</v>
      </c>
      <c r="V178" s="262">
        <f>U178*H178</f>
        <v>0</v>
      </c>
      <c r="W178" s="262">
        <v>0</v>
      </c>
      <c r="X178" s="263">
        <f>W178*H178</f>
        <v>0</v>
      </c>
      <c r="Y178" s="39"/>
      <c r="Z178" s="39"/>
      <c r="AA178" s="39"/>
      <c r="AB178" s="39"/>
      <c r="AC178" s="39"/>
      <c r="AD178" s="39"/>
      <c r="AE178" s="39"/>
      <c r="AR178" s="264" t="s">
        <v>239</v>
      </c>
      <c r="AT178" s="264" t="s">
        <v>226</v>
      </c>
      <c r="AU178" s="264" t="s">
        <v>86</v>
      </c>
      <c r="AY178" s="18" t="s">
        <v>223</v>
      </c>
      <c r="BE178" s="265">
        <f>IF(O178="základní",K178,0)</f>
        <v>0</v>
      </c>
      <c r="BF178" s="265">
        <f>IF(O178="snížená",K178,0)</f>
        <v>0</v>
      </c>
      <c r="BG178" s="265">
        <f>IF(O178="zákl. přenesená",K178,0)</f>
        <v>0</v>
      </c>
      <c r="BH178" s="265">
        <f>IF(O178="sníž. přenesená",K178,0)</f>
        <v>0</v>
      </c>
      <c r="BI178" s="265">
        <f>IF(O178="nulová",K178,0)</f>
        <v>0</v>
      </c>
      <c r="BJ178" s="18" t="s">
        <v>86</v>
      </c>
      <c r="BK178" s="265">
        <f>ROUND(P178*H178,2)</f>
        <v>0</v>
      </c>
      <c r="BL178" s="18" t="s">
        <v>239</v>
      </c>
      <c r="BM178" s="264" t="s">
        <v>1690</v>
      </c>
    </row>
    <row r="179" s="2" customFormat="1" ht="16.5" customHeight="1">
      <c r="A179" s="39"/>
      <c r="B179" s="40"/>
      <c r="C179" s="252" t="s">
        <v>601</v>
      </c>
      <c r="D179" s="252" t="s">
        <v>226</v>
      </c>
      <c r="E179" s="253" t="s">
        <v>3736</v>
      </c>
      <c r="F179" s="254" t="s">
        <v>3708</v>
      </c>
      <c r="G179" s="255" t="s">
        <v>3663</v>
      </c>
      <c r="H179" s="256">
        <v>2</v>
      </c>
      <c r="I179" s="257"/>
      <c r="J179" s="257"/>
      <c r="K179" s="258">
        <f>ROUND(P179*H179,2)</f>
        <v>0</v>
      </c>
      <c r="L179" s="254" t="s">
        <v>3639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86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1700</v>
      </c>
    </row>
    <row r="180" s="2" customFormat="1" ht="16.5" customHeight="1">
      <c r="A180" s="39"/>
      <c r="B180" s="40"/>
      <c r="C180" s="252" t="s">
        <v>611</v>
      </c>
      <c r="D180" s="252" t="s">
        <v>226</v>
      </c>
      <c r="E180" s="253" t="s">
        <v>3737</v>
      </c>
      <c r="F180" s="254" t="s">
        <v>3738</v>
      </c>
      <c r="G180" s="255" t="s">
        <v>3663</v>
      </c>
      <c r="H180" s="256">
        <v>1</v>
      </c>
      <c r="I180" s="257"/>
      <c r="J180" s="257"/>
      <c r="K180" s="258">
        <f>ROUND(P180*H180,2)</f>
        <v>0</v>
      </c>
      <c r="L180" s="254" t="s">
        <v>3639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239</v>
      </c>
      <c r="AT180" s="264" t="s">
        <v>226</v>
      </c>
      <c r="AU180" s="264" t="s">
        <v>86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239</v>
      </c>
      <c r="BM180" s="264" t="s">
        <v>1708</v>
      </c>
    </row>
    <row r="181" s="2" customFormat="1" ht="16.5" customHeight="1">
      <c r="A181" s="39"/>
      <c r="B181" s="40"/>
      <c r="C181" s="252" t="s">
        <v>616</v>
      </c>
      <c r="D181" s="252" t="s">
        <v>226</v>
      </c>
      <c r="E181" s="253" t="s">
        <v>3739</v>
      </c>
      <c r="F181" s="254" t="s">
        <v>3740</v>
      </c>
      <c r="G181" s="255" t="s">
        <v>3663</v>
      </c>
      <c r="H181" s="256">
        <v>1</v>
      </c>
      <c r="I181" s="257"/>
      <c r="J181" s="257"/>
      <c r="K181" s="258">
        <f>ROUND(P181*H181,2)</f>
        <v>0</v>
      </c>
      <c r="L181" s="254" t="s">
        <v>3639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86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1720</v>
      </c>
    </row>
    <row r="182" s="2" customFormat="1" ht="16.5" customHeight="1">
      <c r="A182" s="39"/>
      <c r="B182" s="40"/>
      <c r="C182" s="252" t="s">
        <v>621</v>
      </c>
      <c r="D182" s="252" t="s">
        <v>226</v>
      </c>
      <c r="E182" s="253" t="s">
        <v>3741</v>
      </c>
      <c r="F182" s="254" t="s">
        <v>3742</v>
      </c>
      <c r="G182" s="255" t="s">
        <v>3663</v>
      </c>
      <c r="H182" s="256">
        <v>1</v>
      </c>
      <c r="I182" s="257"/>
      <c r="J182" s="257"/>
      <c r="K182" s="258">
        <f>ROUND(P182*H182,2)</f>
        <v>0</v>
      </c>
      <c r="L182" s="254" t="s">
        <v>3639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0</v>
      </c>
      <c r="V182" s="262">
        <f>U182*H182</f>
        <v>0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86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2268</v>
      </c>
    </row>
    <row r="183" s="2" customFormat="1" ht="16.5" customHeight="1">
      <c r="A183" s="39"/>
      <c r="B183" s="40"/>
      <c r="C183" s="252" t="s">
        <v>625</v>
      </c>
      <c r="D183" s="252" t="s">
        <v>226</v>
      </c>
      <c r="E183" s="253" t="s">
        <v>3743</v>
      </c>
      <c r="F183" s="254" t="s">
        <v>3744</v>
      </c>
      <c r="G183" s="255" t="s">
        <v>3663</v>
      </c>
      <c r="H183" s="256">
        <v>1</v>
      </c>
      <c r="I183" s="257"/>
      <c r="J183" s="257"/>
      <c r="K183" s="258">
        <f>ROUND(P183*H183,2)</f>
        <v>0</v>
      </c>
      <c r="L183" s="254" t="s">
        <v>3639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86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1739</v>
      </c>
    </row>
    <row r="184" s="2" customFormat="1" ht="16.5" customHeight="1">
      <c r="A184" s="39"/>
      <c r="B184" s="40"/>
      <c r="C184" s="252" t="s">
        <v>630</v>
      </c>
      <c r="D184" s="252" t="s">
        <v>226</v>
      </c>
      <c r="E184" s="253" t="s">
        <v>3745</v>
      </c>
      <c r="F184" s="254" t="s">
        <v>3746</v>
      </c>
      <c r="G184" s="255" t="s">
        <v>3663</v>
      </c>
      <c r="H184" s="256">
        <v>1</v>
      </c>
      <c r="I184" s="257"/>
      <c r="J184" s="257"/>
      <c r="K184" s="258">
        <f>ROUND(P184*H184,2)</f>
        <v>0</v>
      </c>
      <c r="L184" s="254" t="s">
        <v>3639</v>
      </c>
      <c r="M184" s="45"/>
      <c r="N184" s="259" t="s">
        <v>1</v>
      </c>
      <c r="O184" s="260" t="s">
        <v>41</v>
      </c>
      <c r="P184" s="261">
        <f>I184+J184</f>
        <v>0</v>
      </c>
      <c r="Q184" s="261">
        <f>ROUND(I184*H184,2)</f>
        <v>0</v>
      </c>
      <c r="R184" s="261">
        <f>ROUND(J184*H184,2)</f>
        <v>0</v>
      </c>
      <c r="S184" s="92"/>
      <c r="T184" s="262">
        <f>S184*H184</f>
        <v>0</v>
      </c>
      <c r="U184" s="262">
        <v>0</v>
      </c>
      <c r="V184" s="262">
        <f>U184*H184</f>
        <v>0</v>
      </c>
      <c r="W184" s="262">
        <v>0</v>
      </c>
      <c r="X184" s="263">
        <f>W184*H184</f>
        <v>0</v>
      </c>
      <c r="Y184" s="39"/>
      <c r="Z184" s="39"/>
      <c r="AA184" s="39"/>
      <c r="AB184" s="39"/>
      <c r="AC184" s="39"/>
      <c r="AD184" s="39"/>
      <c r="AE184" s="39"/>
      <c r="AR184" s="264" t="s">
        <v>239</v>
      </c>
      <c r="AT184" s="264" t="s">
        <v>226</v>
      </c>
      <c r="AU184" s="264" t="s">
        <v>86</v>
      </c>
      <c r="AY184" s="18" t="s">
        <v>223</v>
      </c>
      <c r="BE184" s="265">
        <f>IF(O184="základní",K184,0)</f>
        <v>0</v>
      </c>
      <c r="BF184" s="265">
        <f>IF(O184="snížená",K184,0)</f>
        <v>0</v>
      </c>
      <c r="BG184" s="265">
        <f>IF(O184="zákl. přenesená",K184,0)</f>
        <v>0</v>
      </c>
      <c r="BH184" s="265">
        <f>IF(O184="sníž. přenesená",K184,0)</f>
        <v>0</v>
      </c>
      <c r="BI184" s="265">
        <f>IF(O184="nulová",K184,0)</f>
        <v>0</v>
      </c>
      <c r="BJ184" s="18" t="s">
        <v>86</v>
      </c>
      <c r="BK184" s="265">
        <f>ROUND(P184*H184,2)</f>
        <v>0</v>
      </c>
      <c r="BL184" s="18" t="s">
        <v>239</v>
      </c>
      <c r="BM184" s="264" t="s">
        <v>3747</v>
      </c>
    </row>
    <row r="185" s="2" customFormat="1" ht="16.5" customHeight="1">
      <c r="A185" s="39"/>
      <c r="B185" s="40"/>
      <c r="C185" s="252" t="s">
        <v>635</v>
      </c>
      <c r="D185" s="252" t="s">
        <v>226</v>
      </c>
      <c r="E185" s="253" t="s">
        <v>3748</v>
      </c>
      <c r="F185" s="254" t="s">
        <v>3749</v>
      </c>
      <c r="G185" s="255" t="s">
        <v>3663</v>
      </c>
      <c r="H185" s="256">
        <v>4</v>
      </c>
      <c r="I185" s="257"/>
      <c r="J185" s="257"/>
      <c r="K185" s="258">
        <f>ROUND(P185*H185,2)</f>
        <v>0</v>
      </c>
      <c r="L185" s="254" t="s">
        <v>3639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86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1758</v>
      </c>
    </row>
    <row r="186" s="2" customFormat="1" ht="16.5" customHeight="1">
      <c r="A186" s="39"/>
      <c r="B186" s="40"/>
      <c r="C186" s="252" t="s">
        <v>640</v>
      </c>
      <c r="D186" s="252" t="s">
        <v>226</v>
      </c>
      <c r="E186" s="253" t="s">
        <v>3750</v>
      </c>
      <c r="F186" s="254" t="s">
        <v>3751</v>
      </c>
      <c r="G186" s="255" t="s">
        <v>3663</v>
      </c>
      <c r="H186" s="256">
        <v>6</v>
      </c>
      <c r="I186" s="257"/>
      <c r="J186" s="257"/>
      <c r="K186" s="258">
        <f>ROUND(P186*H186,2)</f>
        <v>0</v>
      </c>
      <c r="L186" s="254" t="s">
        <v>3639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</v>
      </c>
      <c r="V186" s="262">
        <f>U186*H186</f>
        <v>0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86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1766</v>
      </c>
    </row>
    <row r="187" s="2" customFormat="1" ht="16.5" customHeight="1">
      <c r="A187" s="39"/>
      <c r="B187" s="40"/>
      <c r="C187" s="252" t="s">
        <v>645</v>
      </c>
      <c r="D187" s="252" t="s">
        <v>226</v>
      </c>
      <c r="E187" s="253" t="s">
        <v>3752</v>
      </c>
      <c r="F187" s="254" t="s">
        <v>3753</v>
      </c>
      <c r="G187" s="255" t="s">
        <v>3663</v>
      </c>
      <c r="H187" s="256">
        <v>1</v>
      </c>
      <c r="I187" s="257"/>
      <c r="J187" s="257"/>
      <c r="K187" s="258">
        <f>ROUND(P187*H187,2)</f>
        <v>0</v>
      </c>
      <c r="L187" s="254" t="s">
        <v>3639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86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1775</v>
      </c>
    </row>
    <row r="188" s="2" customFormat="1" ht="21.75" customHeight="1">
      <c r="A188" s="39"/>
      <c r="B188" s="40"/>
      <c r="C188" s="252" t="s">
        <v>650</v>
      </c>
      <c r="D188" s="252" t="s">
        <v>226</v>
      </c>
      <c r="E188" s="253" t="s">
        <v>3754</v>
      </c>
      <c r="F188" s="254" t="s">
        <v>3755</v>
      </c>
      <c r="G188" s="255" t="s">
        <v>3663</v>
      </c>
      <c r="H188" s="256">
        <v>1</v>
      </c>
      <c r="I188" s="257"/>
      <c r="J188" s="257"/>
      <c r="K188" s="258">
        <f>ROUND(P188*H188,2)</f>
        <v>0</v>
      </c>
      <c r="L188" s="254" t="s">
        <v>3639</v>
      </c>
      <c r="M188" s="45"/>
      <c r="N188" s="259" t="s">
        <v>1</v>
      </c>
      <c r="O188" s="260" t="s">
        <v>41</v>
      </c>
      <c r="P188" s="261">
        <f>I188+J188</f>
        <v>0</v>
      </c>
      <c r="Q188" s="261">
        <f>ROUND(I188*H188,2)</f>
        <v>0</v>
      </c>
      <c r="R188" s="261">
        <f>ROUND(J188*H188,2)</f>
        <v>0</v>
      </c>
      <c r="S188" s="92"/>
      <c r="T188" s="262">
        <f>S188*H188</f>
        <v>0</v>
      </c>
      <c r="U188" s="262">
        <v>0</v>
      </c>
      <c r="V188" s="262">
        <f>U188*H188</f>
        <v>0</v>
      </c>
      <c r="W188" s="262">
        <v>0</v>
      </c>
      <c r="X188" s="263">
        <f>W188*H188</f>
        <v>0</v>
      </c>
      <c r="Y188" s="39"/>
      <c r="Z188" s="39"/>
      <c r="AA188" s="39"/>
      <c r="AB188" s="39"/>
      <c r="AC188" s="39"/>
      <c r="AD188" s="39"/>
      <c r="AE188" s="39"/>
      <c r="AR188" s="264" t="s">
        <v>239</v>
      </c>
      <c r="AT188" s="264" t="s">
        <v>226</v>
      </c>
      <c r="AU188" s="264" t="s">
        <v>86</v>
      </c>
      <c r="AY188" s="18" t="s">
        <v>223</v>
      </c>
      <c r="BE188" s="265">
        <f>IF(O188="základní",K188,0)</f>
        <v>0</v>
      </c>
      <c r="BF188" s="265">
        <f>IF(O188="snížená",K188,0)</f>
        <v>0</v>
      </c>
      <c r="BG188" s="265">
        <f>IF(O188="zákl. přenesená",K188,0)</f>
        <v>0</v>
      </c>
      <c r="BH188" s="265">
        <f>IF(O188="sníž. přenesená",K188,0)</f>
        <v>0</v>
      </c>
      <c r="BI188" s="265">
        <f>IF(O188="nulová",K188,0)</f>
        <v>0</v>
      </c>
      <c r="BJ188" s="18" t="s">
        <v>86</v>
      </c>
      <c r="BK188" s="265">
        <f>ROUND(P188*H188,2)</f>
        <v>0</v>
      </c>
      <c r="BL188" s="18" t="s">
        <v>239</v>
      </c>
      <c r="BM188" s="264" t="s">
        <v>1787</v>
      </c>
    </row>
    <row r="189" s="2" customFormat="1" ht="16.5" customHeight="1">
      <c r="A189" s="39"/>
      <c r="B189" s="40"/>
      <c r="C189" s="252" t="s">
        <v>658</v>
      </c>
      <c r="D189" s="252" t="s">
        <v>226</v>
      </c>
      <c r="E189" s="253" t="s">
        <v>3701</v>
      </c>
      <c r="F189" s="254" t="s">
        <v>3702</v>
      </c>
      <c r="G189" s="255" t="s">
        <v>3663</v>
      </c>
      <c r="H189" s="256">
        <v>2</v>
      </c>
      <c r="I189" s="257"/>
      <c r="J189" s="257"/>
      <c r="K189" s="258">
        <f>ROUND(P189*H189,2)</f>
        <v>0</v>
      </c>
      <c r="L189" s="254" t="s">
        <v>3639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86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1797</v>
      </c>
    </row>
    <row r="190" s="2" customFormat="1" ht="16.5" customHeight="1">
      <c r="A190" s="39"/>
      <c r="B190" s="40"/>
      <c r="C190" s="252" t="s">
        <v>668</v>
      </c>
      <c r="D190" s="252" t="s">
        <v>226</v>
      </c>
      <c r="E190" s="253" t="s">
        <v>3756</v>
      </c>
      <c r="F190" s="254" t="s">
        <v>3757</v>
      </c>
      <c r="G190" s="255" t="s">
        <v>3663</v>
      </c>
      <c r="H190" s="256">
        <v>1</v>
      </c>
      <c r="I190" s="257"/>
      <c r="J190" s="257"/>
      <c r="K190" s="258">
        <f>ROUND(P190*H190,2)</f>
        <v>0</v>
      </c>
      <c r="L190" s="254" t="s">
        <v>3639</v>
      </c>
      <c r="M190" s="45"/>
      <c r="N190" s="259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0</v>
      </c>
      <c r="V190" s="262">
        <f>U190*H190</f>
        <v>0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239</v>
      </c>
      <c r="AT190" s="264" t="s">
        <v>226</v>
      </c>
      <c r="AU190" s="264" t="s">
        <v>86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1807</v>
      </c>
    </row>
    <row r="191" s="2" customFormat="1" ht="16.5" customHeight="1">
      <c r="A191" s="39"/>
      <c r="B191" s="40"/>
      <c r="C191" s="252" t="s">
        <v>674</v>
      </c>
      <c r="D191" s="252" t="s">
        <v>226</v>
      </c>
      <c r="E191" s="253" t="s">
        <v>3758</v>
      </c>
      <c r="F191" s="254" t="s">
        <v>3759</v>
      </c>
      <c r="G191" s="255" t="s">
        <v>3663</v>
      </c>
      <c r="H191" s="256">
        <v>1</v>
      </c>
      <c r="I191" s="257"/>
      <c r="J191" s="257"/>
      <c r="K191" s="258">
        <f>ROUND(P191*H191,2)</f>
        <v>0</v>
      </c>
      <c r="L191" s="254" t="s">
        <v>3639</v>
      </c>
      <c r="M191" s="45"/>
      <c r="N191" s="259" t="s">
        <v>1</v>
      </c>
      <c r="O191" s="260" t="s">
        <v>41</v>
      </c>
      <c r="P191" s="261">
        <f>I191+J191</f>
        <v>0</v>
      </c>
      <c r="Q191" s="261">
        <f>ROUND(I191*H191,2)</f>
        <v>0</v>
      </c>
      <c r="R191" s="261">
        <f>ROUND(J191*H191,2)</f>
        <v>0</v>
      </c>
      <c r="S191" s="92"/>
      <c r="T191" s="262">
        <f>S191*H191</f>
        <v>0</v>
      </c>
      <c r="U191" s="262">
        <v>0</v>
      </c>
      <c r="V191" s="262">
        <f>U191*H191</f>
        <v>0</v>
      </c>
      <c r="W191" s="262">
        <v>0</v>
      </c>
      <c r="X191" s="263">
        <f>W191*H191</f>
        <v>0</v>
      </c>
      <c r="Y191" s="39"/>
      <c r="Z191" s="39"/>
      <c r="AA191" s="39"/>
      <c r="AB191" s="39"/>
      <c r="AC191" s="39"/>
      <c r="AD191" s="39"/>
      <c r="AE191" s="39"/>
      <c r="AR191" s="264" t="s">
        <v>239</v>
      </c>
      <c r="AT191" s="264" t="s">
        <v>226</v>
      </c>
      <c r="AU191" s="264" t="s">
        <v>86</v>
      </c>
      <c r="AY191" s="18" t="s">
        <v>223</v>
      </c>
      <c r="BE191" s="265">
        <f>IF(O191="základní",K191,0)</f>
        <v>0</v>
      </c>
      <c r="BF191" s="265">
        <f>IF(O191="snížená",K191,0)</f>
        <v>0</v>
      </c>
      <c r="BG191" s="265">
        <f>IF(O191="zákl. přenesená",K191,0)</f>
        <v>0</v>
      </c>
      <c r="BH191" s="265">
        <f>IF(O191="sníž. přenesená",K191,0)</f>
        <v>0</v>
      </c>
      <c r="BI191" s="265">
        <f>IF(O191="nulová",K191,0)</f>
        <v>0</v>
      </c>
      <c r="BJ191" s="18" t="s">
        <v>86</v>
      </c>
      <c r="BK191" s="265">
        <f>ROUND(P191*H191,2)</f>
        <v>0</v>
      </c>
      <c r="BL191" s="18" t="s">
        <v>239</v>
      </c>
      <c r="BM191" s="264" t="s">
        <v>1816</v>
      </c>
    </row>
    <row r="192" s="2" customFormat="1" ht="16.5" customHeight="1">
      <c r="A192" s="39"/>
      <c r="B192" s="40"/>
      <c r="C192" s="252" t="s">
        <v>683</v>
      </c>
      <c r="D192" s="252" t="s">
        <v>226</v>
      </c>
      <c r="E192" s="253" t="s">
        <v>3705</v>
      </c>
      <c r="F192" s="254" t="s">
        <v>3706</v>
      </c>
      <c r="G192" s="255" t="s">
        <v>3663</v>
      </c>
      <c r="H192" s="256">
        <v>2</v>
      </c>
      <c r="I192" s="257"/>
      <c r="J192" s="257"/>
      <c r="K192" s="258">
        <f>ROUND(P192*H192,2)</f>
        <v>0</v>
      </c>
      <c r="L192" s="254" t="s">
        <v>3639</v>
      </c>
      <c r="M192" s="45"/>
      <c r="N192" s="259" t="s">
        <v>1</v>
      </c>
      <c r="O192" s="260" t="s">
        <v>41</v>
      </c>
      <c r="P192" s="261">
        <f>I192+J192</f>
        <v>0</v>
      </c>
      <c r="Q192" s="261">
        <f>ROUND(I192*H192,2)</f>
        <v>0</v>
      </c>
      <c r="R192" s="261">
        <f>ROUND(J192*H192,2)</f>
        <v>0</v>
      </c>
      <c r="S192" s="92"/>
      <c r="T192" s="262">
        <f>S192*H192</f>
        <v>0</v>
      </c>
      <c r="U192" s="262">
        <v>0</v>
      </c>
      <c r="V192" s="262">
        <f>U192*H192</f>
        <v>0</v>
      </c>
      <c r="W192" s="262">
        <v>0</v>
      </c>
      <c r="X192" s="263">
        <f>W192*H192</f>
        <v>0</v>
      </c>
      <c r="Y192" s="39"/>
      <c r="Z192" s="39"/>
      <c r="AA192" s="39"/>
      <c r="AB192" s="39"/>
      <c r="AC192" s="39"/>
      <c r="AD192" s="39"/>
      <c r="AE192" s="39"/>
      <c r="AR192" s="264" t="s">
        <v>239</v>
      </c>
      <c r="AT192" s="264" t="s">
        <v>226</v>
      </c>
      <c r="AU192" s="264" t="s">
        <v>86</v>
      </c>
      <c r="AY192" s="18" t="s">
        <v>223</v>
      </c>
      <c r="BE192" s="265">
        <f>IF(O192="základní",K192,0)</f>
        <v>0</v>
      </c>
      <c r="BF192" s="265">
        <f>IF(O192="snížená",K192,0)</f>
        <v>0</v>
      </c>
      <c r="BG192" s="265">
        <f>IF(O192="zákl. přenesená",K192,0)</f>
        <v>0</v>
      </c>
      <c r="BH192" s="265">
        <f>IF(O192="sníž. přenesená",K192,0)</f>
        <v>0</v>
      </c>
      <c r="BI192" s="265">
        <f>IF(O192="nulová",K192,0)</f>
        <v>0</v>
      </c>
      <c r="BJ192" s="18" t="s">
        <v>86</v>
      </c>
      <c r="BK192" s="265">
        <f>ROUND(P192*H192,2)</f>
        <v>0</v>
      </c>
      <c r="BL192" s="18" t="s">
        <v>239</v>
      </c>
      <c r="BM192" s="264" t="s">
        <v>1830</v>
      </c>
    </row>
    <row r="193" s="2" customFormat="1" ht="16.5" customHeight="1">
      <c r="A193" s="39"/>
      <c r="B193" s="40"/>
      <c r="C193" s="252" t="s">
        <v>688</v>
      </c>
      <c r="D193" s="252" t="s">
        <v>226</v>
      </c>
      <c r="E193" s="253" t="s">
        <v>3760</v>
      </c>
      <c r="F193" s="254" t="s">
        <v>3761</v>
      </c>
      <c r="G193" s="255" t="s">
        <v>3663</v>
      </c>
      <c r="H193" s="256">
        <v>1</v>
      </c>
      <c r="I193" s="257"/>
      <c r="J193" s="257"/>
      <c r="K193" s="258">
        <f>ROUND(P193*H193,2)</f>
        <v>0</v>
      </c>
      <c r="L193" s="254" t="s">
        <v>3639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86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1843</v>
      </c>
    </row>
    <row r="194" s="2" customFormat="1" ht="16.5" customHeight="1">
      <c r="A194" s="39"/>
      <c r="B194" s="40"/>
      <c r="C194" s="252" t="s">
        <v>693</v>
      </c>
      <c r="D194" s="252" t="s">
        <v>226</v>
      </c>
      <c r="E194" s="253" t="s">
        <v>3762</v>
      </c>
      <c r="F194" s="254" t="s">
        <v>3763</v>
      </c>
      <c r="G194" s="255" t="s">
        <v>3663</v>
      </c>
      <c r="H194" s="256">
        <v>1</v>
      </c>
      <c r="I194" s="257"/>
      <c r="J194" s="257"/>
      <c r="K194" s="258">
        <f>ROUND(P194*H194,2)</f>
        <v>0</v>
      </c>
      <c r="L194" s="254" t="s">
        <v>3639</v>
      </c>
      <c r="M194" s="45"/>
      <c r="N194" s="259" t="s">
        <v>1</v>
      </c>
      <c r="O194" s="260" t="s">
        <v>41</v>
      </c>
      <c r="P194" s="261">
        <f>I194+J194</f>
        <v>0</v>
      </c>
      <c r="Q194" s="261">
        <f>ROUND(I194*H194,2)</f>
        <v>0</v>
      </c>
      <c r="R194" s="261">
        <f>ROUND(J194*H194,2)</f>
        <v>0</v>
      </c>
      <c r="S194" s="92"/>
      <c r="T194" s="262">
        <f>S194*H194</f>
        <v>0</v>
      </c>
      <c r="U194" s="262">
        <v>0</v>
      </c>
      <c r="V194" s="262">
        <f>U194*H194</f>
        <v>0</v>
      </c>
      <c r="W194" s="262">
        <v>0</v>
      </c>
      <c r="X194" s="263">
        <f>W194*H194</f>
        <v>0</v>
      </c>
      <c r="Y194" s="39"/>
      <c r="Z194" s="39"/>
      <c r="AA194" s="39"/>
      <c r="AB194" s="39"/>
      <c r="AC194" s="39"/>
      <c r="AD194" s="39"/>
      <c r="AE194" s="39"/>
      <c r="AR194" s="264" t="s">
        <v>239</v>
      </c>
      <c r="AT194" s="264" t="s">
        <v>226</v>
      </c>
      <c r="AU194" s="264" t="s">
        <v>86</v>
      </c>
      <c r="AY194" s="18" t="s">
        <v>223</v>
      </c>
      <c r="BE194" s="265">
        <f>IF(O194="základní",K194,0)</f>
        <v>0</v>
      </c>
      <c r="BF194" s="265">
        <f>IF(O194="snížená",K194,0)</f>
        <v>0</v>
      </c>
      <c r="BG194" s="265">
        <f>IF(O194="zákl. přenesená",K194,0)</f>
        <v>0</v>
      </c>
      <c r="BH194" s="265">
        <f>IF(O194="sníž. přenesená",K194,0)</f>
        <v>0</v>
      </c>
      <c r="BI194" s="265">
        <f>IF(O194="nulová",K194,0)</f>
        <v>0</v>
      </c>
      <c r="BJ194" s="18" t="s">
        <v>86</v>
      </c>
      <c r="BK194" s="265">
        <f>ROUND(P194*H194,2)</f>
        <v>0</v>
      </c>
      <c r="BL194" s="18" t="s">
        <v>239</v>
      </c>
      <c r="BM194" s="264" t="s">
        <v>1852</v>
      </c>
    </row>
    <row r="195" s="2" customFormat="1" ht="16.5" customHeight="1">
      <c r="A195" s="39"/>
      <c r="B195" s="40"/>
      <c r="C195" s="252" t="s">
        <v>698</v>
      </c>
      <c r="D195" s="252" t="s">
        <v>226</v>
      </c>
      <c r="E195" s="253" t="s">
        <v>3764</v>
      </c>
      <c r="F195" s="254" t="s">
        <v>3765</v>
      </c>
      <c r="G195" s="255" t="s">
        <v>3663</v>
      </c>
      <c r="H195" s="256">
        <v>1</v>
      </c>
      <c r="I195" s="257"/>
      <c r="J195" s="257"/>
      <c r="K195" s="258">
        <f>ROUND(P195*H195,2)</f>
        <v>0</v>
      </c>
      <c r="L195" s="254" t="s">
        <v>3639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86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1864</v>
      </c>
    </row>
    <row r="196" s="2" customFormat="1" ht="16.5" customHeight="1">
      <c r="A196" s="39"/>
      <c r="B196" s="40"/>
      <c r="C196" s="252" t="s">
        <v>713</v>
      </c>
      <c r="D196" s="252" t="s">
        <v>226</v>
      </c>
      <c r="E196" s="253" t="s">
        <v>3766</v>
      </c>
      <c r="F196" s="254" t="s">
        <v>3767</v>
      </c>
      <c r="G196" s="255" t="s">
        <v>3663</v>
      </c>
      <c r="H196" s="256">
        <v>20</v>
      </c>
      <c r="I196" s="257"/>
      <c r="J196" s="257"/>
      <c r="K196" s="258">
        <f>ROUND(P196*H196,2)</f>
        <v>0</v>
      </c>
      <c r="L196" s="254" t="s">
        <v>3639</v>
      </c>
      <c r="M196" s="45"/>
      <c r="N196" s="259" t="s">
        <v>1</v>
      </c>
      <c r="O196" s="260" t="s">
        <v>41</v>
      </c>
      <c r="P196" s="261">
        <f>I196+J196</f>
        <v>0</v>
      </c>
      <c r="Q196" s="261">
        <f>ROUND(I196*H196,2)</f>
        <v>0</v>
      </c>
      <c r="R196" s="261">
        <f>ROUND(J196*H196,2)</f>
        <v>0</v>
      </c>
      <c r="S196" s="92"/>
      <c r="T196" s="262">
        <f>S196*H196</f>
        <v>0</v>
      </c>
      <c r="U196" s="262">
        <v>0</v>
      </c>
      <c r="V196" s="262">
        <f>U196*H196</f>
        <v>0</v>
      </c>
      <c r="W196" s="262">
        <v>0</v>
      </c>
      <c r="X196" s="263">
        <f>W196*H196</f>
        <v>0</v>
      </c>
      <c r="Y196" s="39"/>
      <c r="Z196" s="39"/>
      <c r="AA196" s="39"/>
      <c r="AB196" s="39"/>
      <c r="AC196" s="39"/>
      <c r="AD196" s="39"/>
      <c r="AE196" s="39"/>
      <c r="AR196" s="264" t="s">
        <v>239</v>
      </c>
      <c r="AT196" s="264" t="s">
        <v>226</v>
      </c>
      <c r="AU196" s="264" t="s">
        <v>86</v>
      </c>
      <c r="AY196" s="18" t="s">
        <v>223</v>
      </c>
      <c r="BE196" s="265">
        <f>IF(O196="základní",K196,0)</f>
        <v>0</v>
      </c>
      <c r="BF196" s="265">
        <f>IF(O196="snížená",K196,0)</f>
        <v>0</v>
      </c>
      <c r="BG196" s="265">
        <f>IF(O196="zákl. přenesená",K196,0)</f>
        <v>0</v>
      </c>
      <c r="BH196" s="265">
        <f>IF(O196="sníž. přenesená",K196,0)</f>
        <v>0</v>
      </c>
      <c r="BI196" s="265">
        <f>IF(O196="nulová",K196,0)</f>
        <v>0</v>
      </c>
      <c r="BJ196" s="18" t="s">
        <v>86</v>
      </c>
      <c r="BK196" s="265">
        <f>ROUND(P196*H196,2)</f>
        <v>0</v>
      </c>
      <c r="BL196" s="18" t="s">
        <v>239</v>
      </c>
      <c r="BM196" s="264" t="s">
        <v>1876</v>
      </c>
    </row>
    <row r="197" s="2" customFormat="1" ht="16.5" customHeight="1">
      <c r="A197" s="39"/>
      <c r="B197" s="40"/>
      <c r="C197" s="252" t="s">
        <v>718</v>
      </c>
      <c r="D197" s="252" t="s">
        <v>226</v>
      </c>
      <c r="E197" s="253" t="s">
        <v>3768</v>
      </c>
      <c r="F197" s="254" t="s">
        <v>3769</v>
      </c>
      <c r="G197" s="255" t="s">
        <v>3663</v>
      </c>
      <c r="H197" s="256">
        <v>20</v>
      </c>
      <c r="I197" s="257"/>
      <c r="J197" s="257"/>
      <c r="K197" s="258">
        <f>ROUND(P197*H197,2)</f>
        <v>0</v>
      </c>
      <c r="L197" s="254" t="s">
        <v>3639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86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1888</v>
      </c>
    </row>
    <row r="198" s="12" customFormat="1" ht="25.92" customHeight="1">
      <c r="A198" s="12"/>
      <c r="B198" s="235"/>
      <c r="C198" s="236"/>
      <c r="D198" s="237" t="s">
        <v>77</v>
      </c>
      <c r="E198" s="238" t="s">
        <v>3770</v>
      </c>
      <c r="F198" s="238" t="s">
        <v>3771</v>
      </c>
      <c r="G198" s="236"/>
      <c r="H198" s="236"/>
      <c r="I198" s="239"/>
      <c r="J198" s="239"/>
      <c r="K198" s="240">
        <f>BK198</f>
        <v>0</v>
      </c>
      <c r="L198" s="236"/>
      <c r="M198" s="241"/>
      <c r="N198" s="242"/>
      <c r="O198" s="243"/>
      <c r="P198" s="243"/>
      <c r="Q198" s="244">
        <f>SUM(Q199:Q206)</f>
        <v>0</v>
      </c>
      <c r="R198" s="244">
        <f>SUM(R199:R206)</f>
        <v>0</v>
      </c>
      <c r="S198" s="243"/>
      <c r="T198" s="245">
        <f>SUM(T199:T206)</f>
        <v>0</v>
      </c>
      <c r="U198" s="243"/>
      <c r="V198" s="245">
        <f>SUM(V199:V206)</f>
        <v>0</v>
      </c>
      <c r="W198" s="243"/>
      <c r="X198" s="246">
        <f>SUM(X199:X206)</f>
        <v>0</v>
      </c>
      <c r="Y198" s="12"/>
      <c r="Z198" s="12"/>
      <c r="AA198" s="12"/>
      <c r="AB198" s="12"/>
      <c r="AC198" s="12"/>
      <c r="AD198" s="12"/>
      <c r="AE198" s="12"/>
      <c r="AR198" s="247" t="s">
        <v>86</v>
      </c>
      <c r="AT198" s="248" t="s">
        <v>77</v>
      </c>
      <c r="AU198" s="248" t="s">
        <v>78</v>
      </c>
      <c r="AY198" s="247" t="s">
        <v>223</v>
      </c>
      <c r="BK198" s="249">
        <f>SUM(BK199:BK206)</f>
        <v>0</v>
      </c>
    </row>
    <row r="199" s="2" customFormat="1" ht="21.75" customHeight="1">
      <c r="A199" s="39"/>
      <c r="B199" s="40"/>
      <c r="C199" s="252" t="s">
        <v>705</v>
      </c>
      <c r="D199" s="252" t="s">
        <v>226</v>
      </c>
      <c r="E199" s="253" t="s">
        <v>3772</v>
      </c>
      <c r="F199" s="254" t="s">
        <v>3773</v>
      </c>
      <c r="G199" s="255" t="s">
        <v>3663</v>
      </c>
      <c r="H199" s="256">
        <v>1</v>
      </c>
      <c r="I199" s="257"/>
      <c r="J199" s="257"/>
      <c r="K199" s="258">
        <f>ROUND(P199*H199,2)</f>
        <v>0</v>
      </c>
      <c r="L199" s="254" t="s">
        <v>3639</v>
      </c>
      <c r="M199" s="45"/>
      <c r="N199" s="259" t="s">
        <v>1</v>
      </c>
      <c r="O199" s="260" t="s">
        <v>41</v>
      </c>
      <c r="P199" s="261">
        <f>I199+J199</f>
        <v>0</v>
      </c>
      <c r="Q199" s="261">
        <f>ROUND(I199*H199,2)</f>
        <v>0</v>
      </c>
      <c r="R199" s="261">
        <f>ROUND(J199*H199,2)</f>
        <v>0</v>
      </c>
      <c r="S199" s="92"/>
      <c r="T199" s="262">
        <f>S199*H199</f>
        <v>0</v>
      </c>
      <c r="U199" s="262">
        <v>0</v>
      </c>
      <c r="V199" s="262">
        <f>U199*H199</f>
        <v>0</v>
      </c>
      <c r="W199" s="262">
        <v>0</v>
      </c>
      <c r="X199" s="263">
        <f>W199*H199</f>
        <v>0</v>
      </c>
      <c r="Y199" s="39"/>
      <c r="Z199" s="39"/>
      <c r="AA199" s="39"/>
      <c r="AB199" s="39"/>
      <c r="AC199" s="39"/>
      <c r="AD199" s="39"/>
      <c r="AE199" s="39"/>
      <c r="AR199" s="264" t="s">
        <v>239</v>
      </c>
      <c r="AT199" s="264" t="s">
        <v>226</v>
      </c>
      <c r="AU199" s="264" t="s">
        <v>86</v>
      </c>
      <c r="AY199" s="18" t="s">
        <v>223</v>
      </c>
      <c r="BE199" s="265">
        <f>IF(O199="základní",K199,0)</f>
        <v>0</v>
      </c>
      <c r="BF199" s="265">
        <f>IF(O199="snížená",K199,0)</f>
        <v>0</v>
      </c>
      <c r="BG199" s="265">
        <f>IF(O199="zákl. přenesená",K199,0)</f>
        <v>0</v>
      </c>
      <c r="BH199" s="265">
        <f>IF(O199="sníž. přenesená",K199,0)</f>
        <v>0</v>
      </c>
      <c r="BI199" s="265">
        <f>IF(O199="nulová",K199,0)</f>
        <v>0</v>
      </c>
      <c r="BJ199" s="18" t="s">
        <v>86</v>
      </c>
      <c r="BK199" s="265">
        <f>ROUND(P199*H199,2)</f>
        <v>0</v>
      </c>
      <c r="BL199" s="18" t="s">
        <v>239</v>
      </c>
      <c r="BM199" s="264" t="s">
        <v>1898</v>
      </c>
    </row>
    <row r="200" s="2" customFormat="1" ht="16.5" customHeight="1">
      <c r="A200" s="39"/>
      <c r="B200" s="40"/>
      <c r="C200" s="252" t="s">
        <v>464</v>
      </c>
      <c r="D200" s="252" t="s">
        <v>226</v>
      </c>
      <c r="E200" s="253" t="s">
        <v>3774</v>
      </c>
      <c r="F200" s="254" t="s">
        <v>3775</v>
      </c>
      <c r="G200" s="255" t="s">
        <v>3663</v>
      </c>
      <c r="H200" s="256">
        <v>3</v>
      </c>
      <c r="I200" s="257"/>
      <c r="J200" s="257"/>
      <c r="K200" s="258">
        <f>ROUND(P200*H200,2)</f>
        <v>0</v>
      </c>
      <c r="L200" s="254" t="s">
        <v>3639</v>
      </c>
      <c r="M200" s="45"/>
      <c r="N200" s="259" t="s">
        <v>1</v>
      </c>
      <c r="O200" s="260" t="s">
        <v>41</v>
      </c>
      <c r="P200" s="261">
        <f>I200+J200</f>
        <v>0</v>
      </c>
      <c r="Q200" s="261">
        <f>ROUND(I200*H200,2)</f>
        <v>0</v>
      </c>
      <c r="R200" s="261">
        <f>ROUND(J200*H200,2)</f>
        <v>0</v>
      </c>
      <c r="S200" s="92"/>
      <c r="T200" s="262">
        <f>S200*H200</f>
        <v>0</v>
      </c>
      <c r="U200" s="262">
        <v>0</v>
      </c>
      <c r="V200" s="262">
        <f>U200*H200</f>
        <v>0</v>
      </c>
      <c r="W200" s="262">
        <v>0</v>
      </c>
      <c r="X200" s="263">
        <f>W200*H200</f>
        <v>0</v>
      </c>
      <c r="Y200" s="39"/>
      <c r="Z200" s="39"/>
      <c r="AA200" s="39"/>
      <c r="AB200" s="39"/>
      <c r="AC200" s="39"/>
      <c r="AD200" s="39"/>
      <c r="AE200" s="39"/>
      <c r="AR200" s="264" t="s">
        <v>239</v>
      </c>
      <c r="AT200" s="264" t="s">
        <v>226</v>
      </c>
      <c r="AU200" s="264" t="s">
        <v>86</v>
      </c>
      <c r="AY200" s="18" t="s">
        <v>223</v>
      </c>
      <c r="BE200" s="265">
        <f>IF(O200="základní",K200,0)</f>
        <v>0</v>
      </c>
      <c r="BF200" s="265">
        <f>IF(O200="snížená",K200,0)</f>
        <v>0</v>
      </c>
      <c r="BG200" s="265">
        <f>IF(O200="zákl. přenesená",K200,0)</f>
        <v>0</v>
      </c>
      <c r="BH200" s="265">
        <f>IF(O200="sníž. přenesená",K200,0)</f>
        <v>0</v>
      </c>
      <c r="BI200" s="265">
        <f>IF(O200="nulová",K200,0)</f>
        <v>0</v>
      </c>
      <c r="BJ200" s="18" t="s">
        <v>86</v>
      </c>
      <c r="BK200" s="265">
        <f>ROUND(P200*H200,2)</f>
        <v>0</v>
      </c>
      <c r="BL200" s="18" t="s">
        <v>239</v>
      </c>
      <c r="BM200" s="264" t="s">
        <v>1904</v>
      </c>
    </row>
    <row r="201" s="2" customFormat="1" ht="16.5" customHeight="1">
      <c r="A201" s="39"/>
      <c r="B201" s="40"/>
      <c r="C201" s="252" t="s">
        <v>963</v>
      </c>
      <c r="D201" s="252" t="s">
        <v>226</v>
      </c>
      <c r="E201" s="253" t="s">
        <v>3776</v>
      </c>
      <c r="F201" s="254" t="s">
        <v>3777</v>
      </c>
      <c r="G201" s="255" t="s">
        <v>3663</v>
      </c>
      <c r="H201" s="256">
        <v>1</v>
      </c>
      <c r="I201" s="257"/>
      <c r="J201" s="257"/>
      <c r="K201" s="258">
        <f>ROUND(P201*H201,2)</f>
        <v>0</v>
      </c>
      <c r="L201" s="254" t="s">
        <v>3639</v>
      </c>
      <c r="M201" s="45"/>
      <c r="N201" s="259" t="s">
        <v>1</v>
      </c>
      <c r="O201" s="260" t="s">
        <v>41</v>
      </c>
      <c r="P201" s="261">
        <f>I201+J201</f>
        <v>0</v>
      </c>
      <c r="Q201" s="261">
        <f>ROUND(I201*H201,2)</f>
        <v>0</v>
      </c>
      <c r="R201" s="261">
        <f>ROUND(J201*H201,2)</f>
        <v>0</v>
      </c>
      <c r="S201" s="92"/>
      <c r="T201" s="262">
        <f>S201*H201</f>
        <v>0</v>
      </c>
      <c r="U201" s="262">
        <v>0</v>
      </c>
      <c r="V201" s="262">
        <f>U201*H201</f>
        <v>0</v>
      </c>
      <c r="W201" s="262">
        <v>0</v>
      </c>
      <c r="X201" s="263">
        <f>W201*H201</f>
        <v>0</v>
      </c>
      <c r="Y201" s="39"/>
      <c r="Z201" s="39"/>
      <c r="AA201" s="39"/>
      <c r="AB201" s="39"/>
      <c r="AC201" s="39"/>
      <c r="AD201" s="39"/>
      <c r="AE201" s="39"/>
      <c r="AR201" s="264" t="s">
        <v>239</v>
      </c>
      <c r="AT201" s="264" t="s">
        <v>226</v>
      </c>
      <c r="AU201" s="264" t="s">
        <v>86</v>
      </c>
      <c r="AY201" s="18" t="s">
        <v>223</v>
      </c>
      <c r="BE201" s="265">
        <f>IF(O201="základní",K201,0)</f>
        <v>0</v>
      </c>
      <c r="BF201" s="265">
        <f>IF(O201="snížená",K201,0)</f>
        <v>0</v>
      </c>
      <c r="BG201" s="265">
        <f>IF(O201="zákl. přenesená",K201,0)</f>
        <v>0</v>
      </c>
      <c r="BH201" s="265">
        <f>IF(O201="sníž. přenesená",K201,0)</f>
        <v>0</v>
      </c>
      <c r="BI201" s="265">
        <f>IF(O201="nulová",K201,0)</f>
        <v>0</v>
      </c>
      <c r="BJ201" s="18" t="s">
        <v>86</v>
      </c>
      <c r="BK201" s="265">
        <f>ROUND(P201*H201,2)</f>
        <v>0</v>
      </c>
      <c r="BL201" s="18" t="s">
        <v>239</v>
      </c>
      <c r="BM201" s="264" t="s">
        <v>1235</v>
      </c>
    </row>
    <row r="202" s="2" customFormat="1" ht="16.5" customHeight="1">
      <c r="A202" s="39"/>
      <c r="B202" s="40"/>
      <c r="C202" s="252" t="s">
        <v>1578</v>
      </c>
      <c r="D202" s="252" t="s">
        <v>226</v>
      </c>
      <c r="E202" s="253" t="s">
        <v>3778</v>
      </c>
      <c r="F202" s="254" t="s">
        <v>3779</v>
      </c>
      <c r="G202" s="255" t="s">
        <v>3663</v>
      </c>
      <c r="H202" s="256">
        <v>1</v>
      </c>
      <c r="I202" s="257"/>
      <c r="J202" s="257"/>
      <c r="K202" s="258">
        <f>ROUND(P202*H202,2)</f>
        <v>0</v>
      </c>
      <c r="L202" s="254" t="s">
        <v>3639</v>
      </c>
      <c r="M202" s="45"/>
      <c r="N202" s="259" t="s">
        <v>1</v>
      </c>
      <c r="O202" s="260" t="s">
        <v>41</v>
      </c>
      <c r="P202" s="261">
        <f>I202+J202</f>
        <v>0</v>
      </c>
      <c r="Q202" s="261">
        <f>ROUND(I202*H202,2)</f>
        <v>0</v>
      </c>
      <c r="R202" s="261">
        <f>ROUND(J202*H202,2)</f>
        <v>0</v>
      </c>
      <c r="S202" s="92"/>
      <c r="T202" s="262">
        <f>S202*H202</f>
        <v>0</v>
      </c>
      <c r="U202" s="262">
        <v>0</v>
      </c>
      <c r="V202" s="262">
        <f>U202*H202</f>
        <v>0</v>
      </c>
      <c r="W202" s="262">
        <v>0</v>
      </c>
      <c r="X202" s="263">
        <f>W202*H202</f>
        <v>0</v>
      </c>
      <c r="Y202" s="39"/>
      <c r="Z202" s="39"/>
      <c r="AA202" s="39"/>
      <c r="AB202" s="39"/>
      <c r="AC202" s="39"/>
      <c r="AD202" s="39"/>
      <c r="AE202" s="39"/>
      <c r="AR202" s="264" t="s">
        <v>239</v>
      </c>
      <c r="AT202" s="264" t="s">
        <v>226</v>
      </c>
      <c r="AU202" s="264" t="s">
        <v>86</v>
      </c>
      <c r="AY202" s="18" t="s">
        <v>223</v>
      </c>
      <c r="BE202" s="265">
        <f>IF(O202="základní",K202,0)</f>
        <v>0</v>
      </c>
      <c r="BF202" s="265">
        <f>IF(O202="snížená",K202,0)</f>
        <v>0</v>
      </c>
      <c r="BG202" s="265">
        <f>IF(O202="zákl. přenesená",K202,0)</f>
        <v>0</v>
      </c>
      <c r="BH202" s="265">
        <f>IF(O202="sníž. přenesená",K202,0)</f>
        <v>0</v>
      </c>
      <c r="BI202" s="265">
        <f>IF(O202="nulová",K202,0)</f>
        <v>0</v>
      </c>
      <c r="BJ202" s="18" t="s">
        <v>86</v>
      </c>
      <c r="BK202" s="265">
        <f>ROUND(P202*H202,2)</f>
        <v>0</v>
      </c>
      <c r="BL202" s="18" t="s">
        <v>239</v>
      </c>
      <c r="BM202" s="264" t="s">
        <v>1924</v>
      </c>
    </row>
    <row r="203" s="2" customFormat="1" ht="16.5" customHeight="1">
      <c r="A203" s="39"/>
      <c r="B203" s="40"/>
      <c r="C203" s="252" t="s">
        <v>1584</v>
      </c>
      <c r="D203" s="252" t="s">
        <v>226</v>
      </c>
      <c r="E203" s="253" t="s">
        <v>3780</v>
      </c>
      <c r="F203" s="254" t="s">
        <v>3781</v>
      </c>
      <c r="G203" s="255" t="s">
        <v>3663</v>
      </c>
      <c r="H203" s="256">
        <v>1</v>
      </c>
      <c r="I203" s="257"/>
      <c r="J203" s="257"/>
      <c r="K203" s="258">
        <f>ROUND(P203*H203,2)</f>
        <v>0</v>
      </c>
      <c r="L203" s="254" t="s">
        <v>3639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86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1931</v>
      </c>
    </row>
    <row r="204" s="2" customFormat="1" ht="16.5" customHeight="1">
      <c r="A204" s="39"/>
      <c r="B204" s="40"/>
      <c r="C204" s="252" t="s">
        <v>1590</v>
      </c>
      <c r="D204" s="252" t="s">
        <v>226</v>
      </c>
      <c r="E204" s="253" t="s">
        <v>3782</v>
      </c>
      <c r="F204" s="254" t="s">
        <v>3783</v>
      </c>
      <c r="G204" s="255" t="s">
        <v>3663</v>
      </c>
      <c r="H204" s="256">
        <v>1</v>
      </c>
      <c r="I204" s="257"/>
      <c r="J204" s="257"/>
      <c r="K204" s="258">
        <f>ROUND(P204*H204,2)</f>
        <v>0</v>
      </c>
      <c r="L204" s="254" t="s">
        <v>3639</v>
      </c>
      <c r="M204" s="45"/>
      <c r="N204" s="259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0</v>
      </c>
      <c r="V204" s="262">
        <f>U204*H204</f>
        <v>0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239</v>
      </c>
      <c r="AT204" s="264" t="s">
        <v>226</v>
      </c>
      <c r="AU204" s="264" t="s">
        <v>86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1947</v>
      </c>
    </row>
    <row r="205" s="2" customFormat="1" ht="16.5" customHeight="1">
      <c r="A205" s="39"/>
      <c r="B205" s="40"/>
      <c r="C205" s="252" t="s">
        <v>1596</v>
      </c>
      <c r="D205" s="252" t="s">
        <v>226</v>
      </c>
      <c r="E205" s="253" t="s">
        <v>3784</v>
      </c>
      <c r="F205" s="254" t="s">
        <v>3785</v>
      </c>
      <c r="G205" s="255" t="s">
        <v>3786</v>
      </c>
      <c r="H205" s="256">
        <v>1</v>
      </c>
      <c r="I205" s="257"/>
      <c r="J205" s="257"/>
      <c r="K205" s="258">
        <f>ROUND(P205*H205,2)</f>
        <v>0</v>
      </c>
      <c r="L205" s="254" t="s">
        <v>3639</v>
      </c>
      <c r="M205" s="45"/>
      <c r="N205" s="259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</v>
      </c>
      <c r="V205" s="262">
        <f>U205*H205</f>
        <v>0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239</v>
      </c>
      <c r="AT205" s="264" t="s">
        <v>226</v>
      </c>
      <c r="AU205" s="264" t="s">
        <v>86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1958</v>
      </c>
    </row>
    <row r="206" s="2" customFormat="1" ht="16.5" customHeight="1">
      <c r="A206" s="39"/>
      <c r="B206" s="40"/>
      <c r="C206" s="252" t="s">
        <v>1602</v>
      </c>
      <c r="D206" s="252" t="s">
        <v>226</v>
      </c>
      <c r="E206" s="253" t="s">
        <v>3787</v>
      </c>
      <c r="F206" s="254" t="s">
        <v>3788</v>
      </c>
      <c r="G206" s="255" t="s">
        <v>3663</v>
      </c>
      <c r="H206" s="256">
        <v>1</v>
      </c>
      <c r="I206" s="257"/>
      <c r="J206" s="257"/>
      <c r="K206" s="258">
        <f>ROUND(P206*H206,2)</f>
        <v>0</v>
      </c>
      <c r="L206" s="254" t="s">
        <v>3639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</v>
      </c>
      <c r="V206" s="262">
        <f>U206*H206</f>
        <v>0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86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1968</v>
      </c>
    </row>
    <row r="207" s="12" customFormat="1" ht="25.92" customHeight="1">
      <c r="A207" s="12"/>
      <c r="B207" s="235"/>
      <c r="C207" s="236"/>
      <c r="D207" s="237" t="s">
        <v>77</v>
      </c>
      <c r="E207" s="238" t="s">
        <v>3789</v>
      </c>
      <c r="F207" s="238" t="s">
        <v>3790</v>
      </c>
      <c r="G207" s="236"/>
      <c r="H207" s="236"/>
      <c r="I207" s="239"/>
      <c r="J207" s="239"/>
      <c r="K207" s="240">
        <f>BK207</f>
        <v>0</v>
      </c>
      <c r="L207" s="236"/>
      <c r="M207" s="241"/>
      <c r="N207" s="242"/>
      <c r="O207" s="243"/>
      <c r="P207" s="243"/>
      <c r="Q207" s="244">
        <f>SUM(Q208:Q209)</f>
        <v>0</v>
      </c>
      <c r="R207" s="244">
        <f>SUM(R208:R209)</f>
        <v>0</v>
      </c>
      <c r="S207" s="243"/>
      <c r="T207" s="245">
        <f>SUM(T208:T209)</f>
        <v>0</v>
      </c>
      <c r="U207" s="243"/>
      <c r="V207" s="245">
        <f>SUM(V208:V209)</f>
        <v>0</v>
      </c>
      <c r="W207" s="243"/>
      <c r="X207" s="246">
        <f>SUM(X208:X209)</f>
        <v>0</v>
      </c>
      <c r="Y207" s="12"/>
      <c r="Z207" s="12"/>
      <c r="AA207" s="12"/>
      <c r="AB207" s="12"/>
      <c r="AC207" s="12"/>
      <c r="AD207" s="12"/>
      <c r="AE207" s="12"/>
      <c r="AR207" s="247" t="s">
        <v>86</v>
      </c>
      <c r="AT207" s="248" t="s">
        <v>77</v>
      </c>
      <c r="AU207" s="248" t="s">
        <v>78</v>
      </c>
      <c r="AY207" s="247" t="s">
        <v>223</v>
      </c>
      <c r="BK207" s="249">
        <f>SUM(BK208:BK209)</f>
        <v>0</v>
      </c>
    </row>
    <row r="208" s="2" customFormat="1" ht="16.5" customHeight="1">
      <c r="A208" s="39"/>
      <c r="B208" s="40"/>
      <c r="C208" s="252" t="s">
        <v>1607</v>
      </c>
      <c r="D208" s="252" t="s">
        <v>226</v>
      </c>
      <c r="E208" s="253" t="s">
        <v>3791</v>
      </c>
      <c r="F208" s="254" t="s">
        <v>3792</v>
      </c>
      <c r="G208" s="255" t="s">
        <v>3663</v>
      </c>
      <c r="H208" s="256">
        <v>1</v>
      </c>
      <c r="I208" s="257"/>
      <c r="J208" s="257"/>
      <c r="K208" s="258">
        <f>ROUND(P208*H208,2)</f>
        <v>0</v>
      </c>
      <c r="L208" s="254" t="s">
        <v>3639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86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1979</v>
      </c>
    </row>
    <row r="209" s="2" customFormat="1" ht="16.5" customHeight="1">
      <c r="A209" s="39"/>
      <c r="B209" s="40"/>
      <c r="C209" s="252" t="s">
        <v>1612</v>
      </c>
      <c r="D209" s="252" t="s">
        <v>226</v>
      </c>
      <c r="E209" s="253" t="s">
        <v>3793</v>
      </c>
      <c r="F209" s="254" t="s">
        <v>3794</v>
      </c>
      <c r="G209" s="255" t="s">
        <v>3663</v>
      </c>
      <c r="H209" s="256">
        <v>3</v>
      </c>
      <c r="I209" s="257"/>
      <c r="J209" s="257"/>
      <c r="K209" s="258">
        <f>ROUND(P209*H209,2)</f>
        <v>0</v>
      </c>
      <c r="L209" s="254" t="s">
        <v>3639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</v>
      </c>
      <c r="V209" s="262">
        <f>U209*H209</f>
        <v>0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86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1988</v>
      </c>
    </row>
    <row r="210" s="12" customFormat="1" ht="25.92" customHeight="1">
      <c r="A210" s="12"/>
      <c r="B210" s="235"/>
      <c r="C210" s="236"/>
      <c r="D210" s="237" t="s">
        <v>77</v>
      </c>
      <c r="E210" s="238" t="s">
        <v>3795</v>
      </c>
      <c r="F210" s="238" t="s">
        <v>364</v>
      </c>
      <c r="G210" s="236"/>
      <c r="H210" s="236"/>
      <c r="I210" s="239"/>
      <c r="J210" s="239"/>
      <c r="K210" s="240">
        <f>BK210</f>
        <v>0</v>
      </c>
      <c r="L210" s="236"/>
      <c r="M210" s="241"/>
      <c r="N210" s="242"/>
      <c r="O210" s="243"/>
      <c r="P210" s="243"/>
      <c r="Q210" s="244">
        <f>SUM(Q211:Q216)</f>
        <v>0</v>
      </c>
      <c r="R210" s="244">
        <f>SUM(R211:R216)</f>
        <v>0</v>
      </c>
      <c r="S210" s="243"/>
      <c r="T210" s="245">
        <f>SUM(T211:T216)</f>
        <v>0</v>
      </c>
      <c r="U210" s="243"/>
      <c r="V210" s="245">
        <f>SUM(V211:V216)</f>
        <v>0</v>
      </c>
      <c r="W210" s="243"/>
      <c r="X210" s="246">
        <f>SUM(X211:X216)</f>
        <v>0</v>
      </c>
      <c r="Y210" s="12"/>
      <c r="Z210" s="12"/>
      <c r="AA210" s="12"/>
      <c r="AB210" s="12"/>
      <c r="AC210" s="12"/>
      <c r="AD210" s="12"/>
      <c r="AE210" s="12"/>
      <c r="AR210" s="247" t="s">
        <v>86</v>
      </c>
      <c r="AT210" s="248" t="s">
        <v>77</v>
      </c>
      <c r="AU210" s="248" t="s">
        <v>78</v>
      </c>
      <c r="AY210" s="247" t="s">
        <v>223</v>
      </c>
      <c r="BK210" s="249">
        <f>SUM(BK211:BK216)</f>
        <v>0</v>
      </c>
    </row>
    <row r="211" s="2" customFormat="1" ht="16.5" customHeight="1">
      <c r="A211" s="39"/>
      <c r="B211" s="40"/>
      <c r="C211" s="252" t="s">
        <v>1618</v>
      </c>
      <c r="D211" s="252" t="s">
        <v>226</v>
      </c>
      <c r="E211" s="253" t="s">
        <v>3796</v>
      </c>
      <c r="F211" s="254" t="s">
        <v>3797</v>
      </c>
      <c r="G211" s="255" t="s">
        <v>3786</v>
      </c>
      <c r="H211" s="256">
        <v>1</v>
      </c>
      <c r="I211" s="257"/>
      <c r="J211" s="257"/>
      <c r="K211" s="258">
        <f>ROUND(P211*H211,2)</f>
        <v>0</v>
      </c>
      <c r="L211" s="254" t="s">
        <v>3639</v>
      </c>
      <c r="M211" s="45"/>
      <c r="N211" s="259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</v>
      </c>
      <c r="V211" s="262">
        <f>U211*H211</f>
        <v>0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239</v>
      </c>
      <c r="AT211" s="264" t="s">
        <v>226</v>
      </c>
      <c r="AU211" s="264" t="s">
        <v>86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2000</v>
      </c>
    </row>
    <row r="212" s="2" customFormat="1" ht="16.5" customHeight="1">
      <c r="A212" s="39"/>
      <c r="B212" s="40"/>
      <c r="C212" s="252" t="s">
        <v>1628</v>
      </c>
      <c r="D212" s="252" t="s">
        <v>226</v>
      </c>
      <c r="E212" s="253" t="s">
        <v>3798</v>
      </c>
      <c r="F212" s="254" t="s">
        <v>3799</v>
      </c>
      <c r="G212" s="255" t="s">
        <v>3786</v>
      </c>
      <c r="H212" s="256">
        <v>1</v>
      </c>
      <c r="I212" s="257"/>
      <c r="J212" s="257"/>
      <c r="K212" s="258">
        <f>ROUND(P212*H212,2)</f>
        <v>0</v>
      </c>
      <c r="L212" s="254" t="s">
        <v>3639</v>
      </c>
      <c r="M212" s="45"/>
      <c r="N212" s="259" t="s">
        <v>1</v>
      </c>
      <c r="O212" s="260" t="s">
        <v>41</v>
      </c>
      <c r="P212" s="261">
        <f>I212+J212</f>
        <v>0</v>
      </c>
      <c r="Q212" s="261">
        <f>ROUND(I212*H212,2)</f>
        <v>0</v>
      </c>
      <c r="R212" s="261">
        <f>ROUND(J212*H212,2)</f>
        <v>0</v>
      </c>
      <c r="S212" s="92"/>
      <c r="T212" s="262">
        <f>S212*H212</f>
        <v>0</v>
      </c>
      <c r="U212" s="262">
        <v>0</v>
      </c>
      <c r="V212" s="262">
        <f>U212*H212</f>
        <v>0</v>
      </c>
      <c r="W212" s="262">
        <v>0</v>
      </c>
      <c r="X212" s="263">
        <f>W212*H212</f>
        <v>0</v>
      </c>
      <c r="Y212" s="39"/>
      <c r="Z212" s="39"/>
      <c r="AA212" s="39"/>
      <c r="AB212" s="39"/>
      <c r="AC212" s="39"/>
      <c r="AD212" s="39"/>
      <c r="AE212" s="39"/>
      <c r="AR212" s="264" t="s">
        <v>239</v>
      </c>
      <c r="AT212" s="264" t="s">
        <v>226</v>
      </c>
      <c r="AU212" s="264" t="s">
        <v>86</v>
      </c>
      <c r="AY212" s="18" t="s">
        <v>223</v>
      </c>
      <c r="BE212" s="265">
        <f>IF(O212="základní",K212,0)</f>
        <v>0</v>
      </c>
      <c r="BF212" s="265">
        <f>IF(O212="snížená",K212,0)</f>
        <v>0</v>
      </c>
      <c r="BG212" s="265">
        <f>IF(O212="zákl. přenesená",K212,0)</f>
        <v>0</v>
      </c>
      <c r="BH212" s="265">
        <f>IF(O212="sníž. přenesená",K212,0)</f>
        <v>0</v>
      </c>
      <c r="BI212" s="265">
        <f>IF(O212="nulová",K212,0)</f>
        <v>0</v>
      </c>
      <c r="BJ212" s="18" t="s">
        <v>86</v>
      </c>
      <c r="BK212" s="265">
        <f>ROUND(P212*H212,2)</f>
        <v>0</v>
      </c>
      <c r="BL212" s="18" t="s">
        <v>239</v>
      </c>
      <c r="BM212" s="264" t="s">
        <v>2008</v>
      </c>
    </row>
    <row r="213" s="2" customFormat="1" ht="16.5" customHeight="1">
      <c r="A213" s="39"/>
      <c r="B213" s="40"/>
      <c r="C213" s="252" t="s">
        <v>1634</v>
      </c>
      <c r="D213" s="252" t="s">
        <v>226</v>
      </c>
      <c r="E213" s="253" t="s">
        <v>3800</v>
      </c>
      <c r="F213" s="254" t="s">
        <v>3801</v>
      </c>
      <c r="G213" s="255" t="s">
        <v>3786</v>
      </c>
      <c r="H213" s="256">
        <v>1</v>
      </c>
      <c r="I213" s="257"/>
      <c r="J213" s="257"/>
      <c r="K213" s="258">
        <f>ROUND(P213*H213,2)</f>
        <v>0</v>
      </c>
      <c r="L213" s="254" t="s">
        <v>3639</v>
      </c>
      <c r="M213" s="45"/>
      <c r="N213" s="259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</v>
      </c>
      <c r="V213" s="262">
        <f>U213*H213</f>
        <v>0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239</v>
      </c>
      <c r="AT213" s="264" t="s">
        <v>226</v>
      </c>
      <c r="AU213" s="264" t="s">
        <v>86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2018</v>
      </c>
    </row>
    <row r="214" s="2" customFormat="1" ht="16.5" customHeight="1">
      <c r="A214" s="39"/>
      <c r="B214" s="40"/>
      <c r="C214" s="252" t="s">
        <v>1639</v>
      </c>
      <c r="D214" s="252" t="s">
        <v>226</v>
      </c>
      <c r="E214" s="253" t="s">
        <v>3802</v>
      </c>
      <c r="F214" s="254" t="s">
        <v>3803</v>
      </c>
      <c r="G214" s="255" t="s">
        <v>3786</v>
      </c>
      <c r="H214" s="256">
        <v>1</v>
      </c>
      <c r="I214" s="257"/>
      <c r="J214" s="257"/>
      <c r="K214" s="258">
        <f>ROUND(P214*H214,2)</f>
        <v>0</v>
      </c>
      <c r="L214" s="254" t="s">
        <v>3639</v>
      </c>
      <c r="M214" s="45"/>
      <c r="N214" s="259" t="s">
        <v>1</v>
      </c>
      <c r="O214" s="260" t="s">
        <v>41</v>
      </c>
      <c r="P214" s="261">
        <f>I214+J214</f>
        <v>0</v>
      </c>
      <c r="Q214" s="261">
        <f>ROUND(I214*H214,2)</f>
        <v>0</v>
      </c>
      <c r="R214" s="261">
        <f>ROUND(J214*H214,2)</f>
        <v>0</v>
      </c>
      <c r="S214" s="92"/>
      <c r="T214" s="262">
        <f>S214*H214</f>
        <v>0</v>
      </c>
      <c r="U214" s="262">
        <v>0</v>
      </c>
      <c r="V214" s="262">
        <f>U214*H214</f>
        <v>0</v>
      </c>
      <c r="W214" s="262">
        <v>0</v>
      </c>
      <c r="X214" s="263">
        <f>W214*H214</f>
        <v>0</v>
      </c>
      <c r="Y214" s="39"/>
      <c r="Z214" s="39"/>
      <c r="AA214" s="39"/>
      <c r="AB214" s="39"/>
      <c r="AC214" s="39"/>
      <c r="AD214" s="39"/>
      <c r="AE214" s="39"/>
      <c r="AR214" s="264" t="s">
        <v>239</v>
      </c>
      <c r="AT214" s="264" t="s">
        <v>226</v>
      </c>
      <c r="AU214" s="264" t="s">
        <v>86</v>
      </c>
      <c r="AY214" s="18" t="s">
        <v>223</v>
      </c>
      <c r="BE214" s="265">
        <f>IF(O214="základní",K214,0)</f>
        <v>0</v>
      </c>
      <c r="BF214" s="265">
        <f>IF(O214="snížená",K214,0)</f>
        <v>0</v>
      </c>
      <c r="BG214" s="265">
        <f>IF(O214="zákl. přenesená",K214,0)</f>
        <v>0</v>
      </c>
      <c r="BH214" s="265">
        <f>IF(O214="sníž. přenesená",K214,0)</f>
        <v>0</v>
      </c>
      <c r="BI214" s="265">
        <f>IF(O214="nulová",K214,0)</f>
        <v>0</v>
      </c>
      <c r="BJ214" s="18" t="s">
        <v>86</v>
      </c>
      <c r="BK214" s="265">
        <f>ROUND(P214*H214,2)</f>
        <v>0</v>
      </c>
      <c r="BL214" s="18" t="s">
        <v>239</v>
      </c>
      <c r="BM214" s="264" t="s">
        <v>2026</v>
      </c>
    </row>
    <row r="215" s="2" customFormat="1">
      <c r="A215" s="39"/>
      <c r="B215" s="40"/>
      <c r="C215" s="41"/>
      <c r="D215" s="266" t="s">
        <v>232</v>
      </c>
      <c r="E215" s="41"/>
      <c r="F215" s="267" t="s">
        <v>3804</v>
      </c>
      <c r="G215" s="41"/>
      <c r="H215" s="41"/>
      <c r="I215" s="158"/>
      <c r="J215" s="158"/>
      <c r="K215" s="41"/>
      <c r="L215" s="41"/>
      <c r="M215" s="45"/>
      <c r="N215" s="268"/>
      <c r="O215" s="269"/>
      <c r="P215" s="92"/>
      <c r="Q215" s="92"/>
      <c r="R215" s="92"/>
      <c r="S215" s="92"/>
      <c r="T215" s="92"/>
      <c r="U215" s="92"/>
      <c r="V215" s="92"/>
      <c r="W215" s="92"/>
      <c r="X215" s="93"/>
      <c r="Y215" s="39"/>
      <c r="Z215" s="39"/>
      <c r="AA215" s="39"/>
      <c r="AB215" s="39"/>
      <c r="AC215" s="39"/>
      <c r="AD215" s="39"/>
      <c r="AE215" s="39"/>
      <c r="AT215" s="18" t="s">
        <v>232</v>
      </c>
      <c r="AU215" s="18" t="s">
        <v>86</v>
      </c>
    </row>
    <row r="216" s="2" customFormat="1" ht="16.5" customHeight="1">
      <c r="A216" s="39"/>
      <c r="B216" s="40"/>
      <c r="C216" s="252" t="s">
        <v>1643</v>
      </c>
      <c r="D216" s="252" t="s">
        <v>226</v>
      </c>
      <c r="E216" s="253" t="s">
        <v>3805</v>
      </c>
      <c r="F216" s="254" t="s">
        <v>3806</v>
      </c>
      <c r="G216" s="255" t="s">
        <v>3786</v>
      </c>
      <c r="H216" s="256">
        <v>1</v>
      </c>
      <c r="I216" s="257"/>
      <c r="J216" s="257"/>
      <c r="K216" s="258">
        <f>ROUND(P216*H216,2)</f>
        <v>0</v>
      </c>
      <c r="L216" s="254" t="s">
        <v>3639</v>
      </c>
      <c r="M216" s="45"/>
      <c r="N216" s="259" t="s">
        <v>1</v>
      </c>
      <c r="O216" s="260" t="s">
        <v>41</v>
      </c>
      <c r="P216" s="261">
        <f>I216+J216</f>
        <v>0</v>
      </c>
      <c r="Q216" s="261">
        <f>ROUND(I216*H216,2)</f>
        <v>0</v>
      </c>
      <c r="R216" s="261">
        <f>ROUND(J216*H216,2)</f>
        <v>0</v>
      </c>
      <c r="S216" s="92"/>
      <c r="T216" s="262">
        <f>S216*H216</f>
        <v>0</v>
      </c>
      <c r="U216" s="262">
        <v>0</v>
      </c>
      <c r="V216" s="262">
        <f>U216*H216</f>
        <v>0</v>
      </c>
      <c r="W216" s="262">
        <v>0</v>
      </c>
      <c r="X216" s="263">
        <f>W216*H216</f>
        <v>0</v>
      </c>
      <c r="Y216" s="39"/>
      <c r="Z216" s="39"/>
      <c r="AA216" s="39"/>
      <c r="AB216" s="39"/>
      <c r="AC216" s="39"/>
      <c r="AD216" s="39"/>
      <c r="AE216" s="39"/>
      <c r="AR216" s="264" t="s">
        <v>239</v>
      </c>
      <c r="AT216" s="264" t="s">
        <v>226</v>
      </c>
      <c r="AU216" s="264" t="s">
        <v>86</v>
      </c>
      <c r="AY216" s="18" t="s">
        <v>223</v>
      </c>
      <c r="BE216" s="265">
        <f>IF(O216="základní",K216,0)</f>
        <v>0</v>
      </c>
      <c r="BF216" s="265">
        <f>IF(O216="snížená",K216,0)</f>
        <v>0</v>
      </c>
      <c r="BG216" s="265">
        <f>IF(O216="zákl. přenesená",K216,0)</f>
        <v>0</v>
      </c>
      <c r="BH216" s="265">
        <f>IF(O216="sníž. přenesená",K216,0)</f>
        <v>0</v>
      </c>
      <c r="BI216" s="265">
        <f>IF(O216="nulová",K216,0)</f>
        <v>0</v>
      </c>
      <c r="BJ216" s="18" t="s">
        <v>86</v>
      </c>
      <c r="BK216" s="265">
        <f>ROUND(P216*H216,2)</f>
        <v>0</v>
      </c>
      <c r="BL216" s="18" t="s">
        <v>239</v>
      </c>
      <c r="BM216" s="264" t="s">
        <v>3807</v>
      </c>
    </row>
    <row r="217" s="12" customFormat="1" ht="25.92" customHeight="1">
      <c r="A217" s="12"/>
      <c r="B217" s="235"/>
      <c r="C217" s="236"/>
      <c r="D217" s="237" t="s">
        <v>77</v>
      </c>
      <c r="E217" s="238" t="s">
        <v>398</v>
      </c>
      <c r="F217" s="238" t="s">
        <v>399</v>
      </c>
      <c r="G217" s="236"/>
      <c r="H217" s="236"/>
      <c r="I217" s="239"/>
      <c r="J217" s="239"/>
      <c r="K217" s="240">
        <f>BK217</f>
        <v>0</v>
      </c>
      <c r="L217" s="236"/>
      <c r="M217" s="241"/>
      <c r="N217" s="242"/>
      <c r="O217" s="243"/>
      <c r="P217" s="243"/>
      <c r="Q217" s="244">
        <f>Q218</f>
        <v>0</v>
      </c>
      <c r="R217" s="244">
        <f>R218</f>
        <v>0</v>
      </c>
      <c r="S217" s="243"/>
      <c r="T217" s="245">
        <f>T218</f>
        <v>0</v>
      </c>
      <c r="U217" s="243"/>
      <c r="V217" s="245">
        <f>V218</f>
        <v>0</v>
      </c>
      <c r="W217" s="243"/>
      <c r="X217" s="246">
        <f>X218</f>
        <v>0</v>
      </c>
      <c r="Y217" s="12"/>
      <c r="Z217" s="12"/>
      <c r="AA217" s="12"/>
      <c r="AB217" s="12"/>
      <c r="AC217" s="12"/>
      <c r="AD217" s="12"/>
      <c r="AE217" s="12"/>
      <c r="AR217" s="247" t="s">
        <v>86</v>
      </c>
      <c r="AT217" s="248" t="s">
        <v>77</v>
      </c>
      <c r="AU217" s="248" t="s">
        <v>78</v>
      </c>
      <c r="AY217" s="247" t="s">
        <v>223</v>
      </c>
      <c r="BK217" s="249">
        <f>BK218</f>
        <v>0</v>
      </c>
    </row>
    <row r="218" s="12" customFormat="1" ht="22.8" customHeight="1">
      <c r="A218" s="12"/>
      <c r="B218" s="235"/>
      <c r="C218" s="236"/>
      <c r="D218" s="237" t="s">
        <v>77</v>
      </c>
      <c r="E218" s="250" t="s">
        <v>86</v>
      </c>
      <c r="F218" s="250" t="s">
        <v>400</v>
      </c>
      <c r="G218" s="236"/>
      <c r="H218" s="236"/>
      <c r="I218" s="239"/>
      <c r="J218" s="239"/>
      <c r="K218" s="251">
        <f>BK218</f>
        <v>0</v>
      </c>
      <c r="L218" s="236"/>
      <c r="M218" s="241"/>
      <c r="N218" s="242"/>
      <c r="O218" s="243"/>
      <c r="P218" s="243"/>
      <c r="Q218" s="244">
        <f>SUM(Q219:Q223)</f>
        <v>0</v>
      </c>
      <c r="R218" s="244">
        <f>SUM(R219:R223)</f>
        <v>0</v>
      </c>
      <c r="S218" s="243"/>
      <c r="T218" s="245">
        <f>SUM(T219:T223)</f>
        <v>0</v>
      </c>
      <c r="U218" s="243"/>
      <c r="V218" s="245">
        <f>SUM(V219:V223)</f>
        <v>0</v>
      </c>
      <c r="W218" s="243"/>
      <c r="X218" s="246">
        <f>SUM(X219:X223)</f>
        <v>0</v>
      </c>
      <c r="Y218" s="12"/>
      <c r="Z218" s="12"/>
      <c r="AA218" s="12"/>
      <c r="AB218" s="12"/>
      <c r="AC218" s="12"/>
      <c r="AD218" s="12"/>
      <c r="AE218" s="12"/>
      <c r="AR218" s="247" t="s">
        <v>86</v>
      </c>
      <c r="AT218" s="248" t="s">
        <v>77</v>
      </c>
      <c r="AU218" s="248" t="s">
        <v>86</v>
      </c>
      <c r="AY218" s="247" t="s">
        <v>223</v>
      </c>
      <c r="BK218" s="249">
        <f>SUM(BK219:BK223)</f>
        <v>0</v>
      </c>
    </row>
    <row r="219" s="2" customFormat="1" ht="21.75" customHeight="1">
      <c r="A219" s="39"/>
      <c r="B219" s="40"/>
      <c r="C219" s="252" t="s">
        <v>1654</v>
      </c>
      <c r="D219" s="252" t="s">
        <v>226</v>
      </c>
      <c r="E219" s="253" t="s">
        <v>541</v>
      </c>
      <c r="F219" s="254" t="s">
        <v>542</v>
      </c>
      <c r="G219" s="255" t="s">
        <v>409</v>
      </c>
      <c r="H219" s="256">
        <v>18.850000000000001</v>
      </c>
      <c r="I219" s="257"/>
      <c r="J219" s="257"/>
      <c r="K219" s="258">
        <f>ROUND(P219*H219,2)</f>
        <v>0</v>
      </c>
      <c r="L219" s="254" t="s">
        <v>404</v>
      </c>
      <c r="M219" s="45"/>
      <c r="N219" s="259" t="s">
        <v>1</v>
      </c>
      <c r="O219" s="260" t="s">
        <v>41</v>
      </c>
      <c r="P219" s="261">
        <f>I219+J219</f>
        <v>0</v>
      </c>
      <c r="Q219" s="261">
        <f>ROUND(I219*H219,2)</f>
        <v>0</v>
      </c>
      <c r="R219" s="261">
        <f>ROUND(J219*H219,2)</f>
        <v>0</v>
      </c>
      <c r="S219" s="92"/>
      <c r="T219" s="262">
        <f>S219*H219</f>
        <v>0</v>
      </c>
      <c r="U219" s="262">
        <v>0</v>
      </c>
      <c r="V219" s="262">
        <f>U219*H219</f>
        <v>0</v>
      </c>
      <c r="W219" s="262">
        <v>0</v>
      </c>
      <c r="X219" s="263">
        <f>W219*H219</f>
        <v>0</v>
      </c>
      <c r="Y219" s="39"/>
      <c r="Z219" s="39"/>
      <c r="AA219" s="39"/>
      <c r="AB219" s="39"/>
      <c r="AC219" s="39"/>
      <c r="AD219" s="39"/>
      <c r="AE219" s="39"/>
      <c r="AR219" s="264" t="s">
        <v>239</v>
      </c>
      <c r="AT219" s="264" t="s">
        <v>226</v>
      </c>
      <c r="AU219" s="264" t="s">
        <v>88</v>
      </c>
      <c r="AY219" s="18" t="s">
        <v>223</v>
      </c>
      <c r="BE219" s="265">
        <f>IF(O219="základní",K219,0)</f>
        <v>0</v>
      </c>
      <c r="BF219" s="265">
        <f>IF(O219="snížená",K219,0)</f>
        <v>0</v>
      </c>
      <c r="BG219" s="265">
        <f>IF(O219="zákl. přenesená",K219,0)</f>
        <v>0</v>
      </c>
      <c r="BH219" s="265">
        <f>IF(O219="sníž. přenesená",K219,0)</f>
        <v>0</v>
      </c>
      <c r="BI219" s="265">
        <f>IF(O219="nulová",K219,0)</f>
        <v>0</v>
      </c>
      <c r="BJ219" s="18" t="s">
        <v>86</v>
      </c>
      <c r="BK219" s="265">
        <f>ROUND(P219*H219,2)</f>
        <v>0</v>
      </c>
      <c r="BL219" s="18" t="s">
        <v>239</v>
      </c>
      <c r="BM219" s="264" t="s">
        <v>3808</v>
      </c>
    </row>
    <row r="220" s="2" customFormat="1">
      <c r="A220" s="39"/>
      <c r="B220" s="40"/>
      <c r="C220" s="41"/>
      <c r="D220" s="266" t="s">
        <v>232</v>
      </c>
      <c r="E220" s="41"/>
      <c r="F220" s="267" t="s">
        <v>3809</v>
      </c>
      <c r="G220" s="41"/>
      <c r="H220" s="41"/>
      <c r="I220" s="158"/>
      <c r="J220" s="158"/>
      <c r="K220" s="41"/>
      <c r="L220" s="41"/>
      <c r="M220" s="45"/>
      <c r="N220" s="268"/>
      <c r="O220" s="269"/>
      <c r="P220" s="92"/>
      <c r="Q220" s="92"/>
      <c r="R220" s="92"/>
      <c r="S220" s="92"/>
      <c r="T220" s="92"/>
      <c r="U220" s="92"/>
      <c r="V220" s="92"/>
      <c r="W220" s="92"/>
      <c r="X220" s="93"/>
      <c r="Y220" s="39"/>
      <c r="Z220" s="39"/>
      <c r="AA220" s="39"/>
      <c r="AB220" s="39"/>
      <c r="AC220" s="39"/>
      <c r="AD220" s="39"/>
      <c r="AE220" s="39"/>
      <c r="AT220" s="18" t="s">
        <v>232</v>
      </c>
      <c r="AU220" s="18" t="s">
        <v>88</v>
      </c>
    </row>
    <row r="221" s="2" customFormat="1" ht="21.75" customHeight="1">
      <c r="A221" s="39"/>
      <c r="B221" s="40"/>
      <c r="C221" s="252" t="s">
        <v>1659</v>
      </c>
      <c r="D221" s="252" t="s">
        <v>226</v>
      </c>
      <c r="E221" s="253" t="s">
        <v>1019</v>
      </c>
      <c r="F221" s="254" t="s">
        <v>1365</v>
      </c>
      <c r="G221" s="255" t="s">
        <v>501</v>
      </c>
      <c r="H221" s="256">
        <v>35.814999999999998</v>
      </c>
      <c r="I221" s="257"/>
      <c r="J221" s="257"/>
      <c r="K221" s="258">
        <f>ROUND(P221*H221,2)</f>
        <v>0</v>
      </c>
      <c r="L221" s="254" t="s">
        <v>404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</v>
      </c>
      <c r="V221" s="262">
        <f>U221*H221</f>
        <v>0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3810</v>
      </c>
    </row>
    <row r="222" s="2" customFormat="1">
      <c r="A222" s="39"/>
      <c r="B222" s="40"/>
      <c r="C222" s="41"/>
      <c r="D222" s="266" t="s">
        <v>232</v>
      </c>
      <c r="E222" s="41"/>
      <c r="F222" s="267" t="s">
        <v>702</v>
      </c>
      <c r="G222" s="41"/>
      <c r="H222" s="41"/>
      <c r="I222" s="158"/>
      <c r="J222" s="158"/>
      <c r="K222" s="41"/>
      <c r="L222" s="41"/>
      <c r="M222" s="45"/>
      <c r="N222" s="268"/>
      <c r="O222" s="269"/>
      <c r="P222" s="92"/>
      <c r="Q222" s="92"/>
      <c r="R222" s="92"/>
      <c r="S222" s="92"/>
      <c r="T222" s="92"/>
      <c r="U222" s="92"/>
      <c r="V222" s="92"/>
      <c r="W222" s="92"/>
      <c r="X222" s="93"/>
      <c r="Y222" s="39"/>
      <c r="Z222" s="39"/>
      <c r="AA222" s="39"/>
      <c r="AB222" s="39"/>
      <c r="AC222" s="39"/>
      <c r="AD222" s="39"/>
      <c r="AE222" s="39"/>
      <c r="AT222" s="18" t="s">
        <v>232</v>
      </c>
      <c r="AU222" s="18" t="s">
        <v>88</v>
      </c>
    </row>
    <row r="223" s="13" customFormat="1">
      <c r="A223" s="13"/>
      <c r="B223" s="274"/>
      <c r="C223" s="275"/>
      <c r="D223" s="266" t="s">
        <v>446</v>
      </c>
      <c r="E223" s="276" t="s">
        <v>1</v>
      </c>
      <c r="F223" s="277" t="s">
        <v>3811</v>
      </c>
      <c r="G223" s="275"/>
      <c r="H223" s="278">
        <v>35.814999999999998</v>
      </c>
      <c r="I223" s="279"/>
      <c r="J223" s="279"/>
      <c r="K223" s="275"/>
      <c r="L223" s="275"/>
      <c r="M223" s="280"/>
      <c r="N223" s="306"/>
      <c r="O223" s="307"/>
      <c r="P223" s="307"/>
      <c r="Q223" s="307"/>
      <c r="R223" s="307"/>
      <c r="S223" s="307"/>
      <c r="T223" s="307"/>
      <c r="U223" s="307"/>
      <c r="V223" s="307"/>
      <c r="W223" s="307"/>
      <c r="X223" s="308"/>
      <c r="Y223" s="13"/>
      <c r="Z223" s="13"/>
      <c r="AA223" s="13"/>
      <c r="AB223" s="13"/>
      <c r="AC223" s="13"/>
      <c r="AD223" s="13"/>
      <c r="AE223" s="13"/>
      <c r="AT223" s="284" t="s">
        <v>446</v>
      </c>
      <c r="AU223" s="284" t="s">
        <v>88</v>
      </c>
      <c r="AV223" s="13" t="s">
        <v>88</v>
      </c>
      <c r="AW223" s="13" t="s">
        <v>5</v>
      </c>
      <c r="AX223" s="13" t="s">
        <v>78</v>
      </c>
      <c r="AY223" s="284" t="s">
        <v>223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197"/>
      <c r="J224" s="197"/>
      <c r="K224" s="68"/>
      <c r="L224" s="68"/>
      <c r="M224" s="45"/>
      <c r="N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T08t5xE6alxrTzWBMhY1PkL+lAGjDD/O03EEcBkJxljVMvL/c7wSUVq6VY5Qd78tFF75g582aLGQeMPwJbmfuA==" hashValue="CxG3Os9ZkO6z9qfJ7cz7uKWQOy72Shc9W2nkjcfrz8NmIRtyoU0J1MEuquKRzMx7efzc/JP01Df1KEkc0SNXYg==" algorithmName="SHA-512" password="CC35"/>
  <autoFilter ref="C126:L22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146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3812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3"/>
      <c r="B27" s="164"/>
      <c r="C27" s="163"/>
      <c r="D27" s="163"/>
      <c r="E27" s="165" t="s">
        <v>3813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ROUND(K119,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ROUND((SUM(BE119:BE202)),  2)</f>
        <v>0</v>
      </c>
      <c r="G35" s="39"/>
      <c r="H35" s="39"/>
      <c r="I35" s="176">
        <v>0.20999999999999999</v>
      </c>
      <c r="J35" s="158"/>
      <c r="K35" s="170">
        <f>ROUND(((SUM(BE119:BE202))*I35),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ROUND((SUM(BF119:BF202)),  2)</f>
        <v>0</v>
      </c>
      <c r="G36" s="39"/>
      <c r="H36" s="39"/>
      <c r="I36" s="176">
        <v>0.14999999999999999</v>
      </c>
      <c r="J36" s="158"/>
      <c r="K36" s="170">
        <f>ROUND(((SUM(BF119:BF202))*I36),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ROUND((SUM(BG119:BG202)),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ROUND((SUM(BH119:BH202)),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ROUND((SUM(BI119:BI202)),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441 - Rozvody NN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Q119</f>
        <v>0</v>
      </c>
      <c r="J96" s="208">
        <f>R119</f>
        <v>0</v>
      </c>
      <c r="K96" s="111">
        <f>K119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3814</v>
      </c>
      <c r="E97" s="212"/>
      <c r="F97" s="212"/>
      <c r="G97" s="212"/>
      <c r="H97" s="212"/>
      <c r="I97" s="213">
        <f>Q120</f>
        <v>0</v>
      </c>
      <c r="J97" s="213">
        <f>R120</f>
        <v>0</v>
      </c>
      <c r="K97" s="214">
        <f>K120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9"/>
      <c r="C98" s="210"/>
      <c r="D98" s="211" t="s">
        <v>3815</v>
      </c>
      <c r="E98" s="212"/>
      <c r="F98" s="212"/>
      <c r="G98" s="212"/>
      <c r="H98" s="212"/>
      <c r="I98" s="213">
        <f>Q140</f>
        <v>0</v>
      </c>
      <c r="J98" s="213">
        <f>R140</f>
        <v>0</v>
      </c>
      <c r="K98" s="214">
        <f>K140</f>
        <v>0</v>
      </c>
      <c r="L98" s="210"/>
      <c r="M98" s="2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9"/>
      <c r="C99" s="210"/>
      <c r="D99" s="211" t="s">
        <v>3816</v>
      </c>
      <c r="E99" s="212"/>
      <c r="F99" s="212"/>
      <c r="G99" s="212"/>
      <c r="H99" s="212"/>
      <c r="I99" s="213">
        <f>Q196</f>
        <v>0</v>
      </c>
      <c r="J99" s="213">
        <f>R196</f>
        <v>0</v>
      </c>
      <c r="K99" s="214">
        <f>K196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8"/>
      <c r="J100" s="158"/>
      <c r="K100" s="41"/>
      <c r="L100" s="41"/>
      <c r="M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7"/>
      <c r="J101" s="197"/>
      <c r="K101" s="68"/>
      <c r="L101" s="68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200"/>
      <c r="J105" s="200"/>
      <c r="K105" s="70"/>
      <c r="L105" s="70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204</v>
      </c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17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201" t="str">
        <f>E7</f>
        <v>Revitalizace centra města Kopřivnice - aktualizace 08.2020</v>
      </c>
      <c r="F109" s="33"/>
      <c r="G109" s="33"/>
      <c r="H109" s="33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187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441 - Rozvody NN</v>
      </c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</v>
      </c>
      <c r="D113" s="41"/>
      <c r="E113" s="41"/>
      <c r="F113" s="28" t="str">
        <f>F12</f>
        <v xml:space="preserve"> </v>
      </c>
      <c r="G113" s="41"/>
      <c r="H113" s="41"/>
      <c r="I113" s="160" t="s">
        <v>23</v>
      </c>
      <c r="J113" s="162" t="str">
        <f>IF(J12="","",J12)</f>
        <v>7. 8. 2020</v>
      </c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25</v>
      </c>
      <c r="D115" s="41"/>
      <c r="E115" s="41"/>
      <c r="F115" s="28" t="str">
        <f>E15</f>
        <v>Město Kopřivnice</v>
      </c>
      <c r="G115" s="41"/>
      <c r="H115" s="41"/>
      <c r="I115" s="160" t="s">
        <v>31</v>
      </c>
      <c r="J115" s="202" t="str">
        <f>E21</f>
        <v>Dopravoprojekt Ostrava a.s.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160" t="s">
        <v>33</v>
      </c>
      <c r="J116" s="202" t="str">
        <f>E24</f>
        <v xml:space="preserve"> 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22"/>
      <c r="B118" s="223"/>
      <c r="C118" s="224" t="s">
        <v>205</v>
      </c>
      <c r="D118" s="225" t="s">
        <v>61</v>
      </c>
      <c r="E118" s="225" t="s">
        <v>57</v>
      </c>
      <c r="F118" s="225" t="s">
        <v>58</v>
      </c>
      <c r="G118" s="225" t="s">
        <v>206</v>
      </c>
      <c r="H118" s="225" t="s">
        <v>207</v>
      </c>
      <c r="I118" s="226" t="s">
        <v>208</v>
      </c>
      <c r="J118" s="226" t="s">
        <v>209</v>
      </c>
      <c r="K118" s="225" t="s">
        <v>196</v>
      </c>
      <c r="L118" s="227" t="s">
        <v>210</v>
      </c>
      <c r="M118" s="228"/>
      <c r="N118" s="101" t="s">
        <v>1</v>
      </c>
      <c r="O118" s="102" t="s">
        <v>40</v>
      </c>
      <c r="P118" s="102" t="s">
        <v>211</v>
      </c>
      <c r="Q118" s="102" t="s">
        <v>212</v>
      </c>
      <c r="R118" s="102" t="s">
        <v>213</v>
      </c>
      <c r="S118" s="102" t="s">
        <v>214</v>
      </c>
      <c r="T118" s="102" t="s">
        <v>215</v>
      </c>
      <c r="U118" s="102" t="s">
        <v>216</v>
      </c>
      <c r="V118" s="102" t="s">
        <v>217</v>
      </c>
      <c r="W118" s="102" t="s">
        <v>218</v>
      </c>
      <c r="X118" s="103" t="s">
        <v>219</v>
      </c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9"/>
      <c r="B119" s="40"/>
      <c r="C119" s="108" t="s">
        <v>220</v>
      </c>
      <c r="D119" s="41"/>
      <c r="E119" s="41"/>
      <c r="F119" s="41"/>
      <c r="G119" s="41"/>
      <c r="H119" s="41"/>
      <c r="I119" s="158"/>
      <c r="J119" s="158"/>
      <c r="K119" s="229">
        <f>BK119</f>
        <v>0</v>
      </c>
      <c r="L119" s="41"/>
      <c r="M119" s="45"/>
      <c r="N119" s="104"/>
      <c r="O119" s="230"/>
      <c r="P119" s="105"/>
      <c r="Q119" s="231">
        <f>Q120+Q140+Q196</f>
        <v>0</v>
      </c>
      <c r="R119" s="231">
        <f>R120+R140+R196</f>
        <v>0</v>
      </c>
      <c r="S119" s="105"/>
      <c r="T119" s="232">
        <f>T120+T140+T196</f>
        <v>0</v>
      </c>
      <c r="U119" s="105"/>
      <c r="V119" s="232">
        <f>V120+V140+V196</f>
        <v>0</v>
      </c>
      <c r="W119" s="105"/>
      <c r="X119" s="233">
        <f>X120+X140+X196</f>
        <v>0</v>
      </c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198</v>
      </c>
      <c r="BK119" s="234">
        <f>BK120+BK140+BK196</f>
        <v>0</v>
      </c>
    </row>
    <row r="120" s="12" customFormat="1" ht="25.92" customHeight="1">
      <c r="A120" s="12"/>
      <c r="B120" s="235"/>
      <c r="C120" s="236"/>
      <c r="D120" s="237" t="s">
        <v>77</v>
      </c>
      <c r="E120" s="238" t="s">
        <v>1720</v>
      </c>
      <c r="F120" s="238" t="s">
        <v>3817</v>
      </c>
      <c r="G120" s="236"/>
      <c r="H120" s="236"/>
      <c r="I120" s="239"/>
      <c r="J120" s="239"/>
      <c r="K120" s="240">
        <f>BK120</f>
        <v>0</v>
      </c>
      <c r="L120" s="236"/>
      <c r="M120" s="241"/>
      <c r="N120" s="242"/>
      <c r="O120" s="243"/>
      <c r="P120" s="243"/>
      <c r="Q120" s="244">
        <f>SUM(Q121:Q139)</f>
        <v>0</v>
      </c>
      <c r="R120" s="244">
        <f>SUM(R121:R139)</f>
        <v>0</v>
      </c>
      <c r="S120" s="243"/>
      <c r="T120" s="245">
        <f>SUM(T121:T139)</f>
        <v>0</v>
      </c>
      <c r="U120" s="243"/>
      <c r="V120" s="245">
        <f>SUM(V121:V139)</f>
        <v>0</v>
      </c>
      <c r="W120" s="243"/>
      <c r="X120" s="246">
        <f>SUM(X121:X139)</f>
        <v>0</v>
      </c>
      <c r="Y120" s="12"/>
      <c r="Z120" s="12"/>
      <c r="AA120" s="12"/>
      <c r="AB120" s="12"/>
      <c r="AC120" s="12"/>
      <c r="AD120" s="12"/>
      <c r="AE120" s="12"/>
      <c r="AR120" s="247" t="s">
        <v>86</v>
      </c>
      <c r="AT120" s="248" t="s">
        <v>77</v>
      </c>
      <c r="AU120" s="248" t="s">
        <v>78</v>
      </c>
      <c r="AY120" s="247" t="s">
        <v>223</v>
      </c>
      <c r="BK120" s="249">
        <f>SUM(BK121:BK139)</f>
        <v>0</v>
      </c>
    </row>
    <row r="121" s="2" customFormat="1" ht="16.5" customHeight="1">
      <c r="A121" s="39"/>
      <c r="B121" s="40"/>
      <c r="C121" s="252" t="s">
        <v>86</v>
      </c>
      <c r="D121" s="252" t="s">
        <v>226</v>
      </c>
      <c r="E121" s="253" t="s">
        <v>3818</v>
      </c>
      <c r="F121" s="254" t="s">
        <v>3819</v>
      </c>
      <c r="G121" s="255" t="s">
        <v>3820</v>
      </c>
      <c r="H121" s="256">
        <v>24</v>
      </c>
      <c r="I121" s="257"/>
      <c r="J121" s="257"/>
      <c r="K121" s="258">
        <f>ROUND(P121*H121,2)</f>
        <v>0</v>
      </c>
      <c r="L121" s="254" t="s">
        <v>3821</v>
      </c>
      <c r="M121" s="45"/>
      <c r="N121" s="259" t="s">
        <v>1</v>
      </c>
      <c r="O121" s="260" t="s">
        <v>41</v>
      </c>
      <c r="P121" s="261">
        <f>I121+J121</f>
        <v>0</v>
      </c>
      <c r="Q121" s="261">
        <f>ROUND(I121*H121,2)</f>
        <v>0</v>
      </c>
      <c r="R121" s="261">
        <f>ROUND(J121*H121,2)</f>
        <v>0</v>
      </c>
      <c r="S121" s="92"/>
      <c r="T121" s="262">
        <f>S121*H121</f>
        <v>0</v>
      </c>
      <c r="U121" s="262">
        <v>0</v>
      </c>
      <c r="V121" s="262">
        <f>U121*H121</f>
        <v>0</v>
      </c>
      <c r="W121" s="262">
        <v>0</v>
      </c>
      <c r="X121" s="263">
        <f>W121*H121</f>
        <v>0</v>
      </c>
      <c r="Y121" s="39"/>
      <c r="Z121" s="39"/>
      <c r="AA121" s="39"/>
      <c r="AB121" s="39"/>
      <c r="AC121" s="39"/>
      <c r="AD121" s="39"/>
      <c r="AE121" s="39"/>
      <c r="AR121" s="264" t="s">
        <v>239</v>
      </c>
      <c r="AT121" s="264" t="s">
        <v>226</v>
      </c>
      <c r="AU121" s="264" t="s">
        <v>86</v>
      </c>
      <c r="AY121" s="18" t="s">
        <v>223</v>
      </c>
      <c r="BE121" s="265">
        <f>IF(O121="základní",K121,0)</f>
        <v>0</v>
      </c>
      <c r="BF121" s="265">
        <f>IF(O121="snížená",K121,0)</f>
        <v>0</v>
      </c>
      <c r="BG121" s="265">
        <f>IF(O121="zákl. přenesená",K121,0)</f>
        <v>0</v>
      </c>
      <c r="BH121" s="265">
        <f>IF(O121="sníž. přenesená",K121,0)</f>
        <v>0</v>
      </c>
      <c r="BI121" s="265">
        <f>IF(O121="nulová",K121,0)</f>
        <v>0</v>
      </c>
      <c r="BJ121" s="18" t="s">
        <v>86</v>
      </c>
      <c r="BK121" s="265">
        <f>ROUND(P121*H121,2)</f>
        <v>0</v>
      </c>
      <c r="BL121" s="18" t="s">
        <v>239</v>
      </c>
      <c r="BM121" s="264" t="s">
        <v>88</v>
      </c>
    </row>
    <row r="122" s="2" customFormat="1">
      <c r="A122" s="39"/>
      <c r="B122" s="40"/>
      <c r="C122" s="41"/>
      <c r="D122" s="266" t="s">
        <v>232</v>
      </c>
      <c r="E122" s="41"/>
      <c r="F122" s="267" t="s">
        <v>3822</v>
      </c>
      <c r="G122" s="41"/>
      <c r="H122" s="41"/>
      <c r="I122" s="158"/>
      <c r="J122" s="158"/>
      <c r="K122" s="41"/>
      <c r="L122" s="41"/>
      <c r="M122" s="45"/>
      <c r="N122" s="268"/>
      <c r="O122" s="269"/>
      <c r="P122" s="92"/>
      <c r="Q122" s="92"/>
      <c r="R122" s="92"/>
      <c r="S122" s="92"/>
      <c r="T122" s="92"/>
      <c r="U122" s="92"/>
      <c r="V122" s="92"/>
      <c r="W122" s="92"/>
      <c r="X122" s="93"/>
      <c r="Y122" s="39"/>
      <c r="Z122" s="39"/>
      <c r="AA122" s="39"/>
      <c r="AB122" s="39"/>
      <c r="AC122" s="39"/>
      <c r="AD122" s="39"/>
      <c r="AE122" s="39"/>
      <c r="AT122" s="18" t="s">
        <v>232</v>
      </c>
      <c r="AU122" s="18" t="s">
        <v>86</v>
      </c>
    </row>
    <row r="123" s="2" customFormat="1" ht="16.5" customHeight="1">
      <c r="A123" s="39"/>
      <c r="B123" s="40"/>
      <c r="C123" s="252" t="s">
        <v>88</v>
      </c>
      <c r="D123" s="252" t="s">
        <v>226</v>
      </c>
      <c r="E123" s="253" t="s">
        <v>3823</v>
      </c>
      <c r="F123" s="254" t="s">
        <v>3824</v>
      </c>
      <c r="G123" s="255" t="s">
        <v>3820</v>
      </c>
      <c r="H123" s="256">
        <v>40</v>
      </c>
      <c r="I123" s="257"/>
      <c r="J123" s="257"/>
      <c r="K123" s="258">
        <f>ROUND(P123*H123,2)</f>
        <v>0</v>
      </c>
      <c r="L123" s="254" t="s">
        <v>3821</v>
      </c>
      <c r="M123" s="45"/>
      <c r="N123" s="259" t="s">
        <v>1</v>
      </c>
      <c r="O123" s="260" t="s">
        <v>41</v>
      </c>
      <c r="P123" s="261">
        <f>I123+J123</f>
        <v>0</v>
      </c>
      <c r="Q123" s="261">
        <f>ROUND(I123*H123,2)</f>
        <v>0</v>
      </c>
      <c r="R123" s="261">
        <f>ROUND(J123*H123,2)</f>
        <v>0</v>
      </c>
      <c r="S123" s="92"/>
      <c r="T123" s="262">
        <f>S123*H123</f>
        <v>0</v>
      </c>
      <c r="U123" s="262">
        <v>0</v>
      </c>
      <c r="V123" s="262">
        <f>U123*H123</f>
        <v>0</v>
      </c>
      <c r="W123" s="262">
        <v>0</v>
      </c>
      <c r="X123" s="263">
        <f>W123*H123</f>
        <v>0</v>
      </c>
      <c r="Y123" s="39"/>
      <c r="Z123" s="39"/>
      <c r="AA123" s="39"/>
      <c r="AB123" s="39"/>
      <c r="AC123" s="39"/>
      <c r="AD123" s="39"/>
      <c r="AE123" s="39"/>
      <c r="AR123" s="264" t="s">
        <v>239</v>
      </c>
      <c r="AT123" s="264" t="s">
        <v>226</v>
      </c>
      <c r="AU123" s="264" t="s">
        <v>86</v>
      </c>
      <c r="AY123" s="18" t="s">
        <v>223</v>
      </c>
      <c r="BE123" s="265">
        <f>IF(O123="základní",K123,0)</f>
        <v>0</v>
      </c>
      <c r="BF123" s="265">
        <f>IF(O123="snížená",K123,0)</f>
        <v>0</v>
      </c>
      <c r="BG123" s="265">
        <f>IF(O123="zákl. přenesená",K123,0)</f>
        <v>0</v>
      </c>
      <c r="BH123" s="265">
        <f>IF(O123="sníž. přenesená",K123,0)</f>
        <v>0</v>
      </c>
      <c r="BI123" s="265">
        <f>IF(O123="nulová",K123,0)</f>
        <v>0</v>
      </c>
      <c r="BJ123" s="18" t="s">
        <v>86</v>
      </c>
      <c r="BK123" s="265">
        <f>ROUND(P123*H123,2)</f>
        <v>0</v>
      </c>
      <c r="BL123" s="18" t="s">
        <v>239</v>
      </c>
      <c r="BM123" s="264" t="s">
        <v>239</v>
      </c>
    </row>
    <row r="124" s="2" customFormat="1">
      <c r="A124" s="39"/>
      <c r="B124" s="40"/>
      <c r="C124" s="41"/>
      <c r="D124" s="266" t="s">
        <v>232</v>
      </c>
      <c r="E124" s="41"/>
      <c r="F124" s="267" t="s">
        <v>3825</v>
      </c>
      <c r="G124" s="41"/>
      <c r="H124" s="41"/>
      <c r="I124" s="158"/>
      <c r="J124" s="158"/>
      <c r="K124" s="41"/>
      <c r="L124" s="41"/>
      <c r="M124" s="45"/>
      <c r="N124" s="268"/>
      <c r="O124" s="269"/>
      <c r="P124" s="92"/>
      <c r="Q124" s="92"/>
      <c r="R124" s="92"/>
      <c r="S124" s="92"/>
      <c r="T124" s="92"/>
      <c r="U124" s="92"/>
      <c r="V124" s="92"/>
      <c r="W124" s="92"/>
      <c r="X124" s="93"/>
      <c r="Y124" s="39"/>
      <c r="Z124" s="39"/>
      <c r="AA124" s="39"/>
      <c r="AB124" s="39"/>
      <c r="AC124" s="39"/>
      <c r="AD124" s="39"/>
      <c r="AE124" s="39"/>
      <c r="AT124" s="18" t="s">
        <v>232</v>
      </c>
      <c r="AU124" s="18" t="s">
        <v>86</v>
      </c>
    </row>
    <row r="125" s="2" customFormat="1" ht="16.5" customHeight="1">
      <c r="A125" s="39"/>
      <c r="B125" s="40"/>
      <c r="C125" s="252" t="s">
        <v>234</v>
      </c>
      <c r="D125" s="252" t="s">
        <v>226</v>
      </c>
      <c r="E125" s="253" t="s">
        <v>3826</v>
      </c>
      <c r="F125" s="254" t="s">
        <v>3827</v>
      </c>
      <c r="G125" s="255" t="s">
        <v>3820</v>
      </c>
      <c r="H125" s="256">
        <v>24</v>
      </c>
      <c r="I125" s="257"/>
      <c r="J125" s="257"/>
      <c r="K125" s="258">
        <f>ROUND(P125*H125,2)</f>
        <v>0</v>
      </c>
      <c r="L125" s="254" t="s">
        <v>3821</v>
      </c>
      <c r="M125" s="45"/>
      <c r="N125" s="259" t="s">
        <v>1</v>
      </c>
      <c r="O125" s="260" t="s">
        <v>41</v>
      </c>
      <c r="P125" s="261">
        <f>I125+J125</f>
        <v>0</v>
      </c>
      <c r="Q125" s="261">
        <f>ROUND(I125*H125,2)</f>
        <v>0</v>
      </c>
      <c r="R125" s="261">
        <f>ROUND(J125*H125,2)</f>
        <v>0</v>
      </c>
      <c r="S125" s="92"/>
      <c r="T125" s="262">
        <f>S125*H125</f>
        <v>0</v>
      </c>
      <c r="U125" s="262">
        <v>0</v>
      </c>
      <c r="V125" s="262">
        <f>U125*H125</f>
        <v>0</v>
      </c>
      <c r="W125" s="262">
        <v>0</v>
      </c>
      <c r="X125" s="263">
        <f>W125*H125</f>
        <v>0</v>
      </c>
      <c r="Y125" s="39"/>
      <c r="Z125" s="39"/>
      <c r="AA125" s="39"/>
      <c r="AB125" s="39"/>
      <c r="AC125" s="39"/>
      <c r="AD125" s="39"/>
      <c r="AE125" s="39"/>
      <c r="AR125" s="264" t="s">
        <v>239</v>
      </c>
      <c r="AT125" s="264" t="s">
        <v>226</v>
      </c>
      <c r="AU125" s="264" t="s">
        <v>86</v>
      </c>
      <c r="AY125" s="18" t="s">
        <v>223</v>
      </c>
      <c r="BE125" s="265">
        <f>IF(O125="základní",K125,0)</f>
        <v>0</v>
      </c>
      <c r="BF125" s="265">
        <f>IF(O125="snížená",K125,0)</f>
        <v>0</v>
      </c>
      <c r="BG125" s="265">
        <f>IF(O125="zákl. přenesená",K125,0)</f>
        <v>0</v>
      </c>
      <c r="BH125" s="265">
        <f>IF(O125="sníž. přenesená",K125,0)</f>
        <v>0</v>
      </c>
      <c r="BI125" s="265">
        <f>IF(O125="nulová",K125,0)</f>
        <v>0</v>
      </c>
      <c r="BJ125" s="18" t="s">
        <v>86</v>
      </c>
      <c r="BK125" s="265">
        <f>ROUND(P125*H125,2)</f>
        <v>0</v>
      </c>
      <c r="BL125" s="18" t="s">
        <v>239</v>
      </c>
      <c r="BM125" s="264" t="s">
        <v>248</v>
      </c>
    </row>
    <row r="126" s="2" customFormat="1">
      <c r="A126" s="39"/>
      <c r="B126" s="40"/>
      <c r="C126" s="41"/>
      <c r="D126" s="266" t="s">
        <v>232</v>
      </c>
      <c r="E126" s="41"/>
      <c r="F126" s="267" t="s">
        <v>3828</v>
      </c>
      <c r="G126" s="41"/>
      <c r="H126" s="41"/>
      <c r="I126" s="158"/>
      <c r="J126" s="158"/>
      <c r="K126" s="41"/>
      <c r="L126" s="41"/>
      <c r="M126" s="45"/>
      <c r="N126" s="268"/>
      <c r="O126" s="269"/>
      <c r="P126" s="92"/>
      <c r="Q126" s="92"/>
      <c r="R126" s="92"/>
      <c r="S126" s="92"/>
      <c r="T126" s="92"/>
      <c r="U126" s="92"/>
      <c r="V126" s="92"/>
      <c r="W126" s="92"/>
      <c r="X126" s="93"/>
      <c r="Y126" s="39"/>
      <c r="Z126" s="39"/>
      <c r="AA126" s="39"/>
      <c r="AB126" s="39"/>
      <c r="AC126" s="39"/>
      <c r="AD126" s="39"/>
      <c r="AE126" s="39"/>
      <c r="AT126" s="18" t="s">
        <v>232</v>
      </c>
      <c r="AU126" s="18" t="s">
        <v>86</v>
      </c>
    </row>
    <row r="127" s="2" customFormat="1" ht="21.75" customHeight="1">
      <c r="A127" s="39"/>
      <c r="B127" s="40"/>
      <c r="C127" s="252" t="s">
        <v>239</v>
      </c>
      <c r="D127" s="252" t="s">
        <v>226</v>
      </c>
      <c r="E127" s="253" t="s">
        <v>3829</v>
      </c>
      <c r="F127" s="254" t="s">
        <v>3830</v>
      </c>
      <c r="G127" s="255" t="s">
        <v>3820</v>
      </c>
      <c r="H127" s="256">
        <v>24</v>
      </c>
      <c r="I127" s="257"/>
      <c r="J127" s="257"/>
      <c r="K127" s="258">
        <f>ROUND(P127*H127,2)</f>
        <v>0</v>
      </c>
      <c r="L127" s="254" t="s">
        <v>3821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</v>
      </c>
      <c r="V127" s="262">
        <f>U127*H127</f>
        <v>0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86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430</v>
      </c>
    </row>
    <row r="128" s="2" customFormat="1">
      <c r="A128" s="39"/>
      <c r="B128" s="40"/>
      <c r="C128" s="41"/>
      <c r="D128" s="266" t="s">
        <v>232</v>
      </c>
      <c r="E128" s="41"/>
      <c r="F128" s="267" t="s">
        <v>3831</v>
      </c>
      <c r="G128" s="41"/>
      <c r="H128" s="41"/>
      <c r="I128" s="158"/>
      <c r="J128" s="158"/>
      <c r="K128" s="41"/>
      <c r="L128" s="41"/>
      <c r="M128" s="45"/>
      <c r="N128" s="268"/>
      <c r="O128" s="269"/>
      <c r="P128" s="92"/>
      <c r="Q128" s="92"/>
      <c r="R128" s="92"/>
      <c r="S128" s="92"/>
      <c r="T128" s="92"/>
      <c r="U128" s="92"/>
      <c r="V128" s="92"/>
      <c r="W128" s="92"/>
      <c r="X128" s="93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86</v>
      </c>
    </row>
    <row r="129" s="2" customFormat="1" ht="21.75" customHeight="1">
      <c r="A129" s="39"/>
      <c r="B129" s="40"/>
      <c r="C129" s="252" t="s">
        <v>222</v>
      </c>
      <c r="D129" s="252" t="s">
        <v>226</v>
      </c>
      <c r="E129" s="253" t="s">
        <v>3832</v>
      </c>
      <c r="F129" s="254" t="s">
        <v>3833</v>
      </c>
      <c r="G129" s="255" t="s">
        <v>3820</v>
      </c>
      <c r="H129" s="256">
        <v>40</v>
      </c>
      <c r="I129" s="257"/>
      <c r="J129" s="257"/>
      <c r="K129" s="258">
        <f>ROUND(P129*H129,2)</f>
        <v>0</v>
      </c>
      <c r="L129" s="254" t="s">
        <v>3821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86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263</v>
      </c>
    </row>
    <row r="130" s="2" customFormat="1" ht="16.5" customHeight="1">
      <c r="A130" s="39"/>
      <c r="B130" s="40"/>
      <c r="C130" s="252" t="s">
        <v>248</v>
      </c>
      <c r="D130" s="252" t="s">
        <v>226</v>
      </c>
      <c r="E130" s="253" t="s">
        <v>3834</v>
      </c>
      <c r="F130" s="254" t="s">
        <v>3835</v>
      </c>
      <c r="G130" s="255" t="s">
        <v>3820</v>
      </c>
      <c r="H130" s="256">
        <v>35</v>
      </c>
      <c r="I130" s="257"/>
      <c r="J130" s="257"/>
      <c r="K130" s="258">
        <f>ROUND(P130*H130,2)</f>
        <v>0</v>
      </c>
      <c r="L130" s="254" t="s">
        <v>3821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86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274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3836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86</v>
      </c>
    </row>
    <row r="132" s="2" customFormat="1" ht="16.5" customHeight="1">
      <c r="A132" s="39"/>
      <c r="B132" s="40"/>
      <c r="C132" s="252" t="s">
        <v>253</v>
      </c>
      <c r="D132" s="252" t="s">
        <v>226</v>
      </c>
      <c r="E132" s="253" t="s">
        <v>3837</v>
      </c>
      <c r="F132" s="254" t="s">
        <v>3838</v>
      </c>
      <c r="G132" s="255" t="s">
        <v>3786</v>
      </c>
      <c r="H132" s="256">
        <v>1</v>
      </c>
      <c r="I132" s="257"/>
      <c r="J132" s="257"/>
      <c r="K132" s="258">
        <f>ROUND(P132*H132,2)</f>
        <v>0</v>
      </c>
      <c r="L132" s="254" t="s">
        <v>3821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86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289</v>
      </c>
    </row>
    <row r="133" s="2" customFormat="1">
      <c r="A133" s="39"/>
      <c r="B133" s="40"/>
      <c r="C133" s="41"/>
      <c r="D133" s="266" t="s">
        <v>232</v>
      </c>
      <c r="E133" s="41"/>
      <c r="F133" s="267" t="s">
        <v>3839</v>
      </c>
      <c r="G133" s="41"/>
      <c r="H133" s="41"/>
      <c r="I133" s="158"/>
      <c r="J133" s="158"/>
      <c r="K133" s="41"/>
      <c r="L133" s="41"/>
      <c r="M133" s="45"/>
      <c r="N133" s="268"/>
      <c r="O133" s="269"/>
      <c r="P133" s="92"/>
      <c r="Q133" s="92"/>
      <c r="R133" s="92"/>
      <c r="S133" s="92"/>
      <c r="T133" s="92"/>
      <c r="U133" s="92"/>
      <c r="V133" s="92"/>
      <c r="W133" s="92"/>
      <c r="X133" s="93"/>
      <c r="Y133" s="39"/>
      <c r="Z133" s="39"/>
      <c r="AA133" s="39"/>
      <c r="AB133" s="39"/>
      <c r="AC133" s="39"/>
      <c r="AD133" s="39"/>
      <c r="AE133" s="39"/>
      <c r="AT133" s="18" t="s">
        <v>232</v>
      </c>
      <c r="AU133" s="18" t="s">
        <v>86</v>
      </c>
    </row>
    <row r="134" s="2" customFormat="1" ht="16.5" customHeight="1">
      <c r="A134" s="39"/>
      <c r="B134" s="40"/>
      <c r="C134" s="252" t="s">
        <v>430</v>
      </c>
      <c r="D134" s="252" t="s">
        <v>226</v>
      </c>
      <c r="E134" s="253" t="s">
        <v>3840</v>
      </c>
      <c r="F134" s="254" t="s">
        <v>3841</v>
      </c>
      <c r="G134" s="255" t="s">
        <v>3786</v>
      </c>
      <c r="H134" s="256">
        <v>1</v>
      </c>
      <c r="I134" s="257"/>
      <c r="J134" s="257"/>
      <c r="K134" s="258">
        <f>ROUND(P134*H134,2)</f>
        <v>0</v>
      </c>
      <c r="L134" s="254" t="s">
        <v>3821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86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303</v>
      </c>
    </row>
    <row r="135" s="2" customFormat="1">
      <c r="A135" s="39"/>
      <c r="B135" s="40"/>
      <c r="C135" s="41"/>
      <c r="D135" s="266" t="s">
        <v>232</v>
      </c>
      <c r="E135" s="41"/>
      <c r="F135" s="267" t="s">
        <v>3842</v>
      </c>
      <c r="G135" s="41"/>
      <c r="H135" s="41"/>
      <c r="I135" s="158"/>
      <c r="J135" s="158"/>
      <c r="K135" s="41"/>
      <c r="L135" s="41"/>
      <c r="M135" s="45"/>
      <c r="N135" s="268"/>
      <c r="O135" s="269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232</v>
      </c>
      <c r="AU135" s="18" t="s">
        <v>86</v>
      </c>
    </row>
    <row r="136" s="2" customFormat="1" ht="16.5" customHeight="1">
      <c r="A136" s="39"/>
      <c r="B136" s="40"/>
      <c r="C136" s="252" t="s">
        <v>258</v>
      </c>
      <c r="D136" s="252" t="s">
        <v>226</v>
      </c>
      <c r="E136" s="253" t="s">
        <v>3843</v>
      </c>
      <c r="F136" s="254" t="s">
        <v>3844</v>
      </c>
      <c r="G136" s="255" t="s">
        <v>3786</v>
      </c>
      <c r="H136" s="256">
        <v>1</v>
      </c>
      <c r="I136" s="257"/>
      <c r="J136" s="257"/>
      <c r="K136" s="258">
        <f>ROUND(P136*H136,2)</f>
        <v>0</v>
      </c>
      <c r="L136" s="254" t="s">
        <v>3821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86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317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3845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86</v>
      </c>
    </row>
    <row r="138" s="2" customFormat="1" ht="16.5" customHeight="1">
      <c r="A138" s="39"/>
      <c r="B138" s="40"/>
      <c r="C138" s="252" t="s">
        <v>263</v>
      </c>
      <c r="D138" s="252" t="s">
        <v>226</v>
      </c>
      <c r="E138" s="253" t="s">
        <v>3846</v>
      </c>
      <c r="F138" s="254" t="s">
        <v>3847</v>
      </c>
      <c r="G138" s="255" t="s">
        <v>3786</v>
      </c>
      <c r="H138" s="256">
        <v>1</v>
      </c>
      <c r="I138" s="257"/>
      <c r="J138" s="257"/>
      <c r="K138" s="258">
        <f>ROUND(P138*H138,2)</f>
        <v>0</v>
      </c>
      <c r="L138" s="254" t="s">
        <v>3821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239</v>
      </c>
      <c r="AT138" s="264" t="s">
        <v>226</v>
      </c>
      <c r="AU138" s="264" t="s">
        <v>86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239</v>
      </c>
      <c r="BM138" s="264" t="s">
        <v>332</v>
      </c>
    </row>
    <row r="139" s="2" customFormat="1">
      <c r="A139" s="39"/>
      <c r="B139" s="40"/>
      <c r="C139" s="41"/>
      <c r="D139" s="266" t="s">
        <v>232</v>
      </c>
      <c r="E139" s="41"/>
      <c r="F139" s="267" t="s">
        <v>3848</v>
      </c>
      <c r="G139" s="41"/>
      <c r="H139" s="41"/>
      <c r="I139" s="158"/>
      <c r="J139" s="158"/>
      <c r="K139" s="41"/>
      <c r="L139" s="41"/>
      <c r="M139" s="45"/>
      <c r="N139" s="268"/>
      <c r="O139" s="269"/>
      <c r="P139" s="92"/>
      <c r="Q139" s="92"/>
      <c r="R139" s="92"/>
      <c r="S139" s="92"/>
      <c r="T139" s="92"/>
      <c r="U139" s="92"/>
      <c r="V139" s="92"/>
      <c r="W139" s="92"/>
      <c r="X139" s="93"/>
      <c r="Y139" s="39"/>
      <c r="Z139" s="39"/>
      <c r="AA139" s="39"/>
      <c r="AB139" s="39"/>
      <c r="AC139" s="39"/>
      <c r="AD139" s="39"/>
      <c r="AE139" s="39"/>
      <c r="AT139" s="18" t="s">
        <v>232</v>
      </c>
      <c r="AU139" s="18" t="s">
        <v>86</v>
      </c>
    </row>
    <row r="140" s="12" customFormat="1" ht="25.92" customHeight="1">
      <c r="A140" s="12"/>
      <c r="B140" s="235"/>
      <c r="C140" s="236"/>
      <c r="D140" s="237" t="s">
        <v>77</v>
      </c>
      <c r="E140" s="238" t="s">
        <v>3849</v>
      </c>
      <c r="F140" s="238" t="s">
        <v>960</v>
      </c>
      <c r="G140" s="236"/>
      <c r="H140" s="236"/>
      <c r="I140" s="239"/>
      <c r="J140" s="239"/>
      <c r="K140" s="240">
        <f>BK140</f>
        <v>0</v>
      </c>
      <c r="L140" s="236"/>
      <c r="M140" s="241"/>
      <c r="N140" s="242"/>
      <c r="O140" s="243"/>
      <c r="P140" s="243"/>
      <c r="Q140" s="244">
        <f>SUM(Q141:Q195)</f>
        <v>0</v>
      </c>
      <c r="R140" s="244">
        <f>SUM(R141:R195)</f>
        <v>0</v>
      </c>
      <c r="S140" s="243"/>
      <c r="T140" s="245">
        <f>SUM(T141:T195)</f>
        <v>0</v>
      </c>
      <c r="U140" s="243"/>
      <c r="V140" s="245">
        <f>SUM(V141:V195)</f>
        <v>0</v>
      </c>
      <c r="W140" s="243"/>
      <c r="X140" s="246">
        <f>SUM(X141:X195)</f>
        <v>0</v>
      </c>
      <c r="Y140" s="12"/>
      <c r="Z140" s="12"/>
      <c r="AA140" s="12"/>
      <c r="AB140" s="12"/>
      <c r="AC140" s="12"/>
      <c r="AD140" s="12"/>
      <c r="AE140" s="12"/>
      <c r="AR140" s="247" t="s">
        <v>86</v>
      </c>
      <c r="AT140" s="248" t="s">
        <v>77</v>
      </c>
      <c r="AU140" s="248" t="s">
        <v>78</v>
      </c>
      <c r="AY140" s="247" t="s">
        <v>223</v>
      </c>
      <c r="BK140" s="249">
        <f>SUM(BK141:BK195)</f>
        <v>0</v>
      </c>
    </row>
    <row r="141" s="2" customFormat="1" ht="16.5" customHeight="1">
      <c r="A141" s="39"/>
      <c r="B141" s="40"/>
      <c r="C141" s="252" t="s">
        <v>267</v>
      </c>
      <c r="D141" s="252" t="s">
        <v>226</v>
      </c>
      <c r="E141" s="253" t="s">
        <v>3850</v>
      </c>
      <c r="F141" s="254" t="s">
        <v>3851</v>
      </c>
      <c r="G141" s="255" t="s">
        <v>481</v>
      </c>
      <c r="H141" s="256">
        <v>10</v>
      </c>
      <c r="I141" s="257"/>
      <c r="J141" s="257"/>
      <c r="K141" s="258">
        <f>ROUND(P141*H141,2)</f>
        <v>0</v>
      </c>
      <c r="L141" s="254" t="s">
        <v>3821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86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343</v>
      </c>
    </row>
    <row r="142" s="2" customFormat="1">
      <c r="A142" s="39"/>
      <c r="B142" s="40"/>
      <c r="C142" s="41"/>
      <c r="D142" s="266" t="s">
        <v>232</v>
      </c>
      <c r="E142" s="41"/>
      <c r="F142" s="267" t="s">
        <v>3852</v>
      </c>
      <c r="G142" s="41"/>
      <c r="H142" s="41"/>
      <c r="I142" s="158"/>
      <c r="J142" s="158"/>
      <c r="K142" s="41"/>
      <c r="L142" s="41"/>
      <c r="M142" s="45"/>
      <c r="N142" s="268"/>
      <c r="O142" s="269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232</v>
      </c>
      <c r="AU142" s="18" t="s">
        <v>86</v>
      </c>
    </row>
    <row r="143" s="2" customFormat="1" ht="16.5" customHeight="1">
      <c r="A143" s="39"/>
      <c r="B143" s="40"/>
      <c r="C143" s="252" t="s">
        <v>274</v>
      </c>
      <c r="D143" s="252" t="s">
        <v>226</v>
      </c>
      <c r="E143" s="253" t="s">
        <v>3853</v>
      </c>
      <c r="F143" s="254" t="s">
        <v>3854</v>
      </c>
      <c r="G143" s="255" t="s">
        <v>481</v>
      </c>
      <c r="H143" s="256">
        <v>39</v>
      </c>
      <c r="I143" s="257"/>
      <c r="J143" s="257"/>
      <c r="K143" s="258">
        <f>ROUND(P143*H143,2)</f>
        <v>0</v>
      </c>
      <c r="L143" s="254" t="s">
        <v>3821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86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353</v>
      </c>
    </row>
    <row r="144" s="2" customFormat="1">
      <c r="A144" s="39"/>
      <c r="B144" s="40"/>
      <c r="C144" s="41"/>
      <c r="D144" s="266" t="s">
        <v>232</v>
      </c>
      <c r="E144" s="41"/>
      <c r="F144" s="267" t="s">
        <v>3855</v>
      </c>
      <c r="G144" s="41"/>
      <c r="H144" s="41"/>
      <c r="I144" s="158"/>
      <c r="J144" s="158"/>
      <c r="K144" s="41"/>
      <c r="L144" s="41"/>
      <c r="M144" s="45"/>
      <c r="N144" s="268"/>
      <c r="O144" s="269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232</v>
      </c>
      <c r="AU144" s="18" t="s">
        <v>86</v>
      </c>
    </row>
    <row r="145" s="2" customFormat="1" ht="16.5" customHeight="1">
      <c r="A145" s="39"/>
      <c r="B145" s="40"/>
      <c r="C145" s="252" t="s">
        <v>279</v>
      </c>
      <c r="D145" s="252" t="s">
        <v>226</v>
      </c>
      <c r="E145" s="253" t="s">
        <v>3856</v>
      </c>
      <c r="F145" s="254" t="s">
        <v>3857</v>
      </c>
      <c r="G145" s="255" t="s">
        <v>403</v>
      </c>
      <c r="H145" s="256">
        <v>1</v>
      </c>
      <c r="I145" s="257"/>
      <c r="J145" s="257"/>
      <c r="K145" s="258">
        <f>ROUND(P145*H145,2)</f>
        <v>0</v>
      </c>
      <c r="L145" s="254" t="s">
        <v>3821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86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522</v>
      </c>
    </row>
    <row r="146" s="2" customFormat="1">
      <c r="A146" s="39"/>
      <c r="B146" s="40"/>
      <c r="C146" s="41"/>
      <c r="D146" s="266" t="s">
        <v>232</v>
      </c>
      <c r="E146" s="41"/>
      <c r="F146" s="267" t="s">
        <v>3858</v>
      </c>
      <c r="G146" s="41"/>
      <c r="H146" s="41"/>
      <c r="I146" s="158"/>
      <c r="J146" s="158"/>
      <c r="K146" s="41"/>
      <c r="L146" s="41"/>
      <c r="M146" s="45"/>
      <c r="N146" s="268"/>
      <c r="O146" s="269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232</v>
      </c>
      <c r="AU146" s="18" t="s">
        <v>86</v>
      </c>
    </row>
    <row r="147" s="2" customFormat="1" ht="16.5" customHeight="1">
      <c r="A147" s="39"/>
      <c r="B147" s="40"/>
      <c r="C147" s="252" t="s">
        <v>289</v>
      </c>
      <c r="D147" s="252" t="s">
        <v>226</v>
      </c>
      <c r="E147" s="253" t="s">
        <v>3859</v>
      </c>
      <c r="F147" s="254" t="s">
        <v>3860</v>
      </c>
      <c r="G147" s="255" t="s">
        <v>320</v>
      </c>
      <c r="H147" s="256">
        <v>1</v>
      </c>
      <c r="I147" s="257"/>
      <c r="J147" s="257"/>
      <c r="K147" s="258">
        <f>ROUND(P147*H147,2)</f>
        <v>0</v>
      </c>
      <c r="L147" s="254" t="s">
        <v>3821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86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365</v>
      </c>
    </row>
    <row r="148" s="2" customFormat="1">
      <c r="A148" s="39"/>
      <c r="B148" s="40"/>
      <c r="C148" s="41"/>
      <c r="D148" s="266" t="s">
        <v>232</v>
      </c>
      <c r="E148" s="41"/>
      <c r="F148" s="267" t="s">
        <v>3861</v>
      </c>
      <c r="G148" s="41"/>
      <c r="H148" s="41"/>
      <c r="I148" s="158"/>
      <c r="J148" s="158"/>
      <c r="K148" s="41"/>
      <c r="L148" s="41"/>
      <c r="M148" s="45"/>
      <c r="N148" s="268"/>
      <c r="O148" s="269"/>
      <c r="P148" s="92"/>
      <c r="Q148" s="92"/>
      <c r="R148" s="92"/>
      <c r="S148" s="92"/>
      <c r="T148" s="92"/>
      <c r="U148" s="92"/>
      <c r="V148" s="92"/>
      <c r="W148" s="92"/>
      <c r="X148" s="93"/>
      <c r="Y148" s="39"/>
      <c r="Z148" s="39"/>
      <c r="AA148" s="39"/>
      <c r="AB148" s="39"/>
      <c r="AC148" s="39"/>
      <c r="AD148" s="39"/>
      <c r="AE148" s="39"/>
      <c r="AT148" s="18" t="s">
        <v>232</v>
      </c>
      <c r="AU148" s="18" t="s">
        <v>86</v>
      </c>
    </row>
    <row r="149" s="2" customFormat="1" ht="16.5" customHeight="1">
      <c r="A149" s="39"/>
      <c r="B149" s="40"/>
      <c r="C149" s="252" t="s">
        <v>9</v>
      </c>
      <c r="D149" s="252" t="s">
        <v>226</v>
      </c>
      <c r="E149" s="253" t="s">
        <v>3862</v>
      </c>
      <c r="F149" s="254" t="s">
        <v>3863</v>
      </c>
      <c r="G149" s="255" t="s">
        <v>320</v>
      </c>
      <c r="H149" s="256">
        <v>1</v>
      </c>
      <c r="I149" s="257"/>
      <c r="J149" s="257"/>
      <c r="K149" s="258">
        <f>ROUND(P149*H149,2)</f>
        <v>0</v>
      </c>
      <c r="L149" s="254" t="s">
        <v>3821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86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375</v>
      </c>
    </row>
    <row r="150" s="2" customFormat="1">
      <c r="A150" s="39"/>
      <c r="B150" s="40"/>
      <c r="C150" s="41"/>
      <c r="D150" s="266" t="s">
        <v>232</v>
      </c>
      <c r="E150" s="41"/>
      <c r="F150" s="267" t="s">
        <v>3864</v>
      </c>
      <c r="G150" s="41"/>
      <c r="H150" s="41"/>
      <c r="I150" s="158"/>
      <c r="J150" s="158"/>
      <c r="K150" s="41"/>
      <c r="L150" s="41"/>
      <c r="M150" s="45"/>
      <c r="N150" s="268"/>
      <c r="O150" s="269"/>
      <c r="P150" s="92"/>
      <c r="Q150" s="92"/>
      <c r="R150" s="92"/>
      <c r="S150" s="92"/>
      <c r="T150" s="92"/>
      <c r="U150" s="92"/>
      <c r="V150" s="92"/>
      <c r="W150" s="92"/>
      <c r="X150" s="93"/>
      <c r="Y150" s="39"/>
      <c r="Z150" s="39"/>
      <c r="AA150" s="39"/>
      <c r="AB150" s="39"/>
      <c r="AC150" s="39"/>
      <c r="AD150" s="39"/>
      <c r="AE150" s="39"/>
      <c r="AT150" s="18" t="s">
        <v>232</v>
      </c>
      <c r="AU150" s="18" t="s">
        <v>86</v>
      </c>
    </row>
    <row r="151" s="2" customFormat="1" ht="16.5" customHeight="1">
      <c r="A151" s="39"/>
      <c r="B151" s="40"/>
      <c r="C151" s="252" t="s">
        <v>303</v>
      </c>
      <c r="D151" s="252" t="s">
        <v>226</v>
      </c>
      <c r="E151" s="253" t="s">
        <v>3865</v>
      </c>
      <c r="F151" s="254" t="s">
        <v>3866</v>
      </c>
      <c r="G151" s="255" t="s">
        <v>320</v>
      </c>
      <c r="H151" s="256">
        <v>1</v>
      </c>
      <c r="I151" s="257"/>
      <c r="J151" s="257"/>
      <c r="K151" s="258">
        <f>ROUND(P151*H151,2)</f>
        <v>0</v>
      </c>
      <c r="L151" s="254" t="s">
        <v>3821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86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385</v>
      </c>
    </row>
    <row r="152" s="2" customFormat="1">
      <c r="A152" s="39"/>
      <c r="B152" s="40"/>
      <c r="C152" s="41"/>
      <c r="D152" s="266" t="s">
        <v>232</v>
      </c>
      <c r="E152" s="41"/>
      <c r="F152" s="267" t="s">
        <v>3867</v>
      </c>
      <c r="G152" s="41"/>
      <c r="H152" s="41"/>
      <c r="I152" s="158"/>
      <c r="J152" s="158"/>
      <c r="K152" s="41"/>
      <c r="L152" s="41"/>
      <c r="M152" s="45"/>
      <c r="N152" s="268"/>
      <c r="O152" s="269"/>
      <c r="P152" s="92"/>
      <c r="Q152" s="92"/>
      <c r="R152" s="92"/>
      <c r="S152" s="92"/>
      <c r="T152" s="92"/>
      <c r="U152" s="92"/>
      <c r="V152" s="92"/>
      <c r="W152" s="92"/>
      <c r="X152" s="93"/>
      <c r="Y152" s="39"/>
      <c r="Z152" s="39"/>
      <c r="AA152" s="39"/>
      <c r="AB152" s="39"/>
      <c r="AC152" s="39"/>
      <c r="AD152" s="39"/>
      <c r="AE152" s="39"/>
      <c r="AT152" s="18" t="s">
        <v>232</v>
      </c>
      <c r="AU152" s="18" t="s">
        <v>86</v>
      </c>
    </row>
    <row r="153" s="2" customFormat="1" ht="16.5" customHeight="1">
      <c r="A153" s="39"/>
      <c r="B153" s="40"/>
      <c r="C153" s="252" t="s">
        <v>312</v>
      </c>
      <c r="D153" s="252" t="s">
        <v>226</v>
      </c>
      <c r="E153" s="253" t="s">
        <v>3868</v>
      </c>
      <c r="F153" s="254" t="s">
        <v>3869</v>
      </c>
      <c r="G153" s="255" t="s">
        <v>320</v>
      </c>
      <c r="H153" s="256">
        <v>1</v>
      </c>
      <c r="I153" s="257"/>
      <c r="J153" s="257"/>
      <c r="K153" s="258">
        <f>ROUND(P153*H153,2)</f>
        <v>0</v>
      </c>
      <c r="L153" s="254" t="s">
        <v>3821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86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307</v>
      </c>
    </row>
    <row r="154" s="2" customFormat="1">
      <c r="A154" s="39"/>
      <c r="B154" s="40"/>
      <c r="C154" s="41"/>
      <c r="D154" s="266" t="s">
        <v>232</v>
      </c>
      <c r="E154" s="41"/>
      <c r="F154" s="267" t="s">
        <v>3870</v>
      </c>
      <c r="G154" s="41"/>
      <c r="H154" s="41"/>
      <c r="I154" s="158"/>
      <c r="J154" s="158"/>
      <c r="K154" s="41"/>
      <c r="L154" s="41"/>
      <c r="M154" s="45"/>
      <c r="N154" s="268"/>
      <c r="O154" s="269"/>
      <c r="P154" s="92"/>
      <c r="Q154" s="92"/>
      <c r="R154" s="92"/>
      <c r="S154" s="92"/>
      <c r="T154" s="92"/>
      <c r="U154" s="92"/>
      <c r="V154" s="92"/>
      <c r="W154" s="92"/>
      <c r="X154" s="93"/>
      <c r="Y154" s="39"/>
      <c r="Z154" s="39"/>
      <c r="AA154" s="39"/>
      <c r="AB154" s="39"/>
      <c r="AC154" s="39"/>
      <c r="AD154" s="39"/>
      <c r="AE154" s="39"/>
      <c r="AT154" s="18" t="s">
        <v>232</v>
      </c>
      <c r="AU154" s="18" t="s">
        <v>86</v>
      </c>
    </row>
    <row r="155" s="2" customFormat="1" ht="16.5" customHeight="1">
      <c r="A155" s="39"/>
      <c r="B155" s="40"/>
      <c r="C155" s="252" t="s">
        <v>317</v>
      </c>
      <c r="D155" s="252" t="s">
        <v>226</v>
      </c>
      <c r="E155" s="253" t="s">
        <v>3871</v>
      </c>
      <c r="F155" s="254" t="s">
        <v>3872</v>
      </c>
      <c r="G155" s="255" t="s">
        <v>320</v>
      </c>
      <c r="H155" s="256">
        <v>1</v>
      </c>
      <c r="I155" s="257"/>
      <c r="J155" s="257"/>
      <c r="K155" s="258">
        <f>ROUND(P155*H155,2)</f>
        <v>0</v>
      </c>
      <c r="L155" s="254" t="s">
        <v>3821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239</v>
      </c>
      <c r="AT155" s="264" t="s">
        <v>226</v>
      </c>
      <c r="AU155" s="264" t="s">
        <v>86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327</v>
      </c>
    </row>
    <row r="156" s="2" customFormat="1">
      <c r="A156" s="39"/>
      <c r="B156" s="40"/>
      <c r="C156" s="41"/>
      <c r="D156" s="266" t="s">
        <v>232</v>
      </c>
      <c r="E156" s="41"/>
      <c r="F156" s="267" t="s">
        <v>3873</v>
      </c>
      <c r="G156" s="41"/>
      <c r="H156" s="41"/>
      <c r="I156" s="158"/>
      <c r="J156" s="158"/>
      <c r="K156" s="41"/>
      <c r="L156" s="41"/>
      <c r="M156" s="45"/>
      <c r="N156" s="268"/>
      <c r="O156" s="269"/>
      <c r="P156" s="92"/>
      <c r="Q156" s="92"/>
      <c r="R156" s="92"/>
      <c r="S156" s="92"/>
      <c r="T156" s="92"/>
      <c r="U156" s="92"/>
      <c r="V156" s="92"/>
      <c r="W156" s="92"/>
      <c r="X156" s="93"/>
      <c r="Y156" s="39"/>
      <c r="Z156" s="39"/>
      <c r="AA156" s="39"/>
      <c r="AB156" s="39"/>
      <c r="AC156" s="39"/>
      <c r="AD156" s="39"/>
      <c r="AE156" s="39"/>
      <c r="AT156" s="18" t="s">
        <v>232</v>
      </c>
      <c r="AU156" s="18" t="s">
        <v>86</v>
      </c>
    </row>
    <row r="157" s="2" customFormat="1" ht="16.5" customHeight="1">
      <c r="A157" s="39"/>
      <c r="B157" s="40"/>
      <c r="C157" s="252" t="s">
        <v>322</v>
      </c>
      <c r="D157" s="252" t="s">
        <v>226</v>
      </c>
      <c r="E157" s="253" t="s">
        <v>3874</v>
      </c>
      <c r="F157" s="254" t="s">
        <v>3875</v>
      </c>
      <c r="G157" s="255" t="s">
        <v>320</v>
      </c>
      <c r="H157" s="256">
        <v>1</v>
      </c>
      <c r="I157" s="257"/>
      <c r="J157" s="257"/>
      <c r="K157" s="258">
        <f>ROUND(P157*H157,2)</f>
        <v>0</v>
      </c>
      <c r="L157" s="254" t="s">
        <v>3821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86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575</v>
      </c>
    </row>
    <row r="158" s="2" customFormat="1">
      <c r="A158" s="39"/>
      <c r="B158" s="40"/>
      <c r="C158" s="41"/>
      <c r="D158" s="266" t="s">
        <v>232</v>
      </c>
      <c r="E158" s="41"/>
      <c r="F158" s="267" t="s">
        <v>3876</v>
      </c>
      <c r="G158" s="41"/>
      <c r="H158" s="41"/>
      <c r="I158" s="158"/>
      <c r="J158" s="158"/>
      <c r="K158" s="41"/>
      <c r="L158" s="41"/>
      <c r="M158" s="45"/>
      <c r="N158" s="268"/>
      <c r="O158" s="269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232</v>
      </c>
      <c r="AU158" s="18" t="s">
        <v>86</v>
      </c>
    </row>
    <row r="159" s="2" customFormat="1" ht="16.5" customHeight="1">
      <c r="A159" s="39"/>
      <c r="B159" s="40"/>
      <c r="C159" s="252" t="s">
        <v>332</v>
      </c>
      <c r="D159" s="252" t="s">
        <v>226</v>
      </c>
      <c r="E159" s="253" t="s">
        <v>3877</v>
      </c>
      <c r="F159" s="254" t="s">
        <v>3878</v>
      </c>
      <c r="G159" s="255" t="s">
        <v>320</v>
      </c>
      <c r="H159" s="256">
        <v>1</v>
      </c>
      <c r="I159" s="257"/>
      <c r="J159" s="257"/>
      <c r="K159" s="258">
        <f>ROUND(P159*H159,2)</f>
        <v>0</v>
      </c>
      <c r="L159" s="254" t="s">
        <v>3821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86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584</v>
      </c>
    </row>
    <row r="160" s="2" customFormat="1">
      <c r="A160" s="39"/>
      <c r="B160" s="40"/>
      <c r="C160" s="41"/>
      <c r="D160" s="266" t="s">
        <v>232</v>
      </c>
      <c r="E160" s="41"/>
      <c r="F160" s="267" t="s">
        <v>3879</v>
      </c>
      <c r="G160" s="41"/>
      <c r="H160" s="41"/>
      <c r="I160" s="158"/>
      <c r="J160" s="158"/>
      <c r="K160" s="41"/>
      <c r="L160" s="41"/>
      <c r="M160" s="45"/>
      <c r="N160" s="268"/>
      <c r="O160" s="269"/>
      <c r="P160" s="92"/>
      <c r="Q160" s="92"/>
      <c r="R160" s="92"/>
      <c r="S160" s="92"/>
      <c r="T160" s="92"/>
      <c r="U160" s="92"/>
      <c r="V160" s="92"/>
      <c r="W160" s="92"/>
      <c r="X160" s="93"/>
      <c r="Y160" s="39"/>
      <c r="Z160" s="39"/>
      <c r="AA160" s="39"/>
      <c r="AB160" s="39"/>
      <c r="AC160" s="39"/>
      <c r="AD160" s="39"/>
      <c r="AE160" s="39"/>
      <c r="AT160" s="18" t="s">
        <v>232</v>
      </c>
      <c r="AU160" s="18" t="s">
        <v>86</v>
      </c>
    </row>
    <row r="161" s="2" customFormat="1" ht="16.5" customHeight="1">
      <c r="A161" s="39"/>
      <c r="B161" s="40"/>
      <c r="C161" s="252" t="s">
        <v>8</v>
      </c>
      <c r="D161" s="252" t="s">
        <v>226</v>
      </c>
      <c r="E161" s="253" t="s">
        <v>3880</v>
      </c>
      <c r="F161" s="254" t="s">
        <v>3881</v>
      </c>
      <c r="G161" s="255" t="s">
        <v>320</v>
      </c>
      <c r="H161" s="256">
        <v>1</v>
      </c>
      <c r="I161" s="257"/>
      <c r="J161" s="257"/>
      <c r="K161" s="258">
        <f>ROUND(P161*H161,2)</f>
        <v>0</v>
      </c>
      <c r="L161" s="254" t="s">
        <v>3821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86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595</v>
      </c>
    </row>
    <row r="162" s="2" customFormat="1">
      <c r="A162" s="39"/>
      <c r="B162" s="40"/>
      <c r="C162" s="41"/>
      <c r="D162" s="266" t="s">
        <v>232</v>
      </c>
      <c r="E162" s="41"/>
      <c r="F162" s="267" t="s">
        <v>3882</v>
      </c>
      <c r="G162" s="41"/>
      <c r="H162" s="41"/>
      <c r="I162" s="158"/>
      <c r="J162" s="158"/>
      <c r="K162" s="41"/>
      <c r="L162" s="41"/>
      <c r="M162" s="45"/>
      <c r="N162" s="268"/>
      <c r="O162" s="269"/>
      <c r="P162" s="92"/>
      <c r="Q162" s="92"/>
      <c r="R162" s="92"/>
      <c r="S162" s="92"/>
      <c r="T162" s="92"/>
      <c r="U162" s="92"/>
      <c r="V162" s="92"/>
      <c r="W162" s="92"/>
      <c r="X162" s="93"/>
      <c r="Y162" s="39"/>
      <c r="Z162" s="39"/>
      <c r="AA162" s="39"/>
      <c r="AB162" s="39"/>
      <c r="AC162" s="39"/>
      <c r="AD162" s="39"/>
      <c r="AE162" s="39"/>
      <c r="AT162" s="18" t="s">
        <v>232</v>
      </c>
      <c r="AU162" s="18" t="s">
        <v>86</v>
      </c>
    </row>
    <row r="163" s="2" customFormat="1" ht="21.75" customHeight="1">
      <c r="A163" s="39"/>
      <c r="B163" s="40"/>
      <c r="C163" s="252" t="s">
        <v>343</v>
      </c>
      <c r="D163" s="252" t="s">
        <v>226</v>
      </c>
      <c r="E163" s="253" t="s">
        <v>3883</v>
      </c>
      <c r="F163" s="254" t="s">
        <v>3884</v>
      </c>
      <c r="G163" s="255" t="s">
        <v>320</v>
      </c>
      <c r="H163" s="256">
        <v>1</v>
      </c>
      <c r="I163" s="257"/>
      <c r="J163" s="257"/>
      <c r="K163" s="258">
        <f>ROUND(P163*H163,2)</f>
        <v>0</v>
      </c>
      <c r="L163" s="254" t="s">
        <v>3821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86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611</v>
      </c>
    </row>
    <row r="164" s="2" customFormat="1">
      <c r="A164" s="39"/>
      <c r="B164" s="40"/>
      <c r="C164" s="41"/>
      <c r="D164" s="266" t="s">
        <v>232</v>
      </c>
      <c r="E164" s="41"/>
      <c r="F164" s="267" t="s">
        <v>3885</v>
      </c>
      <c r="G164" s="41"/>
      <c r="H164" s="41"/>
      <c r="I164" s="158"/>
      <c r="J164" s="158"/>
      <c r="K164" s="41"/>
      <c r="L164" s="41"/>
      <c r="M164" s="45"/>
      <c r="N164" s="268"/>
      <c r="O164" s="269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232</v>
      </c>
      <c r="AU164" s="18" t="s">
        <v>86</v>
      </c>
    </row>
    <row r="165" s="2" customFormat="1" ht="21.75" customHeight="1">
      <c r="A165" s="39"/>
      <c r="B165" s="40"/>
      <c r="C165" s="252" t="s">
        <v>348</v>
      </c>
      <c r="D165" s="252" t="s">
        <v>226</v>
      </c>
      <c r="E165" s="253" t="s">
        <v>3886</v>
      </c>
      <c r="F165" s="254" t="s">
        <v>3887</v>
      </c>
      <c r="G165" s="255" t="s">
        <v>320</v>
      </c>
      <c r="H165" s="256">
        <v>4</v>
      </c>
      <c r="I165" s="257"/>
      <c r="J165" s="257"/>
      <c r="K165" s="258">
        <f>ROUND(P165*H165,2)</f>
        <v>0</v>
      </c>
      <c r="L165" s="254" t="s">
        <v>3821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86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621</v>
      </c>
    </row>
    <row r="166" s="2" customFormat="1">
      <c r="A166" s="39"/>
      <c r="B166" s="40"/>
      <c r="C166" s="41"/>
      <c r="D166" s="266" t="s">
        <v>232</v>
      </c>
      <c r="E166" s="41"/>
      <c r="F166" s="267" t="s">
        <v>3888</v>
      </c>
      <c r="G166" s="41"/>
      <c r="H166" s="41"/>
      <c r="I166" s="158"/>
      <c r="J166" s="158"/>
      <c r="K166" s="41"/>
      <c r="L166" s="41"/>
      <c r="M166" s="45"/>
      <c r="N166" s="268"/>
      <c r="O166" s="269"/>
      <c r="P166" s="92"/>
      <c r="Q166" s="92"/>
      <c r="R166" s="92"/>
      <c r="S166" s="92"/>
      <c r="T166" s="92"/>
      <c r="U166" s="92"/>
      <c r="V166" s="92"/>
      <c r="W166" s="92"/>
      <c r="X166" s="93"/>
      <c r="Y166" s="39"/>
      <c r="Z166" s="39"/>
      <c r="AA166" s="39"/>
      <c r="AB166" s="39"/>
      <c r="AC166" s="39"/>
      <c r="AD166" s="39"/>
      <c r="AE166" s="39"/>
      <c r="AT166" s="18" t="s">
        <v>232</v>
      </c>
      <c r="AU166" s="18" t="s">
        <v>86</v>
      </c>
    </row>
    <row r="167" s="2" customFormat="1" ht="16.5" customHeight="1">
      <c r="A167" s="39"/>
      <c r="B167" s="40"/>
      <c r="C167" s="252" t="s">
        <v>353</v>
      </c>
      <c r="D167" s="252" t="s">
        <v>226</v>
      </c>
      <c r="E167" s="253" t="s">
        <v>3889</v>
      </c>
      <c r="F167" s="254" t="s">
        <v>3890</v>
      </c>
      <c r="G167" s="255" t="s">
        <v>320</v>
      </c>
      <c r="H167" s="256">
        <v>1</v>
      </c>
      <c r="I167" s="257"/>
      <c r="J167" s="257"/>
      <c r="K167" s="258">
        <f>ROUND(P167*H167,2)</f>
        <v>0</v>
      </c>
      <c r="L167" s="254" t="s">
        <v>3821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86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630</v>
      </c>
    </row>
    <row r="168" s="2" customFormat="1">
      <c r="A168" s="39"/>
      <c r="B168" s="40"/>
      <c r="C168" s="41"/>
      <c r="D168" s="266" t="s">
        <v>232</v>
      </c>
      <c r="E168" s="41"/>
      <c r="F168" s="267" t="s">
        <v>3891</v>
      </c>
      <c r="G168" s="41"/>
      <c r="H168" s="41"/>
      <c r="I168" s="158"/>
      <c r="J168" s="158"/>
      <c r="K168" s="41"/>
      <c r="L168" s="41"/>
      <c r="M168" s="45"/>
      <c r="N168" s="268"/>
      <c r="O168" s="269"/>
      <c r="P168" s="92"/>
      <c r="Q168" s="92"/>
      <c r="R168" s="92"/>
      <c r="S168" s="92"/>
      <c r="T168" s="92"/>
      <c r="U168" s="92"/>
      <c r="V168" s="92"/>
      <c r="W168" s="92"/>
      <c r="X168" s="93"/>
      <c r="Y168" s="39"/>
      <c r="Z168" s="39"/>
      <c r="AA168" s="39"/>
      <c r="AB168" s="39"/>
      <c r="AC168" s="39"/>
      <c r="AD168" s="39"/>
      <c r="AE168" s="39"/>
      <c r="AT168" s="18" t="s">
        <v>232</v>
      </c>
      <c r="AU168" s="18" t="s">
        <v>86</v>
      </c>
    </row>
    <row r="169" s="2" customFormat="1" ht="21.75" customHeight="1">
      <c r="A169" s="39"/>
      <c r="B169" s="40"/>
      <c r="C169" s="252" t="s">
        <v>358</v>
      </c>
      <c r="D169" s="252" t="s">
        <v>226</v>
      </c>
      <c r="E169" s="253" t="s">
        <v>3892</v>
      </c>
      <c r="F169" s="254" t="s">
        <v>3893</v>
      </c>
      <c r="G169" s="255" t="s">
        <v>481</v>
      </c>
      <c r="H169" s="256">
        <v>10</v>
      </c>
      <c r="I169" s="257"/>
      <c r="J169" s="257"/>
      <c r="K169" s="258">
        <f>ROUND(P169*H169,2)</f>
        <v>0</v>
      </c>
      <c r="L169" s="254" t="s">
        <v>3821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86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640</v>
      </c>
    </row>
    <row r="170" s="2" customFormat="1">
      <c r="A170" s="39"/>
      <c r="B170" s="40"/>
      <c r="C170" s="41"/>
      <c r="D170" s="266" t="s">
        <v>232</v>
      </c>
      <c r="E170" s="41"/>
      <c r="F170" s="267" t="s">
        <v>3852</v>
      </c>
      <c r="G170" s="41"/>
      <c r="H170" s="41"/>
      <c r="I170" s="158"/>
      <c r="J170" s="158"/>
      <c r="K170" s="41"/>
      <c r="L170" s="41"/>
      <c r="M170" s="45"/>
      <c r="N170" s="268"/>
      <c r="O170" s="269"/>
      <c r="P170" s="92"/>
      <c r="Q170" s="92"/>
      <c r="R170" s="92"/>
      <c r="S170" s="92"/>
      <c r="T170" s="92"/>
      <c r="U170" s="92"/>
      <c r="V170" s="92"/>
      <c r="W170" s="92"/>
      <c r="X170" s="93"/>
      <c r="Y170" s="39"/>
      <c r="Z170" s="39"/>
      <c r="AA170" s="39"/>
      <c r="AB170" s="39"/>
      <c r="AC170" s="39"/>
      <c r="AD170" s="39"/>
      <c r="AE170" s="39"/>
      <c r="AT170" s="18" t="s">
        <v>232</v>
      </c>
      <c r="AU170" s="18" t="s">
        <v>86</v>
      </c>
    </row>
    <row r="171" s="2" customFormat="1" ht="21.75" customHeight="1">
      <c r="A171" s="39"/>
      <c r="B171" s="40"/>
      <c r="C171" s="252" t="s">
        <v>522</v>
      </c>
      <c r="D171" s="252" t="s">
        <v>226</v>
      </c>
      <c r="E171" s="253" t="s">
        <v>3894</v>
      </c>
      <c r="F171" s="254" t="s">
        <v>3895</v>
      </c>
      <c r="G171" s="255" t="s">
        <v>481</v>
      </c>
      <c r="H171" s="256">
        <v>165</v>
      </c>
      <c r="I171" s="257"/>
      <c r="J171" s="257"/>
      <c r="K171" s="258">
        <f>ROUND(P171*H171,2)</f>
        <v>0</v>
      </c>
      <c r="L171" s="254" t="s">
        <v>3821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86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650</v>
      </c>
    </row>
    <row r="172" s="2" customFormat="1">
      <c r="A172" s="39"/>
      <c r="B172" s="40"/>
      <c r="C172" s="41"/>
      <c r="D172" s="266" t="s">
        <v>232</v>
      </c>
      <c r="E172" s="41"/>
      <c r="F172" s="267" t="s">
        <v>3896</v>
      </c>
      <c r="G172" s="41"/>
      <c r="H172" s="41"/>
      <c r="I172" s="158"/>
      <c r="J172" s="158"/>
      <c r="K172" s="41"/>
      <c r="L172" s="41"/>
      <c r="M172" s="45"/>
      <c r="N172" s="268"/>
      <c r="O172" s="269"/>
      <c r="P172" s="92"/>
      <c r="Q172" s="92"/>
      <c r="R172" s="92"/>
      <c r="S172" s="92"/>
      <c r="T172" s="92"/>
      <c r="U172" s="92"/>
      <c r="V172" s="92"/>
      <c r="W172" s="92"/>
      <c r="X172" s="93"/>
      <c r="Y172" s="39"/>
      <c r="Z172" s="39"/>
      <c r="AA172" s="39"/>
      <c r="AB172" s="39"/>
      <c r="AC172" s="39"/>
      <c r="AD172" s="39"/>
      <c r="AE172" s="39"/>
      <c r="AT172" s="18" t="s">
        <v>232</v>
      </c>
      <c r="AU172" s="18" t="s">
        <v>86</v>
      </c>
    </row>
    <row r="173" s="2" customFormat="1" ht="21.75" customHeight="1">
      <c r="A173" s="39"/>
      <c r="B173" s="40"/>
      <c r="C173" s="252" t="s">
        <v>526</v>
      </c>
      <c r="D173" s="252" t="s">
        <v>226</v>
      </c>
      <c r="E173" s="253" t="s">
        <v>3897</v>
      </c>
      <c r="F173" s="254" t="s">
        <v>3898</v>
      </c>
      <c r="G173" s="255" t="s">
        <v>481</v>
      </c>
      <c r="H173" s="256">
        <v>165</v>
      </c>
      <c r="I173" s="257"/>
      <c r="J173" s="257"/>
      <c r="K173" s="258">
        <f>ROUND(P173*H173,2)</f>
        <v>0</v>
      </c>
      <c r="L173" s="254" t="s">
        <v>3821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86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668</v>
      </c>
    </row>
    <row r="174" s="2" customFormat="1">
      <c r="A174" s="39"/>
      <c r="B174" s="40"/>
      <c r="C174" s="41"/>
      <c r="D174" s="266" t="s">
        <v>232</v>
      </c>
      <c r="E174" s="41"/>
      <c r="F174" s="267" t="s">
        <v>3896</v>
      </c>
      <c r="G174" s="41"/>
      <c r="H174" s="41"/>
      <c r="I174" s="158"/>
      <c r="J174" s="158"/>
      <c r="K174" s="41"/>
      <c r="L174" s="41"/>
      <c r="M174" s="45"/>
      <c r="N174" s="268"/>
      <c r="O174" s="269"/>
      <c r="P174" s="92"/>
      <c r="Q174" s="92"/>
      <c r="R174" s="92"/>
      <c r="S174" s="92"/>
      <c r="T174" s="92"/>
      <c r="U174" s="92"/>
      <c r="V174" s="92"/>
      <c r="W174" s="92"/>
      <c r="X174" s="93"/>
      <c r="Y174" s="39"/>
      <c r="Z174" s="39"/>
      <c r="AA174" s="39"/>
      <c r="AB174" s="39"/>
      <c r="AC174" s="39"/>
      <c r="AD174" s="39"/>
      <c r="AE174" s="39"/>
      <c r="AT174" s="18" t="s">
        <v>232</v>
      </c>
      <c r="AU174" s="18" t="s">
        <v>86</v>
      </c>
    </row>
    <row r="175" s="2" customFormat="1" ht="21.75" customHeight="1">
      <c r="A175" s="39"/>
      <c r="B175" s="40"/>
      <c r="C175" s="252" t="s">
        <v>365</v>
      </c>
      <c r="D175" s="252" t="s">
        <v>226</v>
      </c>
      <c r="E175" s="253" t="s">
        <v>3899</v>
      </c>
      <c r="F175" s="254" t="s">
        <v>3900</v>
      </c>
      <c r="G175" s="255" t="s">
        <v>481</v>
      </c>
      <c r="H175" s="256">
        <v>85</v>
      </c>
      <c r="I175" s="257"/>
      <c r="J175" s="257"/>
      <c r="K175" s="258">
        <f>ROUND(P175*H175,2)</f>
        <v>0</v>
      </c>
      <c r="L175" s="254" t="s">
        <v>3821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</v>
      </c>
      <c r="V175" s="262">
        <f>U175*H175</f>
        <v>0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239</v>
      </c>
      <c r="AT175" s="264" t="s">
        <v>226</v>
      </c>
      <c r="AU175" s="264" t="s">
        <v>86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683</v>
      </c>
    </row>
    <row r="176" s="2" customFormat="1">
      <c r="A176" s="39"/>
      <c r="B176" s="40"/>
      <c r="C176" s="41"/>
      <c r="D176" s="266" t="s">
        <v>232</v>
      </c>
      <c r="E176" s="41"/>
      <c r="F176" s="267" t="s">
        <v>3901</v>
      </c>
      <c r="G176" s="41"/>
      <c r="H176" s="41"/>
      <c r="I176" s="158"/>
      <c r="J176" s="158"/>
      <c r="K176" s="41"/>
      <c r="L176" s="41"/>
      <c r="M176" s="45"/>
      <c r="N176" s="268"/>
      <c r="O176" s="269"/>
      <c r="P176" s="92"/>
      <c r="Q176" s="92"/>
      <c r="R176" s="92"/>
      <c r="S176" s="92"/>
      <c r="T176" s="92"/>
      <c r="U176" s="92"/>
      <c r="V176" s="92"/>
      <c r="W176" s="92"/>
      <c r="X176" s="93"/>
      <c r="Y176" s="39"/>
      <c r="Z176" s="39"/>
      <c r="AA176" s="39"/>
      <c r="AB176" s="39"/>
      <c r="AC176" s="39"/>
      <c r="AD176" s="39"/>
      <c r="AE176" s="39"/>
      <c r="AT176" s="18" t="s">
        <v>232</v>
      </c>
      <c r="AU176" s="18" t="s">
        <v>86</v>
      </c>
    </row>
    <row r="177" s="2" customFormat="1" ht="21.75" customHeight="1">
      <c r="A177" s="39"/>
      <c r="B177" s="40"/>
      <c r="C177" s="252" t="s">
        <v>370</v>
      </c>
      <c r="D177" s="252" t="s">
        <v>226</v>
      </c>
      <c r="E177" s="253" t="s">
        <v>3902</v>
      </c>
      <c r="F177" s="254" t="s">
        <v>3903</v>
      </c>
      <c r="G177" s="255" t="s">
        <v>481</v>
      </c>
      <c r="H177" s="256">
        <v>150</v>
      </c>
      <c r="I177" s="257"/>
      <c r="J177" s="257"/>
      <c r="K177" s="258">
        <f>ROUND(P177*H177,2)</f>
        <v>0</v>
      </c>
      <c r="L177" s="254" t="s">
        <v>3821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</v>
      </c>
      <c r="V177" s="262">
        <f>U177*H177</f>
        <v>0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86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693</v>
      </c>
    </row>
    <row r="178" s="2" customFormat="1">
      <c r="A178" s="39"/>
      <c r="B178" s="40"/>
      <c r="C178" s="41"/>
      <c r="D178" s="266" t="s">
        <v>232</v>
      </c>
      <c r="E178" s="41"/>
      <c r="F178" s="267" t="s">
        <v>3904</v>
      </c>
      <c r="G178" s="41"/>
      <c r="H178" s="41"/>
      <c r="I178" s="158"/>
      <c r="J178" s="158"/>
      <c r="K178" s="41"/>
      <c r="L178" s="41"/>
      <c r="M178" s="45"/>
      <c r="N178" s="268"/>
      <c r="O178" s="269"/>
      <c r="P178" s="92"/>
      <c r="Q178" s="92"/>
      <c r="R178" s="92"/>
      <c r="S178" s="92"/>
      <c r="T178" s="92"/>
      <c r="U178" s="92"/>
      <c r="V178" s="92"/>
      <c r="W178" s="92"/>
      <c r="X178" s="93"/>
      <c r="Y178" s="39"/>
      <c r="Z178" s="39"/>
      <c r="AA178" s="39"/>
      <c r="AB178" s="39"/>
      <c r="AC178" s="39"/>
      <c r="AD178" s="39"/>
      <c r="AE178" s="39"/>
      <c r="AT178" s="18" t="s">
        <v>232</v>
      </c>
      <c r="AU178" s="18" t="s">
        <v>86</v>
      </c>
    </row>
    <row r="179" s="2" customFormat="1" ht="21.75" customHeight="1">
      <c r="A179" s="39"/>
      <c r="B179" s="40"/>
      <c r="C179" s="252" t="s">
        <v>375</v>
      </c>
      <c r="D179" s="252" t="s">
        <v>226</v>
      </c>
      <c r="E179" s="253" t="s">
        <v>3905</v>
      </c>
      <c r="F179" s="254" t="s">
        <v>3906</v>
      </c>
      <c r="G179" s="255" t="s">
        <v>481</v>
      </c>
      <c r="H179" s="256">
        <v>1085</v>
      </c>
      <c r="I179" s="257"/>
      <c r="J179" s="257"/>
      <c r="K179" s="258">
        <f>ROUND(P179*H179,2)</f>
        <v>0</v>
      </c>
      <c r="L179" s="254" t="s">
        <v>3821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86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713</v>
      </c>
    </row>
    <row r="180" s="2" customFormat="1">
      <c r="A180" s="39"/>
      <c r="B180" s="40"/>
      <c r="C180" s="41"/>
      <c r="D180" s="266" t="s">
        <v>232</v>
      </c>
      <c r="E180" s="41"/>
      <c r="F180" s="267" t="s">
        <v>3907</v>
      </c>
      <c r="G180" s="41"/>
      <c r="H180" s="41"/>
      <c r="I180" s="158"/>
      <c r="J180" s="158"/>
      <c r="K180" s="41"/>
      <c r="L180" s="41"/>
      <c r="M180" s="45"/>
      <c r="N180" s="268"/>
      <c r="O180" s="269"/>
      <c r="P180" s="92"/>
      <c r="Q180" s="92"/>
      <c r="R180" s="92"/>
      <c r="S180" s="92"/>
      <c r="T180" s="92"/>
      <c r="U180" s="92"/>
      <c r="V180" s="92"/>
      <c r="W180" s="92"/>
      <c r="X180" s="93"/>
      <c r="Y180" s="39"/>
      <c r="Z180" s="39"/>
      <c r="AA180" s="39"/>
      <c r="AB180" s="39"/>
      <c r="AC180" s="39"/>
      <c r="AD180" s="39"/>
      <c r="AE180" s="39"/>
      <c r="AT180" s="18" t="s">
        <v>232</v>
      </c>
      <c r="AU180" s="18" t="s">
        <v>86</v>
      </c>
    </row>
    <row r="181" s="2" customFormat="1" ht="21.75" customHeight="1">
      <c r="A181" s="39"/>
      <c r="B181" s="40"/>
      <c r="C181" s="252" t="s">
        <v>380</v>
      </c>
      <c r="D181" s="252" t="s">
        <v>226</v>
      </c>
      <c r="E181" s="253" t="s">
        <v>3908</v>
      </c>
      <c r="F181" s="254" t="s">
        <v>3909</v>
      </c>
      <c r="G181" s="255" t="s">
        <v>481</v>
      </c>
      <c r="H181" s="256">
        <v>175</v>
      </c>
      <c r="I181" s="257"/>
      <c r="J181" s="257"/>
      <c r="K181" s="258">
        <f>ROUND(P181*H181,2)</f>
        <v>0</v>
      </c>
      <c r="L181" s="254" t="s">
        <v>3821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86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705</v>
      </c>
    </row>
    <row r="182" s="2" customFormat="1">
      <c r="A182" s="39"/>
      <c r="B182" s="40"/>
      <c r="C182" s="41"/>
      <c r="D182" s="266" t="s">
        <v>232</v>
      </c>
      <c r="E182" s="41"/>
      <c r="F182" s="267" t="s">
        <v>3910</v>
      </c>
      <c r="G182" s="41"/>
      <c r="H182" s="41"/>
      <c r="I182" s="158"/>
      <c r="J182" s="158"/>
      <c r="K182" s="41"/>
      <c r="L182" s="41"/>
      <c r="M182" s="45"/>
      <c r="N182" s="268"/>
      <c r="O182" s="269"/>
      <c r="P182" s="92"/>
      <c r="Q182" s="92"/>
      <c r="R182" s="92"/>
      <c r="S182" s="92"/>
      <c r="T182" s="92"/>
      <c r="U182" s="92"/>
      <c r="V182" s="92"/>
      <c r="W182" s="92"/>
      <c r="X182" s="93"/>
      <c r="Y182" s="39"/>
      <c r="Z182" s="39"/>
      <c r="AA182" s="39"/>
      <c r="AB182" s="39"/>
      <c r="AC182" s="39"/>
      <c r="AD182" s="39"/>
      <c r="AE182" s="39"/>
      <c r="AT182" s="18" t="s">
        <v>232</v>
      </c>
      <c r="AU182" s="18" t="s">
        <v>86</v>
      </c>
    </row>
    <row r="183" s="2" customFormat="1" ht="16.5" customHeight="1">
      <c r="A183" s="39"/>
      <c r="B183" s="40"/>
      <c r="C183" s="252" t="s">
        <v>385</v>
      </c>
      <c r="D183" s="252" t="s">
        <v>226</v>
      </c>
      <c r="E183" s="253" t="s">
        <v>3911</v>
      </c>
      <c r="F183" s="254" t="s">
        <v>3912</v>
      </c>
      <c r="G183" s="255" t="s">
        <v>320</v>
      </c>
      <c r="H183" s="256">
        <v>14</v>
      </c>
      <c r="I183" s="257"/>
      <c r="J183" s="257"/>
      <c r="K183" s="258">
        <f>ROUND(P183*H183,2)</f>
        <v>0</v>
      </c>
      <c r="L183" s="254" t="s">
        <v>3821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86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963</v>
      </c>
    </row>
    <row r="184" s="2" customFormat="1">
      <c r="A184" s="39"/>
      <c r="B184" s="40"/>
      <c r="C184" s="41"/>
      <c r="D184" s="266" t="s">
        <v>232</v>
      </c>
      <c r="E184" s="41"/>
      <c r="F184" s="267" t="s">
        <v>3913</v>
      </c>
      <c r="G184" s="41"/>
      <c r="H184" s="41"/>
      <c r="I184" s="158"/>
      <c r="J184" s="158"/>
      <c r="K184" s="41"/>
      <c r="L184" s="41"/>
      <c r="M184" s="45"/>
      <c r="N184" s="268"/>
      <c r="O184" s="269"/>
      <c r="P184" s="92"/>
      <c r="Q184" s="92"/>
      <c r="R184" s="92"/>
      <c r="S184" s="92"/>
      <c r="T184" s="92"/>
      <c r="U184" s="92"/>
      <c r="V184" s="92"/>
      <c r="W184" s="92"/>
      <c r="X184" s="93"/>
      <c r="Y184" s="39"/>
      <c r="Z184" s="39"/>
      <c r="AA184" s="39"/>
      <c r="AB184" s="39"/>
      <c r="AC184" s="39"/>
      <c r="AD184" s="39"/>
      <c r="AE184" s="39"/>
      <c r="AT184" s="18" t="s">
        <v>232</v>
      </c>
      <c r="AU184" s="18" t="s">
        <v>86</v>
      </c>
    </row>
    <row r="185" s="2" customFormat="1" ht="16.5" customHeight="1">
      <c r="A185" s="39"/>
      <c r="B185" s="40"/>
      <c r="C185" s="252" t="s">
        <v>298</v>
      </c>
      <c r="D185" s="252" t="s">
        <v>226</v>
      </c>
      <c r="E185" s="253" t="s">
        <v>3914</v>
      </c>
      <c r="F185" s="254" t="s">
        <v>3915</v>
      </c>
      <c r="G185" s="255" t="s">
        <v>320</v>
      </c>
      <c r="H185" s="256">
        <v>2</v>
      </c>
      <c r="I185" s="257"/>
      <c r="J185" s="257"/>
      <c r="K185" s="258">
        <f>ROUND(P185*H185,2)</f>
        <v>0</v>
      </c>
      <c r="L185" s="254" t="s">
        <v>3821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86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1584</v>
      </c>
    </row>
    <row r="186" s="2" customFormat="1" ht="16.5" customHeight="1">
      <c r="A186" s="39"/>
      <c r="B186" s="40"/>
      <c r="C186" s="252" t="s">
        <v>307</v>
      </c>
      <c r="D186" s="252" t="s">
        <v>226</v>
      </c>
      <c r="E186" s="253" t="s">
        <v>3916</v>
      </c>
      <c r="F186" s="254" t="s">
        <v>3917</v>
      </c>
      <c r="G186" s="255" t="s">
        <v>320</v>
      </c>
      <c r="H186" s="256">
        <v>14</v>
      </c>
      <c r="I186" s="257"/>
      <c r="J186" s="257"/>
      <c r="K186" s="258">
        <f>ROUND(P186*H186,2)</f>
        <v>0</v>
      </c>
      <c r="L186" s="254" t="s">
        <v>3821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</v>
      </c>
      <c r="V186" s="262">
        <f>U186*H186</f>
        <v>0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86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1596</v>
      </c>
    </row>
    <row r="187" s="2" customFormat="1" ht="16.5" customHeight="1">
      <c r="A187" s="39"/>
      <c r="B187" s="40"/>
      <c r="C187" s="252" t="s">
        <v>284</v>
      </c>
      <c r="D187" s="252" t="s">
        <v>226</v>
      </c>
      <c r="E187" s="253" t="s">
        <v>3918</v>
      </c>
      <c r="F187" s="254" t="s">
        <v>3919</v>
      </c>
      <c r="G187" s="255" t="s">
        <v>320</v>
      </c>
      <c r="H187" s="256">
        <v>2</v>
      </c>
      <c r="I187" s="257"/>
      <c r="J187" s="257"/>
      <c r="K187" s="258">
        <f>ROUND(P187*H187,2)</f>
        <v>0</v>
      </c>
      <c r="L187" s="254" t="s">
        <v>3821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86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1607</v>
      </c>
    </row>
    <row r="188" s="2" customFormat="1" ht="16.5" customHeight="1">
      <c r="A188" s="39"/>
      <c r="B188" s="40"/>
      <c r="C188" s="252" t="s">
        <v>327</v>
      </c>
      <c r="D188" s="252" t="s">
        <v>226</v>
      </c>
      <c r="E188" s="253" t="s">
        <v>3920</v>
      </c>
      <c r="F188" s="254" t="s">
        <v>3921</v>
      </c>
      <c r="G188" s="255" t="s">
        <v>481</v>
      </c>
      <c r="H188" s="256">
        <v>42</v>
      </c>
      <c r="I188" s="257"/>
      <c r="J188" s="257"/>
      <c r="K188" s="258">
        <f>ROUND(P188*H188,2)</f>
        <v>0</v>
      </c>
      <c r="L188" s="254" t="s">
        <v>3821</v>
      </c>
      <c r="M188" s="45"/>
      <c r="N188" s="259" t="s">
        <v>1</v>
      </c>
      <c r="O188" s="260" t="s">
        <v>41</v>
      </c>
      <c r="P188" s="261">
        <f>I188+J188</f>
        <v>0</v>
      </c>
      <c r="Q188" s="261">
        <f>ROUND(I188*H188,2)</f>
        <v>0</v>
      </c>
      <c r="R188" s="261">
        <f>ROUND(J188*H188,2)</f>
        <v>0</v>
      </c>
      <c r="S188" s="92"/>
      <c r="T188" s="262">
        <f>S188*H188</f>
        <v>0</v>
      </c>
      <c r="U188" s="262">
        <v>0</v>
      </c>
      <c r="V188" s="262">
        <f>U188*H188</f>
        <v>0</v>
      </c>
      <c r="W188" s="262">
        <v>0</v>
      </c>
      <c r="X188" s="263">
        <f>W188*H188</f>
        <v>0</v>
      </c>
      <c r="Y188" s="39"/>
      <c r="Z188" s="39"/>
      <c r="AA188" s="39"/>
      <c r="AB188" s="39"/>
      <c r="AC188" s="39"/>
      <c r="AD188" s="39"/>
      <c r="AE188" s="39"/>
      <c r="AR188" s="264" t="s">
        <v>239</v>
      </c>
      <c r="AT188" s="264" t="s">
        <v>226</v>
      </c>
      <c r="AU188" s="264" t="s">
        <v>86</v>
      </c>
      <c r="AY188" s="18" t="s">
        <v>223</v>
      </c>
      <c r="BE188" s="265">
        <f>IF(O188="základní",K188,0)</f>
        <v>0</v>
      </c>
      <c r="BF188" s="265">
        <f>IF(O188="snížená",K188,0)</f>
        <v>0</v>
      </c>
      <c r="BG188" s="265">
        <f>IF(O188="zákl. přenesená",K188,0)</f>
        <v>0</v>
      </c>
      <c r="BH188" s="265">
        <f>IF(O188="sníž. přenesená",K188,0)</f>
        <v>0</v>
      </c>
      <c r="BI188" s="265">
        <f>IF(O188="nulová",K188,0)</f>
        <v>0</v>
      </c>
      <c r="BJ188" s="18" t="s">
        <v>86</v>
      </c>
      <c r="BK188" s="265">
        <f>ROUND(P188*H188,2)</f>
        <v>0</v>
      </c>
      <c r="BL188" s="18" t="s">
        <v>239</v>
      </c>
      <c r="BM188" s="264" t="s">
        <v>1618</v>
      </c>
    </row>
    <row r="189" s="2" customFormat="1">
      <c r="A189" s="39"/>
      <c r="B189" s="40"/>
      <c r="C189" s="41"/>
      <c r="D189" s="266" t="s">
        <v>232</v>
      </c>
      <c r="E189" s="41"/>
      <c r="F189" s="267" t="s">
        <v>3922</v>
      </c>
      <c r="G189" s="41"/>
      <c r="H189" s="41"/>
      <c r="I189" s="158"/>
      <c r="J189" s="158"/>
      <c r="K189" s="41"/>
      <c r="L189" s="41"/>
      <c r="M189" s="45"/>
      <c r="N189" s="268"/>
      <c r="O189" s="269"/>
      <c r="P189" s="92"/>
      <c r="Q189" s="92"/>
      <c r="R189" s="92"/>
      <c r="S189" s="92"/>
      <c r="T189" s="92"/>
      <c r="U189" s="92"/>
      <c r="V189" s="92"/>
      <c r="W189" s="92"/>
      <c r="X189" s="93"/>
      <c r="Y189" s="39"/>
      <c r="Z189" s="39"/>
      <c r="AA189" s="39"/>
      <c r="AB189" s="39"/>
      <c r="AC189" s="39"/>
      <c r="AD189" s="39"/>
      <c r="AE189" s="39"/>
      <c r="AT189" s="18" t="s">
        <v>232</v>
      </c>
      <c r="AU189" s="18" t="s">
        <v>86</v>
      </c>
    </row>
    <row r="190" s="2" customFormat="1" ht="21.75" customHeight="1">
      <c r="A190" s="39"/>
      <c r="B190" s="40"/>
      <c r="C190" s="252" t="s">
        <v>569</v>
      </c>
      <c r="D190" s="252" t="s">
        <v>226</v>
      </c>
      <c r="E190" s="253" t="s">
        <v>3923</v>
      </c>
      <c r="F190" s="254" t="s">
        <v>3924</v>
      </c>
      <c r="G190" s="255" t="s">
        <v>481</v>
      </c>
      <c r="H190" s="256">
        <v>450</v>
      </c>
      <c r="I190" s="257"/>
      <c r="J190" s="257"/>
      <c r="K190" s="258">
        <f>ROUND(P190*H190,2)</f>
        <v>0</v>
      </c>
      <c r="L190" s="254" t="s">
        <v>3821</v>
      </c>
      <c r="M190" s="45"/>
      <c r="N190" s="259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0</v>
      </c>
      <c r="V190" s="262">
        <f>U190*H190</f>
        <v>0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239</v>
      </c>
      <c r="AT190" s="264" t="s">
        <v>226</v>
      </c>
      <c r="AU190" s="264" t="s">
        <v>86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1634</v>
      </c>
    </row>
    <row r="191" s="2" customFormat="1">
      <c r="A191" s="39"/>
      <c r="B191" s="40"/>
      <c r="C191" s="41"/>
      <c r="D191" s="266" t="s">
        <v>232</v>
      </c>
      <c r="E191" s="41"/>
      <c r="F191" s="267" t="s">
        <v>3925</v>
      </c>
      <c r="G191" s="41"/>
      <c r="H191" s="41"/>
      <c r="I191" s="158"/>
      <c r="J191" s="158"/>
      <c r="K191" s="41"/>
      <c r="L191" s="41"/>
      <c r="M191" s="45"/>
      <c r="N191" s="268"/>
      <c r="O191" s="269"/>
      <c r="P191" s="92"/>
      <c r="Q191" s="92"/>
      <c r="R191" s="92"/>
      <c r="S191" s="92"/>
      <c r="T191" s="92"/>
      <c r="U191" s="92"/>
      <c r="V191" s="92"/>
      <c r="W191" s="92"/>
      <c r="X191" s="93"/>
      <c r="Y191" s="39"/>
      <c r="Z191" s="39"/>
      <c r="AA191" s="39"/>
      <c r="AB191" s="39"/>
      <c r="AC191" s="39"/>
      <c r="AD191" s="39"/>
      <c r="AE191" s="39"/>
      <c r="AT191" s="18" t="s">
        <v>232</v>
      </c>
      <c r="AU191" s="18" t="s">
        <v>86</v>
      </c>
    </row>
    <row r="192" s="2" customFormat="1" ht="21.75" customHeight="1">
      <c r="A192" s="39"/>
      <c r="B192" s="40"/>
      <c r="C192" s="252" t="s">
        <v>575</v>
      </c>
      <c r="D192" s="252" t="s">
        <v>226</v>
      </c>
      <c r="E192" s="253" t="s">
        <v>3926</v>
      </c>
      <c r="F192" s="254" t="s">
        <v>3927</v>
      </c>
      <c r="G192" s="255" t="s">
        <v>481</v>
      </c>
      <c r="H192" s="256">
        <v>42</v>
      </c>
      <c r="I192" s="257"/>
      <c r="J192" s="257"/>
      <c r="K192" s="258">
        <f>ROUND(P192*H192,2)</f>
        <v>0</v>
      </c>
      <c r="L192" s="254" t="s">
        <v>3821</v>
      </c>
      <c r="M192" s="45"/>
      <c r="N192" s="259" t="s">
        <v>1</v>
      </c>
      <c r="O192" s="260" t="s">
        <v>41</v>
      </c>
      <c r="P192" s="261">
        <f>I192+J192</f>
        <v>0</v>
      </c>
      <c r="Q192" s="261">
        <f>ROUND(I192*H192,2)</f>
        <v>0</v>
      </c>
      <c r="R192" s="261">
        <f>ROUND(J192*H192,2)</f>
        <v>0</v>
      </c>
      <c r="S192" s="92"/>
      <c r="T192" s="262">
        <f>S192*H192</f>
        <v>0</v>
      </c>
      <c r="U192" s="262">
        <v>0</v>
      </c>
      <c r="V192" s="262">
        <f>U192*H192</f>
        <v>0</v>
      </c>
      <c r="W192" s="262">
        <v>0</v>
      </c>
      <c r="X192" s="263">
        <f>W192*H192</f>
        <v>0</v>
      </c>
      <c r="Y192" s="39"/>
      <c r="Z192" s="39"/>
      <c r="AA192" s="39"/>
      <c r="AB192" s="39"/>
      <c r="AC192" s="39"/>
      <c r="AD192" s="39"/>
      <c r="AE192" s="39"/>
      <c r="AR192" s="264" t="s">
        <v>239</v>
      </c>
      <c r="AT192" s="264" t="s">
        <v>226</v>
      </c>
      <c r="AU192" s="264" t="s">
        <v>86</v>
      </c>
      <c r="AY192" s="18" t="s">
        <v>223</v>
      </c>
      <c r="BE192" s="265">
        <f>IF(O192="základní",K192,0)</f>
        <v>0</v>
      </c>
      <c r="BF192" s="265">
        <f>IF(O192="snížená",K192,0)</f>
        <v>0</v>
      </c>
      <c r="BG192" s="265">
        <f>IF(O192="zákl. přenesená",K192,0)</f>
        <v>0</v>
      </c>
      <c r="BH192" s="265">
        <f>IF(O192="sníž. přenesená",K192,0)</f>
        <v>0</v>
      </c>
      <c r="BI192" s="265">
        <f>IF(O192="nulová",K192,0)</f>
        <v>0</v>
      </c>
      <c r="BJ192" s="18" t="s">
        <v>86</v>
      </c>
      <c r="BK192" s="265">
        <f>ROUND(P192*H192,2)</f>
        <v>0</v>
      </c>
      <c r="BL192" s="18" t="s">
        <v>239</v>
      </c>
      <c r="BM192" s="264" t="s">
        <v>1643</v>
      </c>
    </row>
    <row r="193" s="2" customFormat="1">
      <c r="A193" s="39"/>
      <c r="B193" s="40"/>
      <c r="C193" s="41"/>
      <c r="D193" s="266" t="s">
        <v>232</v>
      </c>
      <c r="E193" s="41"/>
      <c r="F193" s="267" t="s">
        <v>3928</v>
      </c>
      <c r="G193" s="41"/>
      <c r="H193" s="41"/>
      <c r="I193" s="158"/>
      <c r="J193" s="158"/>
      <c r="K193" s="41"/>
      <c r="L193" s="41"/>
      <c r="M193" s="45"/>
      <c r="N193" s="268"/>
      <c r="O193" s="269"/>
      <c r="P193" s="92"/>
      <c r="Q193" s="92"/>
      <c r="R193" s="92"/>
      <c r="S193" s="92"/>
      <c r="T193" s="92"/>
      <c r="U193" s="92"/>
      <c r="V193" s="92"/>
      <c r="W193" s="92"/>
      <c r="X193" s="93"/>
      <c r="Y193" s="39"/>
      <c r="Z193" s="39"/>
      <c r="AA193" s="39"/>
      <c r="AB193" s="39"/>
      <c r="AC193" s="39"/>
      <c r="AD193" s="39"/>
      <c r="AE193" s="39"/>
      <c r="AT193" s="18" t="s">
        <v>232</v>
      </c>
      <c r="AU193" s="18" t="s">
        <v>86</v>
      </c>
    </row>
    <row r="194" s="2" customFormat="1" ht="21.75" customHeight="1">
      <c r="A194" s="39"/>
      <c r="B194" s="40"/>
      <c r="C194" s="252" t="s">
        <v>580</v>
      </c>
      <c r="D194" s="252" t="s">
        <v>226</v>
      </c>
      <c r="E194" s="253" t="s">
        <v>3929</v>
      </c>
      <c r="F194" s="254" t="s">
        <v>3930</v>
      </c>
      <c r="G194" s="255" t="s">
        <v>320</v>
      </c>
      <c r="H194" s="256">
        <v>1</v>
      </c>
      <c r="I194" s="257"/>
      <c r="J194" s="257"/>
      <c r="K194" s="258">
        <f>ROUND(P194*H194,2)</f>
        <v>0</v>
      </c>
      <c r="L194" s="254" t="s">
        <v>3821</v>
      </c>
      <c r="M194" s="45"/>
      <c r="N194" s="259" t="s">
        <v>1</v>
      </c>
      <c r="O194" s="260" t="s">
        <v>41</v>
      </c>
      <c r="P194" s="261">
        <f>I194+J194</f>
        <v>0</v>
      </c>
      <c r="Q194" s="261">
        <f>ROUND(I194*H194,2)</f>
        <v>0</v>
      </c>
      <c r="R194" s="261">
        <f>ROUND(J194*H194,2)</f>
        <v>0</v>
      </c>
      <c r="S194" s="92"/>
      <c r="T194" s="262">
        <f>S194*H194</f>
        <v>0</v>
      </c>
      <c r="U194" s="262">
        <v>0</v>
      </c>
      <c r="V194" s="262">
        <f>U194*H194</f>
        <v>0</v>
      </c>
      <c r="W194" s="262">
        <v>0</v>
      </c>
      <c r="X194" s="263">
        <f>W194*H194</f>
        <v>0</v>
      </c>
      <c r="Y194" s="39"/>
      <c r="Z194" s="39"/>
      <c r="AA194" s="39"/>
      <c r="AB194" s="39"/>
      <c r="AC194" s="39"/>
      <c r="AD194" s="39"/>
      <c r="AE194" s="39"/>
      <c r="AR194" s="264" t="s">
        <v>239</v>
      </c>
      <c r="AT194" s="264" t="s">
        <v>226</v>
      </c>
      <c r="AU194" s="264" t="s">
        <v>86</v>
      </c>
      <c r="AY194" s="18" t="s">
        <v>223</v>
      </c>
      <c r="BE194" s="265">
        <f>IF(O194="základní",K194,0)</f>
        <v>0</v>
      </c>
      <c r="BF194" s="265">
        <f>IF(O194="snížená",K194,0)</f>
        <v>0</v>
      </c>
      <c r="BG194" s="265">
        <f>IF(O194="zákl. přenesená",K194,0)</f>
        <v>0</v>
      </c>
      <c r="BH194" s="265">
        <f>IF(O194="sníž. přenesená",K194,0)</f>
        <v>0</v>
      </c>
      <c r="BI194" s="265">
        <f>IF(O194="nulová",K194,0)</f>
        <v>0</v>
      </c>
      <c r="BJ194" s="18" t="s">
        <v>86</v>
      </c>
      <c r="BK194" s="265">
        <f>ROUND(P194*H194,2)</f>
        <v>0</v>
      </c>
      <c r="BL194" s="18" t="s">
        <v>239</v>
      </c>
      <c r="BM194" s="264" t="s">
        <v>1654</v>
      </c>
    </row>
    <row r="195" s="2" customFormat="1" ht="16.5" customHeight="1">
      <c r="A195" s="39"/>
      <c r="B195" s="40"/>
      <c r="C195" s="252" t="s">
        <v>584</v>
      </c>
      <c r="D195" s="252" t="s">
        <v>226</v>
      </c>
      <c r="E195" s="253" t="s">
        <v>3931</v>
      </c>
      <c r="F195" s="254" t="s">
        <v>3932</v>
      </c>
      <c r="G195" s="255" t="s">
        <v>320</v>
      </c>
      <c r="H195" s="256">
        <v>1</v>
      </c>
      <c r="I195" s="257"/>
      <c r="J195" s="257"/>
      <c r="K195" s="258">
        <f>ROUND(P195*H195,2)</f>
        <v>0</v>
      </c>
      <c r="L195" s="254" t="s">
        <v>3821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86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1666</v>
      </c>
    </row>
    <row r="196" s="12" customFormat="1" ht="25.92" customHeight="1">
      <c r="A196" s="12"/>
      <c r="B196" s="235"/>
      <c r="C196" s="236"/>
      <c r="D196" s="237" t="s">
        <v>77</v>
      </c>
      <c r="E196" s="238" t="s">
        <v>3933</v>
      </c>
      <c r="F196" s="238" t="s">
        <v>3934</v>
      </c>
      <c r="G196" s="236"/>
      <c r="H196" s="236"/>
      <c r="I196" s="239"/>
      <c r="J196" s="239"/>
      <c r="K196" s="240">
        <f>BK196</f>
        <v>0</v>
      </c>
      <c r="L196" s="236"/>
      <c r="M196" s="241"/>
      <c r="N196" s="242"/>
      <c r="O196" s="243"/>
      <c r="P196" s="243"/>
      <c r="Q196" s="244">
        <f>SUM(Q197:Q202)</f>
        <v>0</v>
      </c>
      <c r="R196" s="244">
        <f>SUM(R197:R202)</f>
        <v>0</v>
      </c>
      <c r="S196" s="243"/>
      <c r="T196" s="245">
        <f>SUM(T197:T202)</f>
        <v>0</v>
      </c>
      <c r="U196" s="243"/>
      <c r="V196" s="245">
        <f>SUM(V197:V202)</f>
        <v>0</v>
      </c>
      <c r="W196" s="243"/>
      <c r="X196" s="246">
        <f>SUM(X197:X202)</f>
        <v>0</v>
      </c>
      <c r="Y196" s="12"/>
      <c r="Z196" s="12"/>
      <c r="AA196" s="12"/>
      <c r="AB196" s="12"/>
      <c r="AC196" s="12"/>
      <c r="AD196" s="12"/>
      <c r="AE196" s="12"/>
      <c r="AR196" s="247" t="s">
        <v>86</v>
      </c>
      <c r="AT196" s="248" t="s">
        <v>77</v>
      </c>
      <c r="AU196" s="248" t="s">
        <v>78</v>
      </c>
      <c r="AY196" s="247" t="s">
        <v>223</v>
      </c>
      <c r="BK196" s="249">
        <f>SUM(BK197:BK202)</f>
        <v>0</v>
      </c>
    </row>
    <row r="197" s="2" customFormat="1" ht="21.75" customHeight="1">
      <c r="A197" s="39"/>
      <c r="B197" s="40"/>
      <c r="C197" s="252" t="s">
        <v>590</v>
      </c>
      <c r="D197" s="252" t="s">
        <v>226</v>
      </c>
      <c r="E197" s="253" t="s">
        <v>3935</v>
      </c>
      <c r="F197" s="254" t="s">
        <v>3936</v>
      </c>
      <c r="G197" s="255" t="s">
        <v>320</v>
      </c>
      <c r="H197" s="256">
        <v>4</v>
      </c>
      <c r="I197" s="257"/>
      <c r="J197" s="257"/>
      <c r="K197" s="258">
        <f>ROUND(P197*H197,2)</f>
        <v>0</v>
      </c>
      <c r="L197" s="254" t="s">
        <v>3821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86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1680</v>
      </c>
    </row>
    <row r="198" s="2" customFormat="1" ht="21.75" customHeight="1">
      <c r="A198" s="39"/>
      <c r="B198" s="40"/>
      <c r="C198" s="252" t="s">
        <v>595</v>
      </c>
      <c r="D198" s="252" t="s">
        <v>226</v>
      </c>
      <c r="E198" s="253" t="s">
        <v>3937</v>
      </c>
      <c r="F198" s="254" t="s">
        <v>3938</v>
      </c>
      <c r="G198" s="255" t="s">
        <v>320</v>
      </c>
      <c r="H198" s="256">
        <v>1</v>
      </c>
      <c r="I198" s="257"/>
      <c r="J198" s="257"/>
      <c r="K198" s="258">
        <f>ROUND(P198*H198,2)</f>
        <v>0</v>
      </c>
      <c r="L198" s="254" t="s">
        <v>3821</v>
      </c>
      <c r="M198" s="45"/>
      <c r="N198" s="259" t="s">
        <v>1</v>
      </c>
      <c r="O198" s="260" t="s">
        <v>41</v>
      </c>
      <c r="P198" s="261">
        <f>I198+J198</f>
        <v>0</v>
      </c>
      <c r="Q198" s="261">
        <f>ROUND(I198*H198,2)</f>
        <v>0</v>
      </c>
      <c r="R198" s="261">
        <f>ROUND(J198*H198,2)</f>
        <v>0</v>
      </c>
      <c r="S198" s="92"/>
      <c r="T198" s="262">
        <f>S198*H198</f>
        <v>0</v>
      </c>
      <c r="U198" s="262">
        <v>0</v>
      </c>
      <c r="V198" s="262">
        <f>U198*H198</f>
        <v>0</v>
      </c>
      <c r="W198" s="262">
        <v>0</v>
      </c>
      <c r="X198" s="263">
        <f>W198*H198</f>
        <v>0</v>
      </c>
      <c r="Y198" s="39"/>
      <c r="Z198" s="39"/>
      <c r="AA198" s="39"/>
      <c r="AB198" s="39"/>
      <c r="AC198" s="39"/>
      <c r="AD198" s="39"/>
      <c r="AE198" s="39"/>
      <c r="AR198" s="264" t="s">
        <v>239</v>
      </c>
      <c r="AT198" s="264" t="s">
        <v>226</v>
      </c>
      <c r="AU198" s="264" t="s">
        <v>86</v>
      </c>
      <c r="AY198" s="18" t="s">
        <v>223</v>
      </c>
      <c r="BE198" s="265">
        <f>IF(O198="základní",K198,0)</f>
        <v>0</v>
      </c>
      <c r="BF198" s="265">
        <f>IF(O198="snížená",K198,0)</f>
        <v>0</v>
      </c>
      <c r="BG198" s="265">
        <f>IF(O198="zákl. přenesená",K198,0)</f>
        <v>0</v>
      </c>
      <c r="BH198" s="265">
        <f>IF(O198="sníž. přenesená",K198,0)</f>
        <v>0</v>
      </c>
      <c r="BI198" s="265">
        <f>IF(O198="nulová",K198,0)</f>
        <v>0</v>
      </c>
      <c r="BJ198" s="18" t="s">
        <v>86</v>
      </c>
      <c r="BK198" s="265">
        <f>ROUND(P198*H198,2)</f>
        <v>0</v>
      </c>
      <c r="BL198" s="18" t="s">
        <v>239</v>
      </c>
      <c r="BM198" s="264" t="s">
        <v>1690</v>
      </c>
    </row>
    <row r="199" s="2" customFormat="1" ht="21.75" customHeight="1">
      <c r="A199" s="39"/>
      <c r="B199" s="40"/>
      <c r="C199" s="252" t="s">
        <v>601</v>
      </c>
      <c r="D199" s="252" t="s">
        <v>226</v>
      </c>
      <c r="E199" s="253" t="s">
        <v>3939</v>
      </c>
      <c r="F199" s="254" t="s">
        <v>3940</v>
      </c>
      <c r="G199" s="255" t="s">
        <v>481</v>
      </c>
      <c r="H199" s="256">
        <v>500</v>
      </c>
      <c r="I199" s="257"/>
      <c r="J199" s="257"/>
      <c r="K199" s="258">
        <f>ROUND(P199*H199,2)</f>
        <v>0</v>
      </c>
      <c r="L199" s="254" t="s">
        <v>3821</v>
      </c>
      <c r="M199" s="45"/>
      <c r="N199" s="259" t="s">
        <v>1</v>
      </c>
      <c r="O199" s="260" t="s">
        <v>41</v>
      </c>
      <c r="P199" s="261">
        <f>I199+J199</f>
        <v>0</v>
      </c>
      <c r="Q199" s="261">
        <f>ROUND(I199*H199,2)</f>
        <v>0</v>
      </c>
      <c r="R199" s="261">
        <f>ROUND(J199*H199,2)</f>
        <v>0</v>
      </c>
      <c r="S199" s="92"/>
      <c r="T199" s="262">
        <f>S199*H199</f>
        <v>0</v>
      </c>
      <c r="U199" s="262">
        <v>0</v>
      </c>
      <c r="V199" s="262">
        <f>U199*H199</f>
        <v>0</v>
      </c>
      <c r="W199" s="262">
        <v>0</v>
      </c>
      <c r="X199" s="263">
        <f>W199*H199</f>
        <v>0</v>
      </c>
      <c r="Y199" s="39"/>
      <c r="Z199" s="39"/>
      <c r="AA199" s="39"/>
      <c r="AB199" s="39"/>
      <c r="AC199" s="39"/>
      <c r="AD199" s="39"/>
      <c r="AE199" s="39"/>
      <c r="AR199" s="264" t="s">
        <v>239</v>
      </c>
      <c r="AT199" s="264" t="s">
        <v>226</v>
      </c>
      <c r="AU199" s="264" t="s">
        <v>86</v>
      </c>
      <c r="AY199" s="18" t="s">
        <v>223</v>
      </c>
      <c r="BE199" s="265">
        <f>IF(O199="základní",K199,0)</f>
        <v>0</v>
      </c>
      <c r="BF199" s="265">
        <f>IF(O199="snížená",K199,0)</f>
        <v>0</v>
      </c>
      <c r="BG199" s="265">
        <f>IF(O199="zákl. přenesená",K199,0)</f>
        <v>0</v>
      </c>
      <c r="BH199" s="265">
        <f>IF(O199="sníž. přenesená",K199,0)</f>
        <v>0</v>
      </c>
      <c r="BI199" s="265">
        <f>IF(O199="nulová",K199,0)</f>
        <v>0</v>
      </c>
      <c r="BJ199" s="18" t="s">
        <v>86</v>
      </c>
      <c r="BK199" s="265">
        <f>ROUND(P199*H199,2)</f>
        <v>0</v>
      </c>
      <c r="BL199" s="18" t="s">
        <v>239</v>
      </c>
      <c r="BM199" s="264" t="s">
        <v>1700</v>
      </c>
    </row>
    <row r="200" s="2" customFormat="1">
      <c r="A200" s="39"/>
      <c r="B200" s="40"/>
      <c r="C200" s="41"/>
      <c r="D200" s="266" t="s">
        <v>232</v>
      </c>
      <c r="E200" s="41"/>
      <c r="F200" s="267" t="s">
        <v>3941</v>
      </c>
      <c r="G200" s="41"/>
      <c r="H200" s="41"/>
      <c r="I200" s="158"/>
      <c r="J200" s="158"/>
      <c r="K200" s="41"/>
      <c r="L200" s="41"/>
      <c r="M200" s="45"/>
      <c r="N200" s="268"/>
      <c r="O200" s="269"/>
      <c r="P200" s="92"/>
      <c r="Q200" s="92"/>
      <c r="R200" s="92"/>
      <c r="S200" s="92"/>
      <c r="T200" s="92"/>
      <c r="U200" s="92"/>
      <c r="V200" s="92"/>
      <c r="W200" s="92"/>
      <c r="X200" s="93"/>
      <c r="Y200" s="39"/>
      <c r="Z200" s="39"/>
      <c r="AA200" s="39"/>
      <c r="AB200" s="39"/>
      <c r="AC200" s="39"/>
      <c r="AD200" s="39"/>
      <c r="AE200" s="39"/>
      <c r="AT200" s="18" t="s">
        <v>232</v>
      </c>
      <c r="AU200" s="18" t="s">
        <v>86</v>
      </c>
    </row>
    <row r="201" s="2" customFormat="1" ht="21.75" customHeight="1">
      <c r="A201" s="39"/>
      <c r="B201" s="40"/>
      <c r="C201" s="252" t="s">
        <v>611</v>
      </c>
      <c r="D201" s="252" t="s">
        <v>226</v>
      </c>
      <c r="E201" s="253" t="s">
        <v>3942</v>
      </c>
      <c r="F201" s="254" t="s">
        <v>3943</v>
      </c>
      <c r="G201" s="255" t="s">
        <v>481</v>
      </c>
      <c r="H201" s="256">
        <v>1410</v>
      </c>
      <c r="I201" s="257"/>
      <c r="J201" s="257"/>
      <c r="K201" s="258">
        <f>ROUND(P201*H201,2)</f>
        <v>0</v>
      </c>
      <c r="L201" s="254" t="s">
        <v>3821</v>
      </c>
      <c r="M201" s="45"/>
      <c r="N201" s="259" t="s">
        <v>1</v>
      </c>
      <c r="O201" s="260" t="s">
        <v>41</v>
      </c>
      <c r="P201" s="261">
        <f>I201+J201</f>
        <v>0</v>
      </c>
      <c r="Q201" s="261">
        <f>ROUND(I201*H201,2)</f>
        <v>0</v>
      </c>
      <c r="R201" s="261">
        <f>ROUND(J201*H201,2)</f>
        <v>0</v>
      </c>
      <c r="S201" s="92"/>
      <c r="T201" s="262">
        <f>S201*H201</f>
        <v>0</v>
      </c>
      <c r="U201" s="262">
        <v>0</v>
      </c>
      <c r="V201" s="262">
        <f>U201*H201</f>
        <v>0</v>
      </c>
      <c r="W201" s="262">
        <v>0</v>
      </c>
      <c r="X201" s="263">
        <f>W201*H201</f>
        <v>0</v>
      </c>
      <c r="Y201" s="39"/>
      <c r="Z201" s="39"/>
      <c r="AA201" s="39"/>
      <c r="AB201" s="39"/>
      <c r="AC201" s="39"/>
      <c r="AD201" s="39"/>
      <c r="AE201" s="39"/>
      <c r="AR201" s="264" t="s">
        <v>239</v>
      </c>
      <c r="AT201" s="264" t="s">
        <v>226</v>
      </c>
      <c r="AU201" s="264" t="s">
        <v>86</v>
      </c>
      <c r="AY201" s="18" t="s">
        <v>223</v>
      </c>
      <c r="BE201" s="265">
        <f>IF(O201="základní",K201,0)</f>
        <v>0</v>
      </c>
      <c r="BF201" s="265">
        <f>IF(O201="snížená",K201,0)</f>
        <v>0</v>
      </c>
      <c r="BG201" s="265">
        <f>IF(O201="zákl. přenesená",K201,0)</f>
        <v>0</v>
      </c>
      <c r="BH201" s="265">
        <f>IF(O201="sníž. přenesená",K201,0)</f>
        <v>0</v>
      </c>
      <c r="BI201" s="265">
        <f>IF(O201="nulová",K201,0)</f>
        <v>0</v>
      </c>
      <c r="BJ201" s="18" t="s">
        <v>86</v>
      </c>
      <c r="BK201" s="265">
        <f>ROUND(P201*H201,2)</f>
        <v>0</v>
      </c>
      <c r="BL201" s="18" t="s">
        <v>239</v>
      </c>
      <c r="BM201" s="264" t="s">
        <v>1708</v>
      </c>
    </row>
    <row r="202" s="2" customFormat="1">
      <c r="A202" s="39"/>
      <c r="B202" s="40"/>
      <c r="C202" s="41"/>
      <c r="D202" s="266" t="s">
        <v>232</v>
      </c>
      <c r="E202" s="41"/>
      <c r="F202" s="267" t="s">
        <v>3944</v>
      </c>
      <c r="G202" s="41"/>
      <c r="H202" s="41"/>
      <c r="I202" s="158"/>
      <c r="J202" s="158"/>
      <c r="K202" s="41"/>
      <c r="L202" s="41"/>
      <c r="M202" s="45"/>
      <c r="N202" s="270"/>
      <c r="O202" s="271"/>
      <c r="P202" s="272"/>
      <c r="Q202" s="272"/>
      <c r="R202" s="272"/>
      <c r="S202" s="272"/>
      <c r="T202" s="272"/>
      <c r="U202" s="272"/>
      <c r="V202" s="272"/>
      <c r="W202" s="272"/>
      <c r="X202" s="273"/>
      <c r="Y202" s="39"/>
      <c r="Z202" s="39"/>
      <c r="AA202" s="39"/>
      <c r="AB202" s="39"/>
      <c r="AC202" s="39"/>
      <c r="AD202" s="39"/>
      <c r="AE202" s="39"/>
      <c r="AT202" s="18" t="s">
        <v>232</v>
      </c>
      <c r="AU202" s="18" t="s">
        <v>86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197"/>
      <c r="J203" s="197"/>
      <c r="K203" s="68"/>
      <c r="L203" s="68"/>
      <c r="M203" s="45"/>
      <c r="N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zHaAU5gWis2a3wrAxx/jBisEbpGmDOeHC9CIcz+Gp7V/ey1n5dq5nTlC3Bty35/nuNjaEKo3rN99ZWCNR63UtA==" hashValue="2+rhJkOYjV9MYqBJ8BF1Ub9XGwajKxrRJsrRNwOKeRIOGaSnhwbzKU7xcUOmiEX7sCEltFdgSsB7i7g3E+pYbA==" algorithmName="SHA-512" password="CC35"/>
  <autoFilter ref="C118:L20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149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3945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5.25" customHeight="1">
      <c r="A27" s="163"/>
      <c r="B27" s="164"/>
      <c r="C27" s="163"/>
      <c r="D27" s="163"/>
      <c r="E27" s="165" t="s">
        <v>3946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ROUND(K122,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ROUND((SUM(BE122:BE351)),  2)</f>
        <v>0</v>
      </c>
      <c r="G35" s="39"/>
      <c r="H35" s="39"/>
      <c r="I35" s="176">
        <v>0.20999999999999999</v>
      </c>
      <c r="J35" s="158"/>
      <c r="K35" s="170">
        <f>ROUND(((SUM(BE122:BE351))*I35),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ROUND((SUM(BF122:BF351)),  2)</f>
        <v>0</v>
      </c>
      <c r="G36" s="39"/>
      <c r="H36" s="39"/>
      <c r="I36" s="176">
        <v>0.14999999999999999</v>
      </c>
      <c r="J36" s="158"/>
      <c r="K36" s="170">
        <f>ROUND(((SUM(BF122:BF351))*I36),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ROUND((SUM(BG122:BG351)),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ROUND((SUM(BH122:BH351)),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ROUND((SUM(BI122:BI351)),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451 - Veřejné osvětlení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Q122</f>
        <v>0</v>
      </c>
      <c r="J96" s="208">
        <f>R122</f>
        <v>0</v>
      </c>
      <c r="K96" s="111">
        <f>K122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3947</v>
      </c>
      <c r="E97" s="212"/>
      <c r="F97" s="212"/>
      <c r="G97" s="212"/>
      <c r="H97" s="212"/>
      <c r="I97" s="213">
        <f>Q123</f>
        <v>0</v>
      </c>
      <c r="J97" s="213">
        <f>R123</f>
        <v>0</v>
      </c>
      <c r="K97" s="214">
        <f>K123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9"/>
      <c r="C98" s="210"/>
      <c r="D98" s="211" t="s">
        <v>3814</v>
      </c>
      <c r="E98" s="212"/>
      <c r="F98" s="212"/>
      <c r="G98" s="212"/>
      <c r="H98" s="212"/>
      <c r="I98" s="213">
        <f>Q126</f>
        <v>0</v>
      </c>
      <c r="J98" s="213">
        <f>R126</f>
        <v>0</v>
      </c>
      <c r="K98" s="214">
        <f>K126</f>
        <v>0</v>
      </c>
      <c r="L98" s="210"/>
      <c r="M98" s="2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9"/>
      <c r="C99" s="210"/>
      <c r="D99" s="211" t="s">
        <v>391</v>
      </c>
      <c r="E99" s="212"/>
      <c r="F99" s="212"/>
      <c r="G99" s="212"/>
      <c r="H99" s="212"/>
      <c r="I99" s="213">
        <f>Q145</f>
        <v>0</v>
      </c>
      <c r="J99" s="213">
        <f>R145</f>
        <v>0</v>
      </c>
      <c r="K99" s="214">
        <f>K145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6"/>
      <c r="C100" s="137"/>
      <c r="D100" s="217" t="s">
        <v>395</v>
      </c>
      <c r="E100" s="218"/>
      <c r="F100" s="218"/>
      <c r="G100" s="218"/>
      <c r="H100" s="218"/>
      <c r="I100" s="219">
        <f>Q146</f>
        <v>0</v>
      </c>
      <c r="J100" s="219">
        <f>R146</f>
        <v>0</v>
      </c>
      <c r="K100" s="220">
        <f>K146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9"/>
      <c r="C101" s="210"/>
      <c r="D101" s="211" t="s">
        <v>3815</v>
      </c>
      <c r="E101" s="212"/>
      <c r="F101" s="212"/>
      <c r="G101" s="212"/>
      <c r="H101" s="212"/>
      <c r="I101" s="213">
        <f>Q152</f>
        <v>0</v>
      </c>
      <c r="J101" s="213">
        <f>R152</f>
        <v>0</v>
      </c>
      <c r="K101" s="214">
        <f>K152</f>
        <v>0</v>
      </c>
      <c r="L101" s="210"/>
      <c r="M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9"/>
      <c r="C102" s="210"/>
      <c r="D102" s="211" t="s">
        <v>3816</v>
      </c>
      <c r="E102" s="212"/>
      <c r="F102" s="212"/>
      <c r="G102" s="212"/>
      <c r="H102" s="212"/>
      <c r="I102" s="213">
        <f>Q293</f>
        <v>0</v>
      </c>
      <c r="J102" s="213">
        <f>R293</f>
        <v>0</v>
      </c>
      <c r="K102" s="214">
        <f>K293</f>
        <v>0</v>
      </c>
      <c r="L102" s="210"/>
      <c r="M102" s="2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8"/>
      <c r="J103" s="158"/>
      <c r="K103" s="41"/>
      <c r="L103" s="41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7"/>
      <c r="J104" s="197"/>
      <c r="K104" s="68"/>
      <c r="L104" s="68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200"/>
      <c r="J108" s="200"/>
      <c r="K108" s="70"/>
      <c r="L108" s="70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204</v>
      </c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17</v>
      </c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201" t="str">
        <f>E7</f>
        <v>Revitalizace centra města Kopřivnice - aktualizace 08.2020</v>
      </c>
      <c r="F112" s="33"/>
      <c r="G112" s="33"/>
      <c r="H112" s="33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187</v>
      </c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451 - Veřejné osvětlení</v>
      </c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21</v>
      </c>
      <c r="D116" s="41"/>
      <c r="E116" s="41"/>
      <c r="F116" s="28" t="str">
        <f>F12</f>
        <v xml:space="preserve"> </v>
      </c>
      <c r="G116" s="41"/>
      <c r="H116" s="41"/>
      <c r="I116" s="160" t="s">
        <v>23</v>
      </c>
      <c r="J116" s="162" t="str">
        <f>IF(J12="","",J12)</f>
        <v>7. 8. 2020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25</v>
      </c>
      <c r="D118" s="41"/>
      <c r="E118" s="41"/>
      <c r="F118" s="28" t="str">
        <f>E15</f>
        <v>Město Kopřivnice</v>
      </c>
      <c r="G118" s="41"/>
      <c r="H118" s="41"/>
      <c r="I118" s="160" t="s">
        <v>31</v>
      </c>
      <c r="J118" s="202" t="str">
        <f>E21</f>
        <v>Dopravoprojekt Ostrava a.s.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IF(E18="","",E18)</f>
        <v>Vyplň údaj</v>
      </c>
      <c r="G119" s="41"/>
      <c r="H119" s="41"/>
      <c r="I119" s="160" t="s">
        <v>33</v>
      </c>
      <c r="J119" s="202" t="str">
        <f>E24</f>
        <v xml:space="preserve"> 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22"/>
      <c r="B121" s="223"/>
      <c r="C121" s="224" t="s">
        <v>205</v>
      </c>
      <c r="D121" s="225" t="s">
        <v>61</v>
      </c>
      <c r="E121" s="225" t="s">
        <v>57</v>
      </c>
      <c r="F121" s="225" t="s">
        <v>58</v>
      </c>
      <c r="G121" s="225" t="s">
        <v>206</v>
      </c>
      <c r="H121" s="225" t="s">
        <v>207</v>
      </c>
      <c r="I121" s="226" t="s">
        <v>208</v>
      </c>
      <c r="J121" s="226" t="s">
        <v>209</v>
      </c>
      <c r="K121" s="225" t="s">
        <v>196</v>
      </c>
      <c r="L121" s="227" t="s">
        <v>210</v>
      </c>
      <c r="M121" s="228"/>
      <c r="N121" s="101" t="s">
        <v>1</v>
      </c>
      <c r="O121" s="102" t="s">
        <v>40</v>
      </c>
      <c r="P121" s="102" t="s">
        <v>211</v>
      </c>
      <c r="Q121" s="102" t="s">
        <v>212</v>
      </c>
      <c r="R121" s="102" t="s">
        <v>213</v>
      </c>
      <c r="S121" s="102" t="s">
        <v>214</v>
      </c>
      <c r="T121" s="102" t="s">
        <v>215</v>
      </c>
      <c r="U121" s="102" t="s">
        <v>216</v>
      </c>
      <c r="V121" s="102" t="s">
        <v>217</v>
      </c>
      <c r="W121" s="102" t="s">
        <v>218</v>
      </c>
      <c r="X121" s="103" t="s">
        <v>219</v>
      </c>
      <c r="Y121" s="222"/>
      <c r="Z121" s="222"/>
      <c r="AA121" s="222"/>
      <c r="AB121" s="222"/>
      <c r="AC121" s="222"/>
      <c r="AD121" s="222"/>
      <c r="AE121" s="222"/>
    </row>
    <row r="122" s="2" customFormat="1" ht="22.8" customHeight="1">
      <c r="A122" s="39"/>
      <c r="B122" s="40"/>
      <c r="C122" s="108" t="s">
        <v>220</v>
      </c>
      <c r="D122" s="41"/>
      <c r="E122" s="41"/>
      <c r="F122" s="41"/>
      <c r="G122" s="41"/>
      <c r="H122" s="41"/>
      <c r="I122" s="158"/>
      <c r="J122" s="158"/>
      <c r="K122" s="229">
        <f>BK122</f>
        <v>0</v>
      </c>
      <c r="L122" s="41"/>
      <c r="M122" s="45"/>
      <c r="N122" s="104"/>
      <c r="O122" s="230"/>
      <c r="P122" s="105"/>
      <c r="Q122" s="231">
        <f>Q123+Q126+Q145+Q152+Q293</f>
        <v>0</v>
      </c>
      <c r="R122" s="231">
        <f>R123+R126+R145+R152+R293</f>
        <v>0</v>
      </c>
      <c r="S122" s="105"/>
      <c r="T122" s="232">
        <f>T123+T126+T145+T152+T293</f>
        <v>0</v>
      </c>
      <c r="U122" s="105"/>
      <c r="V122" s="232">
        <f>V123+V126+V145+V152+V293</f>
        <v>0</v>
      </c>
      <c r="W122" s="105"/>
      <c r="X122" s="233">
        <f>X123+X126+X145+X152+X293</f>
        <v>0</v>
      </c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198</v>
      </c>
      <c r="BK122" s="234">
        <f>BK123+BK126+BK145+BK152+BK293</f>
        <v>0</v>
      </c>
    </row>
    <row r="123" s="12" customFormat="1" ht="25.92" customHeight="1">
      <c r="A123" s="12"/>
      <c r="B123" s="235"/>
      <c r="C123" s="236"/>
      <c r="D123" s="237" t="s">
        <v>77</v>
      </c>
      <c r="E123" s="238" t="s">
        <v>222</v>
      </c>
      <c r="F123" s="238" t="s">
        <v>3225</v>
      </c>
      <c r="G123" s="236"/>
      <c r="H123" s="236"/>
      <c r="I123" s="239"/>
      <c r="J123" s="239"/>
      <c r="K123" s="240">
        <f>BK123</f>
        <v>0</v>
      </c>
      <c r="L123" s="236"/>
      <c r="M123" s="241"/>
      <c r="N123" s="242"/>
      <c r="O123" s="243"/>
      <c r="P123" s="243"/>
      <c r="Q123" s="244">
        <f>SUM(Q124:Q125)</f>
        <v>0</v>
      </c>
      <c r="R123" s="244">
        <f>SUM(R124:R125)</f>
        <v>0</v>
      </c>
      <c r="S123" s="243"/>
      <c r="T123" s="245">
        <f>SUM(T124:T125)</f>
        <v>0</v>
      </c>
      <c r="U123" s="243"/>
      <c r="V123" s="245">
        <f>SUM(V124:V125)</f>
        <v>0</v>
      </c>
      <c r="W123" s="243"/>
      <c r="X123" s="246">
        <f>SUM(X124:X125)</f>
        <v>0</v>
      </c>
      <c r="Y123" s="12"/>
      <c r="Z123" s="12"/>
      <c r="AA123" s="12"/>
      <c r="AB123" s="12"/>
      <c r="AC123" s="12"/>
      <c r="AD123" s="12"/>
      <c r="AE123" s="12"/>
      <c r="AR123" s="247" t="s">
        <v>86</v>
      </c>
      <c r="AT123" s="248" t="s">
        <v>77</v>
      </c>
      <c r="AU123" s="248" t="s">
        <v>78</v>
      </c>
      <c r="AY123" s="247" t="s">
        <v>223</v>
      </c>
      <c r="BK123" s="249">
        <f>SUM(BK124:BK125)</f>
        <v>0</v>
      </c>
    </row>
    <row r="124" s="2" customFormat="1" ht="16.5" customHeight="1">
      <c r="A124" s="39"/>
      <c r="B124" s="40"/>
      <c r="C124" s="252" t="s">
        <v>86</v>
      </c>
      <c r="D124" s="252" t="s">
        <v>226</v>
      </c>
      <c r="E124" s="253" t="s">
        <v>3948</v>
      </c>
      <c r="F124" s="254" t="s">
        <v>3949</v>
      </c>
      <c r="G124" s="255" t="s">
        <v>403</v>
      </c>
      <c r="H124" s="256">
        <v>22.5</v>
      </c>
      <c r="I124" s="257"/>
      <c r="J124" s="257"/>
      <c r="K124" s="258">
        <f>ROUND(P124*H124,2)</f>
        <v>0</v>
      </c>
      <c r="L124" s="254" t="s">
        <v>3821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239</v>
      </c>
      <c r="AT124" s="264" t="s">
        <v>226</v>
      </c>
      <c r="AU124" s="264" t="s">
        <v>86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239</v>
      </c>
      <c r="BM124" s="264" t="s">
        <v>88</v>
      </c>
    </row>
    <row r="125" s="2" customFormat="1">
      <c r="A125" s="39"/>
      <c r="B125" s="40"/>
      <c r="C125" s="41"/>
      <c r="D125" s="266" t="s">
        <v>232</v>
      </c>
      <c r="E125" s="41"/>
      <c r="F125" s="267" t="s">
        <v>3950</v>
      </c>
      <c r="G125" s="41"/>
      <c r="H125" s="41"/>
      <c r="I125" s="158"/>
      <c r="J125" s="158"/>
      <c r="K125" s="41"/>
      <c r="L125" s="41"/>
      <c r="M125" s="45"/>
      <c r="N125" s="268"/>
      <c r="O125" s="269"/>
      <c r="P125" s="92"/>
      <c r="Q125" s="92"/>
      <c r="R125" s="92"/>
      <c r="S125" s="92"/>
      <c r="T125" s="92"/>
      <c r="U125" s="92"/>
      <c r="V125" s="92"/>
      <c r="W125" s="92"/>
      <c r="X125" s="93"/>
      <c r="Y125" s="39"/>
      <c r="Z125" s="39"/>
      <c r="AA125" s="39"/>
      <c r="AB125" s="39"/>
      <c r="AC125" s="39"/>
      <c r="AD125" s="39"/>
      <c r="AE125" s="39"/>
      <c r="AT125" s="18" t="s">
        <v>232</v>
      </c>
      <c r="AU125" s="18" t="s">
        <v>86</v>
      </c>
    </row>
    <row r="126" s="12" customFormat="1" ht="25.92" customHeight="1">
      <c r="A126" s="12"/>
      <c r="B126" s="235"/>
      <c r="C126" s="236"/>
      <c r="D126" s="237" t="s">
        <v>77</v>
      </c>
      <c r="E126" s="238" t="s">
        <v>1720</v>
      </c>
      <c r="F126" s="238" t="s">
        <v>3817</v>
      </c>
      <c r="G126" s="236"/>
      <c r="H126" s="236"/>
      <c r="I126" s="239"/>
      <c r="J126" s="239"/>
      <c r="K126" s="240">
        <f>BK126</f>
        <v>0</v>
      </c>
      <c r="L126" s="236"/>
      <c r="M126" s="241"/>
      <c r="N126" s="242"/>
      <c r="O126" s="243"/>
      <c r="P126" s="243"/>
      <c r="Q126" s="244">
        <f>SUM(Q127:Q144)</f>
        <v>0</v>
      </c>
      <c r="R126" s="244">
        <f>SUM(R127:R144)</f>
        <v>0</v>
      </c>
      <c r="S126" s="243"/>
      <c r="T126" s="245">
        <f>SUM(T127:T144)</f>
        <v>0</v>
      </c>
      <c r="U126" s="243"/>
      <c r="V126" s="245">
        <f>SUM(V127:V144)</f>
        <v>0</v>
      </c>
      <c r="W126" s="243"/>
      <c r="X126" s="246">
        <f>SUM(X127:X144)</f>
        <v>0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78</v>
      </c>
      <c r="AY126" s="247" t="s">
        <v>223</v>
      </c>
      <c r="BK126" s="249">
        <f>SUM(BK127:BK144)</f>
        <v>0</v>
      </c>
    </row>
    <row r="127" s="2" customFormat="1" ht="16.5" customHeight="1">
      <c r="A127" s="39"/>
      <c r="B127" s="40"/>
      <c r="C127" s="252" t="s">
        <v>88</v>
      </c>
      <c r="D127" s="252" t="s">
        <v>226</v>
      </c>
      <c r="E127" s="253" t="s">
        <v>3818</v>
      </c>
      <c r="F127" s="254" t="s">
        <v>3819</v>
      </c>
      <c r="G127" s="255" t="s">
        <v>3820</v>
      </c>
      <c r="H127" s="256">
        <v>24</v>
      </c>
      <c r="I127" s="257"/>
      <c r="J127" s="257"/>
      <c r="K127" s="258">
        <f>ROUND(P127*H127,2)</f>
        <v>0</v>
      </c>
      <c r="L127" s="254" t="s">
        <v>3821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</v>
      </c>
      <c r="V127" s="262">
        <f>U127*H127</f>
        <v>0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86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239</v>
      </c>
    </row>
    <row r="128" s="2" customFormat="1">
      <c r="A128" s="39"/>
      <c r="B128" s="40"/>
      <c r="C128" s="41"/>
      <c r="D128" s="266" t="s">
        <v>232</v>
      </c>
      <c r="E128" s="41"/>
      <c r="F128" s="267" t="s">
        <v>3951</v>
      </c>
      <c r="G128" s="41"/>
      <c r="H128" s="41"/>
      <c r="I128" s="158"/>
      <c r="J128" s="158"/>
      <c r="K128" s="41"/>
      <c r="L128" s="41"/>
      <c r="M128" s="45"/>
      <c r="N128" s="268"/>
      <c r="O128" s="269"/>
      <c r="P128" s="92"/>
      <c r="Q128" s="92"/>
      <c r="R128" s="92"/>
      <c r="S128" s="92"/>
      <c r="T128" s="92"/>
      <c r="U128" s="92"/>
      <c r="V128" s="92"/>
      <c r="W128" s="92"/>
      <c r="X128" s="93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86</v>
      </c>
    </row>
    <row r="129" s="2" customFormat="1" ht="16.5" customHeight="1">
      <c r="A129" s="39"/>
      <c r="B129" s="40"/>
      <c r="C129" s="252" t="s">
        <v>234</v>
      </c>
      <c r="D129" s="252" t="s">
        <v>226</v>
      </c>
      <c r="E129" s="253" t="s">
        <v>3826</v>
      </c>
      <c r="F129" s="254" t="s">
        <v>3827</v>
      </c>
      <c r="G129" s="255" t="s">
        <v>3820</v>
      </c>
      <c r="H129" s="256">
        <v>40</v>
      </c>
      <c r="I129" s="257"/>
      <c r="J129" s="257"/>
      <c r="K129" s="258">
        <f>ROUND(P129*H129,2)</f>
        <v>0</v>
      </c>
      <c r="L129" s="254" t="s">
        <v>3821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86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248</v>
      </c>
    </row>
    <row r="130" s="2" customFormat="1">
      <c r="A130" s="39"/>
      <c r="B130" s="40"/>
      <c r="C130" s="41"/>
      <c r="D130" s="266" t="s">
        <v>232</v>
      </c>
      <c r="E130" s="41"/>
      <c r="F130" s="267" t="s">
        <v>3952</v>
      </c>
      <c r="G130" s="41"/>
      <c r="H130" s="41"/>
      <c r="I130" s="158"/>
      <c r="J130" s="158"/>
      <c r="K130" s="41"/>
      <c r="L130" s="41"/>
      <c r="M130" s="45"/>
      <c r="N130" s="268"/>
      <c r="O130" s="269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232</v>
      </c>
      <c r="AU130" s="18" t="s">
        <v>86</v>
      </c>
    </row>
    <row r="131" s="2" customFormat="1" ht="21.75" customHeight="1">
      <c r="A131" s="39"/>
      <c r="B131" s="40"/>
      <c r="C131" s="252" t="s">
        <v>239</v>
      </c>
      <c r="D131" s="252" t="s">
        <v>226</v>
      </c>
      <c r="E131" s="253" t="s">
        <v>3829</v>
      </c>
      <c r="F131" s="254" t="s">
        <v>3830</v>
      </c>
      <c r="G131" s="255" t="s">
        <v>3820</v>
      </c>
      <c r="H131" s="256">
        <v>120</v>
      </c>
      <c r="I131" s="257"/>
      <c r="J131" s="257"/>
      <c r="K131" s="258">
        <f>ROUND(P131*H131,2)</f>
        <v>0</v>
      </c>
      <c r="L131" s="254" t="s">
        <v>3821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86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430</v>
      </c>
    </row>
    <row r="132" s="2" customFormat="1">
      <c r="A132" s="39"/>
      <c r="B132" s="40"/>
      <c r="C132" s="41"/>
      <c r="D132" s="266" t="s">
        <v>232</v>
      </c>
      <c r="E132" s="41"/>
      <c r="F132" s="267" t="s">
        <v>3953</v>
      </c>
      <c r="G132" s="41"/>
      <c r="H132" s="41"/>
      <c r="I132" s="158"/>
      <c r="J132" s="158"/>
      <c r="K132" s="41"/>
      <c r="L132" s="41"/>
      <c r="M132" s="45"/>
      <c r="N132" s="268"/>
      <c r="O132" s="269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8" t="s">
        <v>232</v>
      </c>
      <c r="AU132" s="18" t="s">
        <v>86</v>
      </c>
    </row>
    <row r="133" s="2" customFormat="1" ht="21.75" customHeight="1">
      <c r="A133" s="39"/>
      <c r="B133" s="40"/>
      <c r="C133" s="252" t="s">
        <v>222</v>
      </c>
      <c r="D133" s="252" t="s">
        <v>226</v>
      </c>
      <c r="E133" s="253" t="s">
        <v>3832</v>
      </c>
      <c r="F133" s="254" t="s">
        <v>3833</v>
      </c>
      <c r="G133" s="255" t="s">
        <v>3820</v>
      </c>
      <c r="H133" s="256">
        <v>60</v>
      </c>
      <c r="I133" s="257"/>
      <c r="J133" s="257"/>
      <c r="K133" s="258">
        <f>ROUND(P133*H133,2)</f>
        <v>0</v>
      </c>
      <c r="L133" s="254" t="s">
        <v>3821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86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263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3954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86</v>
      </c>
    </row>
    <row r="135" s="2" customFormat="1" ht="16.5" customHeight="1">
      <c r="A135" s="39"/>
      <c r="B135" s="40"/>
      <c r="C135" s="252" t="s">
        <v>248</v>
      </c>
      <c r="D135" s="252" t="s">
        <v>226</v>
      </c>
      <c r="E135" s="253" t="s">
        <v>3834</v>
      </c>
      <c r="F135" s="254" t="s">
        <v>3835</v>
      </c>
      <c r="G135" s="255" t="s">
        <v>3820</v>
      </c>
      <c r="H135" s="256">
        <v>80</v>
      </c>
      <c r="I135" s="257"/>
      <c r="J135" s="257"/>
      <c r="K135" s="258">
        <f>ROUND(P135*H135,2)</f>
        <v>0</v>
      </c>
      <c r="L135" s="254" t="s">
        <v>3821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86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274</v>
      </c>
    </row>
    <row r="136" s="2" customFormat="1">
      <c r="A136" s="39"/>
      <c r="B136" s="40"/>
      <c r="C136" s="41"/>
      <c r="D136" s="266" t="s">
        <v>232</v>
      </c>
      <c r="E136" s="41"/>
      <c r="F136" s="267" t="s">
        <v>3955</v>
      </c>
      <c r="G136" s="41"/>
      <c r="H136" s="41"/>
      <c r="I136" s="158"/>
      <c r="J136" s="158"/>
      <c r="K136" s="41"/>
      <c r="L136" s="41"/>
      <c r="M136" s="45"/>
      <c r="N136" s="268"/>
      <c r="O136" s="269"/>
      <c r="P136" s="92"/>
      <c r="Q136" s="92"/>
      <c r="R136" s="92"/>
      <c r="S136" s="92"/>
      <c r="T136" s="92"/>
      <c r="U136" s="92"/>
      <c r="V136" s="92"/>
      <c r="W136" s="92"/>
      <c r="X136" s="93"/>
      <c r="Y136" s="39"/>
      <c r="Z136" s="39"/>
      <c r="AA136" s="39"/>
      <c r="AB136" s="39"/>
      <c r="AC136" s="39"/>
      <c r="AD136" s="39"/>
      <c r="AE136" s="39"/>
      <c r="AT136" s="18" t="s">
        <v>232</v>
      </c>
      <c r="AU136" s="18" t="s">
        <v>86</v>
      </c>
    </row>
    <row r="137" s="2" customFormat="1" ht="16.5" customHeight="1">
      <c r="A137" s="39"/>
      <c r="B137" s="40"/>
      <c r="C137" s="252" t="s">
        <v>253</v>
      </c>
      <c r="D137" s="252" t="s">
        <v>226</v>
      </c>
      <c r="E137" s="253" t="s">
        <v>3837</v>
      </c>
      <c r="F137" s="254" t="s">
        <v>3838</v>
      </c>
      <c r="G137" s="255" t="s">
        <v>3786</v>
      </c>
      <c r="H137" s="256">
        <v>1</v>
      </c>
      <c r="I137" s="257"/>
      <c r="J137" s="257"/>
      <c r="K137" s="258">
        <f>ROUND(P137*H137,2)</f>
        <v>0</v>
      </c>
      <c r="L137" s="254" t="s">
        <v>3821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86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289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3956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86</v>
      </c>
    </row>
    <row r="139" s="2" customFormat="1" ht="16.5" customHeight="1">
      <c r="A139" s="39"/>
      <c r="B139" s="40"/>
      <c r="C139" s="252" t="s">
        <v>430</v>
      </c>
      <c r="D139" s="252" t="s">
        <v>226</v>
      </c>
      <c r="E139" s="253" t="s">
        <v>3840</v>
      </c>
      <c r="F139" s="254" t="s">
        <v>3841</v>
      </c>
      <c r="G139" s="255" t="s">
        <v>3786</v>
      </c>
      <c r="H139" s="256">
        <v>1</v>
      </c>
      <c r="I139" s="257"/>
      <c r="J139" s="257"/>
      <c r="K139" s="258">
        <f>ROUND(P139*H139,2)</f>
        <v>0</v>
      </c>
      <c r="L139" s="254" t="s">
        <v>3821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86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303</v>
      </c>
    </row>
    <row r="140" s="2" customFormat="1">
      <c r="A140" s="39"/>
      <c r="B140" s="40"/>
      <c r="C140" s="41"/>
      <c r="D140" s="266" t="s">
        <v>232</v>
      </c>
      <c r="E140" s="41"/>
      <c r="F140" s="267" t="s">
        <v>3957</v>
      </c>
      <c r="G140" s="41"/>
      <c r="H140" s="41"/>
      <c r="I140" s="158"/>
      <c r="J140" s="158"/>
      <c r="K140" s="41"/>
      <c r="L140" s="41"/>
      <c r="M140" s="45"/>
      <c r="N140" s="268"/>
      <c r="O140" s="269"/>
      <c r="P140" s="92"/>
      <c r="Q140" s="92"/>
      <c r="R140" s="92"/>
      <c r="S140" s="92"/>
      <c r="T140" s="92"/>
      <c r="U140" s="92"/>
      <c r="V140" s="92"/>
      <c r="W140" s="92"/>
      <c r="X140" s="93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86</v>
      </c>
    </row>
    <row r="141" s="2" customFormat="1" ht="16.5" customHeight="1">
      <c r="A141" s="39"/>
      <c r="B141" s="40"/>
      <c r="C141" s="252" t="s">
        <v>258</v>
      </c>
      <c r="D141" s="252" t="s">
        <v>226</v>
      </c>
      <c r="E141" s="253" t="s">
        <v>3843</v>
      </c>
      <c r="F141" s="254" t="s">
        <v>3844</v>
      </c>
      <c r="G141" s="255" t="s">
        <v>3786</v>
      </c>
      <c r="H141" s="256">
        <v>1</v>
      </c>
      <c r="I141" s="257"/>
      <c r="J141" s="257"/>
      <c r="K141" s="258">
        <f>ROUND(P141*H141,2)</f>
        <v>0</v>
      </c>
      <c r="L141" s="254" t="s">
        <v>3821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86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317</v>
      </c>
    </row>
    <row r="142" s="2" customFormat="1">
      <c r="A142" s="39"/>
      <c r="B142" s="40"/>
      <c r="C142" s="41"/>
      <c r="D142" s="266" t="s">
        <v>232</v>
      </c>
      <c r="E142" s="41"/>
      <c r="F142" s="267" t="s">
        <v>3958</v>
      </c>
      <c r="G142" s="41"/>
      <c r="H142" s="41"/>
      <c r="I142" s="158"/>
      <c r="J142" s="158"/>
      <c r="K142" s="41"/>
      <c r="L142" s="41"/>
      <c r="M142" s="45"/>
      <c r="N142" s="268"/>
      <c r="O142" s="269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232</v>
      </c>
      <c r="AU142" s="18" t="s">
        <v>86</v>
      </c>
    </row>
    <row r="143" s="2" customFormat="1" ht="16.5" customHeight="1">
      <c r="A143" s="39"/>
      <c r="B143" s="40"/>
      <c r="C143" s="252" t="s">
        <v>263</v>
      </c>
      <c r="D143" s="252" t="s">
        <v>226</v>
      </c>
      <c r="E143" s="253" t="s">
        <v>3846</v>
      </c>
      <c r="F143" s="254" t="s">
        <v>3847</v>
      </c>
      <c r="G143" s="255" t="s">
        <v>3786</v>
      </c>
      <c r="H143" s="256">
        <v>1</v>
      </c>
      <c r="I143" s="257"/>
      <c r="J143" s="257"/>
      <c r="K143" s="258">
        <f>ROUND(P143*H143,2)</f>
        <v>0</v>
      </c>
      <c r="L143" s="254" t="s">
        <v>3821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86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332</v>
      </c>
    </row>
    <row r="144" s="2" customFormat="1">
      <c r="A144" s="39"/>
      <c r="B144" s="40"/>
      <c r="C144" s="41"/>
      <c r="D144" s="266" t="s">
        <v>232</v>
      </c>
      <c r="E144" s="41"/>
      <c r="F144" s="267" t="s">
        <v>3959</v>
      </c>
      <c r="G144" s="41"/>
      <c r="H144" s="41"/>
      <c r="I144" s="158"/>
      <c r="J144" s="158"/>
      <c r="K144" s="41"/>
      <c r="L144" s="41"/>
      <c r="M144" s="45"/>
      <c r="N144" s="268"/>
      <c r="O144" s="269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232</v>
      </c>
      <c r="AU144" s="18" t="s">
        <v>86</v>
      </c>
    </row>
    <row r="145" s="12" customFormat="1" ht="25.92" customHeight="1">
      <c r="A145" s="12"/>
      <c r="B145" s="235"/>
      <c r="C145" s="236"/>
      <c r="D145" s="237" t="s">
        <v>77</v>
      </c>
      <c r="E145" s="238" t="s">
        <v>398</v>
      </c>
      <c r="F145" s="238" t="s">
        <v>399</v>
      </c>
      <c r="G145" s="236"/>
      <c r="H145" s="236"/>
      <c r="I145" s="239"/>
      <c r="J145" s="239"/>
      <c r="K145" s="240">
        <f>BK145</f>
        <v>0</v>
      </c>
      <c r="L145" s="236"/>
      <c r="M145" s="241"/>
      <c r="N145" s="242"/>
      <c r="O145" s="243"/>
      <c r="P145" s="243"/>
      <c r="Q145" s="244">
        <f>Q146</f>
        <v>0</v>
      </c>
      <c r="R145" s="244">
        <f>R146</f>
        <v>0</v>
      </c>
      <c r="S145" s="243"/>
      <c r="T145" s="245">
        <f>T146</f>
        <v>0</v>
      </c>
      <c r="U145" s="243"/>
      <c r="V145" s="245">
        <f>V146</f>
        <v>0</v>
      </c>
      <c r="W145" s="243"/>
      <c r="X145" s="246">
        <f>X146</f>
        <v>0</v>
      </c>
      <c r="Y145" s="12"/>
      <c r="Z145" s="12"/>
      <c r="AA145" s="12"/>
      <c r="AB145" s="12"/>
      <c r="AC145" s="12"/>
      <c r="AD145" s="12"/>
      <c r="AE145" s="12"/>
      <c r="AR145" s="247" t="s">
        <v>86</v>
      </c>
      <c r="AT145" s="248" t="s">
        <v>77</v>
      </c>
      <c r="AU145" s="248" t="s">
        <v>78</v>
      </c>
      <c r="AY145" s="247" t="s">
        <v>223</v>
      </c>
      <c r="BK145" s="249">
        <f>BK146</f>
        <v>0</v>
      </c>
    </row>
    <row r="146" s="12" customFormat="1" ht="22.8" customHeight="1">
      <c r="A146" s="12"/>
      <c r="B146" s="235"/>
      <c r="C146" s="236"/>
      <c r="D146" s="237" t="s">
        <v>77</v>
      </c>
      <c r="E146" s="250" t="s">
        <v>656</v>
      </c>
      <c r="F146" s="250" t="s">
        <v>657</v>
      </c>
      <c r="G146" s="236"/>
      <c r="H146" s="236"/>
      <c r="I146" s="239"/>
      <c r="J146" s="239"/>
      <c r="K146" s="251">
        <f>BK146</f>
        <v>0</v>
      </c>
      <c r="L146" s="236"/>
      <c r="M146" s="241"/>
      <c r="N146" s="242"/>
      <c r="O146" s="243"/>
      <c r="P146" s="243"/>
      <c r="Q146" s="244">
        <f>SUM(Q147:Q151)</f>
        <v>0</v>
      </c>
      <c r="R146" s="244">
        <f>SUM(R147:R151)</f>
        <v>0</v>
      </c>
      <c r="S146" s="243"/>
      <c r="T146" s="245">
        <f>SUM(T147:T151)</f>
        <v>0</v>
      </c>
      <c r="U146" s="243"/>
      <c r="V146" s="245">
        <f>SUM(V147:V151)</f>
        <v>0</v>
      </c>
      <c r="W146" s="243"/>
      <c r="X146" s="246">
        <f>SUM(X147:X151)</f>
        <v>0</v>
      </c>
      <c r="Y146" s="12"/>
      <c r="Z146" s="12"/>
      <c r="AA146" s="12"/>
      <c r="AB146" s="12"/>
      <c r="AC146" s="12"/>
      <c r="AD146" s="12"/>
      <c r="AE146" s="12"/>
      <c r="AR146" s="247" t="s">
        <v>86</v>
      </c>
      <c r="AT146" s="248" t="s">
        <v>77</v>
      </c>
      <c r="AU146" s="248" t="s">
        <v>86</v>
      </c>
      <c r="AY146" s="247" t="s">
        <v>223</v>
      </c>
      <c r="BK146" s="249">
        <f>SUM(BK147:BK151)</f>
        <v>0</v>
      </c>
    </row>
    <row r="147" s="2" customFormat="1" ht="21.75" customHeight="1">
      <c r="A147" s="39"/>
      <c r="B147" s="40"/>
      <c r="C147" s="252" t="s">
        <v>1816</v>
      </c>
      <c r="D147" s="252" t="s">
        <v>226</v>
      </c>
      <c r="E147" s="253" t="s">
        <v>659</v>
      </c>
      <c r="F147" s="254" t="s">
        <v>660</v>
      </c>
      <c r="G147" s="255" t="s">
        <v>501</v>
      </c>
      <c r="H147" s="256">
        <v>4.9500000000000002</v>
      </c>
      <c r="I147" s="257"/>
      <c r="J147" s="257"/>
      <c r="K147" s="258">
        <f>ROUND(P147*H147,2)</f>
        <v>0</v>
      </c>
      <c r="L147" s="254" t="s">
        <v>404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88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3960</v>
      </c>
    </row>
    <row r="148" s="2" customFormat="1">
      <c r="A148" s="39"/>
      <c r="B148" s="40"/>
      <c r="C148" s="41"/>
      <c r="D148" s="266" t="s">
        <v>232</v>
      </c>
      <c r="E148" s="41"/>
      <c r="F148" s="267" t="s">
        <v>3961</v>
      </c>
      <c r="G148" s="41"/>
      <c r="H148" s="41"/>
      <c r="I148" s="158"/>
      <c r="J148" s="158"/>
      <c r="K148" s="41"/>
      <c r="L148" s="41"/>
      <c r="M148" s="45"/>
      <c r="N148" s="268"/>
      <c r="O148" s="269"/>
      <c r="P148" s="92"/>
      <c r="Q148" s="92"/>
      <c r="R148" s="92"/>
      <c r="S148" s="92"/>
      <c r="T148" s="92"/>
      <c r="U148" s="92"/>
      <c r="V148" s="92"/>
      <c r="W148" s="92"/>
      <c r="X148" s="93"/>
      <c r="Y148" s="39"/>
      <c r="Z148" s="39"/>
      <c r="AA148" s="39"/>
      <c r="AB148" s="39"/>
      <c r="AC148" s="39"/>
      <c r="AD148" s="39"/>
      <c r="AE148" s="39"/>
      <c r="AT148" s="18" t="s">
        <v>232</v>
      </c>
      <c r="AU148" s="18" t="s">
        <v>88</v>
      </c>
    </row>
    <row r="149" s="2" customFormat="1" ht="21.75" customHeight="1">
      <c r="A149" s="39"/>
      <c r="B149" s="40"/>
      <c r="C149" s="252" t="s">
        <v>1822</v>
      </c>
      <c r="D149" s="252" t="s">
        <v>226</v>
      </c>
      <c r="E149" s="253" t="s">
        <v>669</v>
      </c>
      <c r="F149" s="254" t="s">
        <v>670</v>
      </c>
      <c r="G149" s="255" t="s">
        <v>501</v>
      </c>
      <c r="H149" s="256">
        <v>19.800000000000001</v>
      </c>
      <c r="I149" s="257"/>
      <c r="J149" s="257"/>
      <c r="K149" s="258">
        <f>ROUND(P149*H149,2)</f>
        <v>0</v>
      </c>
      <c r="L149" s="254" t="s">
        <v>404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88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3962</v>
      </c>
    </row>
    <row r="150" s="2" customFormat="1">
      <c r="A150" s="39"/>
      <c r="B150" s="40"/>
      <c r="C150" s="41"/>
      <c r="D150" s="266" t="s">
        <v>232</v>
      </c>
      <c r="E150" s="41"/>
      <c r="F150" s="267" t="s">
        <v>672</v>
      </c>
      <c r="G150" s="41"/>
      <c r="H150" s="41"/>
      <c r="I150" s="158"/>
      <c r="J150" s="158"/>
      <c r="K150" s="41"/>
      <c r="L150" s="41"/>
      <c r="M150" s="45"/>
      <c r="N150" s="268"/>
      <c r="O150" s="269"/>
      <c r="P150" s="92"/>
      <c r="Q150" s="92"/>
      <c r="R150" s="92"/>
      <c r="S150" s="92"/>
      <c r="T150" s="92"/>
      <c r="U150" s="92"/>
      <c r="V150" s="92"/>
      <c r="W150" s="92"/>
      <c r="X150" s="93"/>
      <c r="Y150" s="39"/>
      <c r="Z150" s="39"/>
      <c r="AA150" s="39"/>
      <c r="AB150" s="39"/>
      <c r="AC150" s="39"/>
      <c r="AD150" s="39"/>
      <c r="AE150" s="39"/>
      <c r="AT150" s="18" t="s">
        <v>232</v>
      </c>
      <c r="AU150" s="18" t="s">
        <v>88</v>
      </c>
    </row>
    <row r="151" s="13" customFormat="1">
      <c r="A151" s="13"/>
      <c r="B151" s="274"/>
      <c r="C151" s="275"/>
      <c r="D151" s="266" t="s">
        <v>446</v>
      </c>
      <c r="E151" s="275"/>
      <c r="F151" s="277" t="s">
        <v>3963</v>
      </c>
      <c r="G151" s="275"/>
      <c r="H151" s="278">
        <v>19.800000000000001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4</v>
      </c>
      <c r="AX151" s="13" t="s">
        <v>86</v>
      </c>
      <c r="AY151" s="284" t="s">
        <v>223</v>
      </c>
    </row>
    <row r="152" s="12" customFormat="1" ht="25.92" customHeight="1">
      <c r="A152" s="12"/>
      <c r="B152" s="235"/>
      <c r="C152" s="236"/>
      <c r="D152" s="237" t="s">
        <v>77</v>
      </c>
      <c r="E152" s="238" t="s">
        <v>3849</v>
      </c>
      <c r="F152" s="238" t="s">
        <v>960</v>
      </c>
      <c r="G152" s="236"/>
      <c r="H152" s="236"/>
      <c r="I152" s="239"/>
      <c r="J152" s="239"/>
      <c r="K152" s="240">
        <f>BK152</f>
        <v>0</v>
      </c>
      <c r="L152" s="236"/>
      <c r="M152" s="241"/>
      <c r="N152" s="242"/>
      <c r="O152" s="243"/>
      <c r="P152" s="243"/>
      <c r="Q152" s="244">
        <f>SUM(Q153:Q292)</f>
        <v>0</v>
      </c>
      <c r="R152" s="244">
        <f>SUM(R153:R292)</f>
        <v>0</v>
      </c>
      <c r="S152" s="243"/>
      <c r="T152" s="245">
        <f>SUM(T153:T292)</f>
        <v>0</v>
      </c>
      <c r="U152" s="243"/>
      <c r="V152" s="245">
        <f>SUM(V153:V292)</f>
        <v>0</v>
      </c>
      <c r="W152" s="243"/>
      <c r="X152" s="246">
        <f>SUM(X153:X292)</f>
        <v>0</v>
      </c>
      <c r="Y152" s="12"/>
      <c r="Z152" s="12"/>
      <c r="AA152" s="12"/>
      <c r="AB152" s="12"/>
      <c r="AC152" s="12"/>
      <c r="AD152" s="12"/>
      <c r="AE152" s="12"/>
      <c r="AR152" s="247" t="s">
        <v>86</v>
      </c>
      <c r="AT152" s="248" t="s">
        <v>77</v>
      </c>
      <c r="AU152" s="248" t="s">
        <v>78</v>
      </c>
      <c r="AY152" s="247" t="s">
        <v>223</v>
      </c>
      <c r="BK152" s="249">
        <f>SUM(BK153:BK292)</f>
        <v>0</v>
      </c>
    </row>
    <row r="153" s="2" customFormat="1" ht="16.5" customHeight="1">
      <c r="A153" s="39"/>
      <c r="B153" s="40"/>
      <c r="C153" s="252" t="s">
        <v>267</v>
      </c>
      <c r="D153" s="252" t="s">
        <v>226</v>
      </c>
      <c r="E153" s="253" t="s">
        <v>3964</v>
      </c>
      <c r="F153" s="254" t="s">
        <v>3965</v>
      </c>
      <c r="G153" s="255" t="s">
        <v>320</v>
      </c>
      <c r="H153" s="256">
        <v>1</v>
      </c>
      <c r="I153" s="257"/>
      <c r="J153" s="257"/>
      <c r="K153" s="258">
        <f>ROUND(P153*H153,2)</f>
        <v>0</v>
      </c>
      <c r="L153" s="254" t="s">
        <v>3821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86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343</v>
      </c>
    </row>
    <row r="154" s="2" customFormat="1">
      <c r="A154" s="39"/>
      <c r="B154" s="40"/>
      <c r="C154" s="41"/>
      <c r="D154" s="266" t="s">
        <v>232</v>
      </c>
      <c r="E154" s="41"/>
      <c r="F154" s="267" t="s">
        <v>3966</v>
      </c>
      <c r="G154" s="41"/>
      <c r="H154" s="41"/>
      <c r="I154" s="158"/>
      <c r="J154" s="158"/>
      <c r="K154" s="41"/>
      <c r="L154" s="41"/>
      <c r="M154" s="45"/>
      <c r="N154" s="268"/>
      <c r="O154" s="269"/>
      <c r="P154" s="92"/>
      <c r="Q154" s="92"/>
      <c r="R154" s="92"/>
      <c r="S154" s="92"/>
      <c r="T154" s="92"/>
      <c r="U154" s="92"/>
      <c r="V154" s="92"/>
      <c r="W154" s="92"/>
      <c r="X154" s="93"/>
      <c r="Y154" s="39"/>
      <c r="Z154" s="39"/>
      <c r="AA154" s="39"/>
      <c r="AB154" s="39"/>
      <c r="AC154" s="39"/>
      <c r="AD154" s="39"/>
      <c r="AE154" s="39"/>
      <c r="AT154" s="18" t="s">
        <v>232</v>
      </c>
      <c r="AU154" s="18" t="s">
        <v>86</v>
      </c>
    </row>
    <row r="155" s="2" customFormat="1" ht="21.75" customHeight="1">
      <c r="A155" s="39"/>
      <c r="B155" s="40"/>
      <c r="C155" s="252" t="s">
        <v>274</v>
      </c>
      <c r="D155" s="252" t="s">
        <v>226</v>
      </c>
      <c r="E155" s="253" t="s">
        <v>3967</v>
      </c>
      <c r="F155" s="254" t="s">
        <v>3968</v>
      </c>
      <c r="G155" s="255" t="s">
        <v>320</v>
      </c>
      <c r="H155" s="256">
        <v>1</v>
      </c>
      <c r="I155" s="257"/>
      <c r="J155" s="257"/>
      <c r="K155" s="258">
        <f>ROUND(P155*H155,2)</f>
        <v>0</v>
      </c>
      <c r="L155" s="254" t="s">
        <v>3821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239</v>
      </c>
      <c r="AT155" s="264" t="s">
        <v>226</v>
      </c>
      <c r="AU155" s="264" t="s">
        <v>86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353</v>
      </c>
    </row>
    <row r="156" s="2" customFormat="1">
      <c r="A156" s="39"/>
      <c r="B156" s="40"/>
      <c r="C156" s="41"/>
      <c r="D156" s="266" t="s">
        <v>232</v>
      </c>
      <c r="E156" s="41"/>
      <c r="F156" s="267" t="s">
        <v>3969</v>
      </c>
      <c r="G156" s="41"/>
      <c r="H156" s="41"/>
      <c r="I156" s="158"/>
      <c r="J156" s="158"/>
      <c r="K156" s="41"/>
      <c r="L156" s="41"/>
      <c r="M156" s="45"/>
      <c r="N156" s="268"/>
      <c r="O156" s="269"/>
      <c r="P156" s="92"/>
      <c r="Q156" s="92"/>
      <c r="R156" s="92"/>
      <c r="S156" s="92"/>
      <c r="T156" s="92"/>
      <c r="U156" s="92"/>
      <c r="V156" s="92"/>
      <c r="W156" s="92"/>
      <c r="X156" s="93"/>
      <c r="Y156" s="39"/>
      <c r="Z156" s="39"/>
      <c r="AA156" s="39"/>
      <c r="AB156" s="39"/>
      <c r="AC156" s="39"/>
      <c r="AD156" s="39"/>
      <c r="AE156" s="39"/>
      <c r="AT156" s="18" t="s">
        <v>232</v>
      </c>
      <c r="AU156" s="18" t="s">
        <v>86</v>
      </c>
    </row>
    <row r="157" s="2" customFormat="1" ht="16.5" customHeight="1">
      <c r="A157" s="39"/>
      <c r="B157" s="40"/>
      <c r="C157" s="252" t="s">
        <v>279</v>
      </c>
      <c r="D157" s="252" t="s">
        <v>226</v>
      </c>
      <c r="E157" s="253" t="s">
        <v>3970</v>
      </c>
      <c r="F157" s="254" t="s">
        <v>3971</v>
      </c>
      <c r="G157" s="255" t="s">
        <v>320</v>
      </c>
      <c r="H157" s="256">
        <v>1</v>
      </c>
      <c r="I157" s="257"/>
      <c r="J157" s="257"/>
      <c r="K157" s="258">
        <f>ROUND(P157*H157,2)</f>
        <v>0</v>
      </c>
      <c r="L157" s="254" t="s">
        <v>3821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86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522</v>
      </c>
    </row>
    <row r="158" s="2" customFormat="1">
      <c r="A158" s="39"/>
      <c r="B158" s="40"/>
      <c r="C158" s="41"/>
      <c r="D158" s="266" t="s">
        <v>232</v>
      </c>
      <c r="E158" s="41"/>
      <c r="F158" s="267" t="s">
        <v>3972</v>
      </c>
      <c r="G158" s="41"/>
      <c r="H158" s="41"/>
      <c r="I158" s="158"/>
      <c r="J158" s="158"/>
      <c r="K158" s="41"/>
      <c r="L158" s="41"/>
      <c r="M158" s="45"/>
      <c r="N158" s="268"/>
      <c r="O158" s="269"/>
      <c r="P158" s="92"/>
      <c r="Q158" s="92"/>
      <c r="R158" s="92"/>
      <c r="S158" s="92"/>
      <c r="T158" s="92"/>
      <c r="U158" s="92"/>
      <c r="V158" s="92"/>
      <c r="W158" s="92"/>
      <c r="X158" s="93"/>
      <c r="Y158" s="39"/>
      <c r="Z158" s="39"/>
      <c r="AA158" s="39"/>
      <c r="AB158" s="39"/>
      <c r="AC158" s="39"/>
      <c r="AD158" s="39"/>
      <c r="AE158" s="39"/>
      <c r="AT158" s="18" t="s">
        <v>232</v>
      </c>
      <c r="AU158" s="18" t="s">
        <v>86</v>
      </c>
    </row>
    <row r="159" s="2" customFormat="1" ht="21.75" customHeight="1">
      <c r="A159" s="39"/>
      <c r="B159" s="40"/>
      <c r="C159" s="252" t="s">
        <v>289</v>
      </c>
      <c r="D159" s="252" t="s">
        <v>226</v>
      </c>
      <c r="E159" s="253" t="s">
        <v>3973</v>
      </c>
      <c r="F159" s="254" t="s">
        <v>3974</v>
      </c>
      <c r="G159" s="255" t="s">
        <v>320</v>
      </c>
      <c r="H159" s="256">
        <v>1</v>
      </c>
      <c r="I159" s="257"/>
      <c r="J159" s="257"/>
      <c r="K159" s="258">
        <f>ROUND(P159*H159,2)</f>
        <v>0</v>
      </c>
      <c r="L159" s="254" t="s">
        <v>3821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86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365</v>
      </c>
    </row>
    <row r="160" s="2" customFormat="1">
      <c r="A160" s="39"/>
      <c r="B160" s="40"/>
      <c r="C160" s="41"/>
      <c r="D160" s="266" t="s">
        <v>232</v>
      </c>
      <c r="E160" s="41"/>
      <c r="F160" s="267" t="s">
        <v>3975</v>
      </c>
      <c r="G160" s="41"/>
      <c r="H160" s="41"/>
      <c r="I160" s="158"/>
      <c r="J160" s="158"/>
      <c r="K160" s="41"/>
      <c r="L160" s="41"/>
      <c r="M160" s="45"/>
      <c r="N160" s="268"/>
      <c r="O160" s="269"/>
      <c r="P160" s="92"/>
      <c r="Q160" s="92"/>
      <c r="R160" s="92"/>
      <c r="S160" s="92"/>
      <c r="T160" s="92"/>
      <c r="U160" s="92"/>
      <c r="V160" s="92"/>
      <c r="W160" s="92"/>
      <c r="X160" s="93"/>
      <c r="Y160" s="39"/>
      <c r="Z160" s="39"/>
      <c r="AA160" s="39"/>
      <c r="AB160" s="39"/>
      <c r="AC160" s="39"/>
      <c r="AD160" s="39"/>
      <c r="AE160" s="39"/>
      <c r="AT160" s="18" t="s">
        <v>232</v>
      </c>
      <c r="AU160" s="18" t="s">
        <v>86</v>
      </c>
    </row>
    <row r="161" s="2" customFormat="1" ht="16.5" customHeight="1">
      <c r="A161" s="39"/>
      <c r="B161" s="40"/>
      <c r="C161" s="252" t="s">
        <v>9</v>
      </c>
      <c r="D161" s="252" t="s">
        <v>226</v>
      </c>
      <c r="E161" s="253" t="s">
        <v>3976</v>
      </c>
      <c r="F161" s="254" t="s">
        <v>3977</v>
      </c>
      <c r="G161" s="255" t="s">
        <v>320</v>
      </c>
      <c r="H161" s="256">
        <v>40</v>
      </c>
      <c r="I161" s="257"/>
      <c r="J161" s="257"/>
      <c r="K161" s="258">
        <f>ROUND(P161*H161,2)</f>
        <v>0</v>
      </c>
      <c r="L161" s="254" t="s">
        <v>3821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86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375</v>
      </c>
    </row>
    <row r="162" s="2" customFormat="1">
      <c r="A162" s="39"/>
      <c r="B162" s="40"/>
      <c r="C162" s="41"/>
      <c r="D162" s="266" t="s">
        <v>232</v>
      </c>
      <c r="E162" s="41"/>
      <c r="F162" s="267" t="s">
        <v>3978</v>
      </c>
      <c r="G162" s="41"/>
      <c r="H162" s="41"/>
      <c r="I162" s="158"/>
      <c r="J162" s="158"/>
      <c r="K162" s="41"/>
      <c r="L162" s="41"/>
      <c r="M162" s="45"/>
      <c r="N162" s="268"/>
      <c r="O162" s="269"/>
      <c r="P162" s="92"/>
      <c r="Q162" s="92"/>
      <c r="R162" s="92"/>
      <c r="S162" s="92"/>
      <c r="T162" s="92"/>
      <c r="U162" s="92"/>
      <c r="V162" s="92"/>
      <c r="W162" s="92"/>
      <c r="X162" s="93"/>
      <c r="Y162" s="39"/>
      <c r="Z162" s="39"/>
      <c r="AA162" s="39"/>
      <c r="AB162" s="39"/>
      <c r="AC162" s="39"/>
      <c r="AD162" s="39"/>
      <c r="AE162" s="39"/>
      <c r="AT162" s="18" t="s">
        <v>232</v>
      </c>
      <c r="AU162" s="18" t="s">
        <v>86</v>
      </c>
    </row>
    <row r="163" s="2" customFormat="1" ht="16.5" customHeight="1">
      <c r="A163" s="39"/>
      <c r="B163" s="40"/>
      <c r="C163" s="252" t="s">
        <v>303</v>
      </c>
      <c r="D163" s="252" t="s">
        <v>226</v>
      </c>
      <c r="E163" s="253" t="s">
        <v>3979</v>
      </c>
      <c r="F163" s="254" t="s">
        <v>3980</v>
      </c>
      <c r="G163" s="255" t="s">
        <v>320</v>
      </c>
      <c r="H163" s="256">
        <v>3</v>
      </c>
      <c r="I163" s="257"/>
      <c r="J163" s="257"/>
      <c r="K163" s="258">
        <f>ROUND(P163*H163,2)</f>
        <v>0</v>
      </c>
      <c r="L163" s="254" t="s">
        <v>3821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86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385</v>
      </c>
    </row>
    <row r="164" s="2" customFormat="1">
      <c r="A164" s="39"/>
      <c r="B164" s="40"/>
      <c r="C164" s="41"/>
      <c r="D164" s="266" t="s">
        <v>232</v>
      </c>
      <c r="E164" s="41"/>
      <c r="F164" s="267" t="s">
        <v>3864</v>
      </c>
      <c r="G164" s="41"/>
      <c r="H164" s="41"/>
      <c r="I164" s="158"/>
      <c r="J164" s="158"/>
      <c r="K164" s="41"/>
      <c r="L164" s="41"/>
      <c r="M164" s="45"/>
      <c r="N164" s="268"/>
      <c r="O164" s="269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232</v>
      </c>
      <c r="AU164" s="18" t="s">
        <v>86</v>
      </c>
    </row>
    <row r="165" s="2" customFormat="1" ht="16.5" customHeight="1">
      <c r="A165" s="39"/>
      <c r="B165" s="40"/>
      <c r="C165" s="252" t="s">
        <v>312</v>
      </c>
      <c r="D165" s="252" t="s">
        <v>226</v>
      </c>
      <c r="E165" s="253" t="s">
        <v>3981</v>
      </c>
      <c r="F165" s="254" t="s">
        <v>3982</v>
      </c>
      <c r="G165" s="255" t="s">
        <v>320</v>
      </c>
      <c r="H165" s="256">
        <v>1</v>
      </c>
      <c r="I165" s="257"/>
      <c r="J165" s="257"/>
      <c r="K165" s="258">
        <f>ROUND(P165*H165,2)</f>
        <v>0</v>
      </c>
      <c r="L165" s="254" t="s">
        <v>3821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86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307</v>
      </c>
    </row>
    <row r="166" s="2" customFormat="1">
      <c r="A166" s="39"/>
      <c r="B166" s="40"/>
      <c r="C166" s="41"/>
      <c r="D166" s="266" t="s">
        <v>232</v>
      </c>
      <c r="E166" s="41"/>
      <c r="F166" s="267" t="s">
        <v>3983</v>
      </c>
      <c r="G166" s="41"/>
      <c r="H166" s="41"/>
      <c r="I166" s="158"/>
      <c r="J166" s="158"/>
      <c r="K166" s="41"/>
      <c r="L166" s="41"/>
      <c r="M166" s="45"/>
      <c r="N166" s="268"/>
      <c r="O166" s="269"/>
      <c r="P166" s="92"/>
      <c r="Q166" s="92"/>
      <c r="R166" s="92"/>
      <c r="S166" s="92"/>
      <c r="T166" s="92"/>
      <c r="U166" s="92"/>
      <c r="V166" s="92"/>
      <c r="W166" s="92"/>
      <c r="X166" s="93"/>
      <c r="Y166" s="39"/>
      <c r="Z166" s="39"/>
      <c r="AA166" s="39"/>
      <c r="AB166" s="39"/>
      <c r="AC166" s="39"/>
      <c r="AD166" s="39"/>
      <c r="AE166" s="39"/>
      <c r="AT166" s="18" t="s">
        <v>232</v>
      </c>
      <c r="AU166" s="18" t="s">
        <v>86</v>
      </c>
    </row>
    <row r="167" s="2" customFormat="1" ht="16.5" customHeight="1">
      <c r="A167" s="39"/>
      <c r="B167" s="40"/>
      <c r="C167" s="252" t="s">
        <v>317</v>
      </c>
      <c r="D167" s="252" t="s">
        <v>226</v>
      </c>
      <c r="E167" s="253" t="s">
        <v>3984</v>
      </c>
      <c r="F167" s="254" t="s">
        <v>3985</v>
      </c>
      <c r="G167" s="255" t="s">
        <v>320</v>
      </c>
      <c r="H167" s="256">
        <v>57</v>
      </c>
      <c r="I167" s="257"/>
      <c r="J167" s="257"/>
      <c r="K167" s="258">
        <f>ROUND(P167*H167,2)</f>
        <v>0</v>
      </c>
      <c r="L167" s="254" t="s">
        <v>3821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86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327</v>
      </c>
    </row>
    <row r="168" s="2" customFormat="1">
      <c r="A168" s="39"/>
      <c r="B168" s="40"/>
      <c r="C168" s="41"/>
      <c r="D168" s="266" t="s">
        <v>232</v>
      </c>
      <c r="E168" s="41"/>
      <c r="F168" s="267" t="s">
        <v>3864</v>
      </c>
      <c r="G168" s="41"/>
      <c r="H168" s="41"/>
      <c r="I168" s="158"/>
      <c r="J168" s="158"/>
      <c r="K168" s="41"/>
      <c r="L168" s="41"/>
      <c r="M168" s="45"/>
      <c r="N168" s="268"/>
      <c r="O168" s="269"/>
      <c r="P168" s="92"/>
      <c r="Q168" s="92"/>
      <c r="R168" s="92"/>
      <c r="S168" s="92"/>
      <c r="T168" s="92"/>
      <c r="U168" s="92"/>
      <c r="V168" s="92"/>
      <c r="W168" s="92"/>
      <c r="X168" s="93"/>
      <c r="Y168" s="39"/>
      <c r="Z168" s="39"/>
      <c r="AA168" s="39"/>
      <c r="AB168" s="39"/>
      <c r="AC168" s="39"/>
      <c r="AD168" s="39"/>
      <c r="AE168" s="39"/>
      <c r="AT168" s="18" t="s">
        <v>232</v>
      </c>
      <c r="AU168" s="18" t="s">
        <v>86</v>
      </c>
    </row>
    <row r="169" s="2" customFormat="1" ht="16.5" customHeight="1">
      <c r="A169" s="39"/>
      <c r="B169" s="40"/>
      <c r="C169" s="252" t="s">
        <v>322</v>
      </c>
      <c r="D169" s="252" t="s">
        <v>226</v>
      </c>
      <c r="E169" s="253" t="s">
        <v>3986</v>
      </c>
      <c r="F169" s="254" t="s">
        <v>3987</v>
      </c>
      <c r="G169" s="255" t="s">
        <v>320</v>
      </c>
      <c r="H169" s="256">
        <v>57</v>
      </c>
      <c r="I169" s="257"/>
      <c r="J169" s="257"/>
      <c r="K169" s="258">
        <f>ROUND(P169*H169,2)</f>
        <v>0</v>
      </c>
      <c r="L169" s="254" t="s">
        <v>3821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86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575</v>
      </c>
    </row>
    <row r="170" s="2" customFormat="1">
      <c r="A170" s="39"/>
      <c r="B170" s="40"/>
      <c r="C170" s="41"/>
      <c r="D170" s="266" t="s">
        <v>232</v>
      </c>
      <c r="E170" s="41"/>
      <c r="F170" s="267" t="s">
        <v>3864</v>
      </c>
      <c r="G170" s="41"/>
      <c r="H170" s="41"/>
      <c r="I170" s="158"/>
      <c r="J170" s="158"/>
      <c r="K170" s="41"/>
      <c r="L170" s="41"/>
      <c r="M170" s="45"/>
      <c r="N170" s="268"/>
      <c r="O170" s="269"/>
      <c r="P170" s="92"/>
      <c r="Q170" s="92"/>
      <c r="R170" s="92"/>
      <c r="S170" s="92"/>
      <c r="T170" s="92"/>
      <c r="U170" s="92"/>
      <c r="V170" s="92"/>
      <c r="W170" s="92"/>
      <c r="X170" s="93"/>
      <c r="Y170" s="39"/>
      <c r="Z170" s="39"/>
      <c r="AA170" s="39"/>
      <c r="AB170" s="39"/>
      <c r="AC170" s="39"/>
      <c r="AD170" s="39"/>
      <c r="AE170" s="39"/>
      <c r="AT170" s="18" t="s">
        <v>232</v>
      </c>
      <c r="AU170" s="18" t="s">
        <v>86</v>
      </c>
    </row>
    <row r="171" s="2" customFormat="1" ht="16.5" customHeight="1">
      <c r="A171" s="39"/>
      <c r="B171" s="40"/>
      <c r="C171" s="252" t="s">
        <v>332</v>
      </c>
      <c r="D171" s="252" t="s">
        <v>226</v>
      </c>
      <c r="E171" s="253" t="s">
        <v>3988</v>
      </c>
      <c r="F171" s="254" t="s">
        <v>3989</v>
      </c>
      <c r="G171" s="255" t="s">
        <v>320</v>
      </c>
      <c r="H171" s="256">
        <v>57</v>
      </c>
      <c r="I171" s="257"/>
      <c r="J171" s="257"/>
      <c r="K171" s="258">
        <f>ROUND(P171*H171,2)</f>
        <v>0</v>
      </c>
      <c r="L171" s="254" t="s">
        <v>3821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86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584</v>
      </c>
    </row>
    <row r="172" s="2" customFormat="1">
      <c r="A172" s="39"/>
      <c r="B172" s="40"/>
      <c r="C172" s="41"/>
      <c r="D172" s="266" t="s">
        <v>232</v>
      </c>
      <c r="E172" s="41"/>
      <c r="F172" s="267" t="s">
        <v>3864</v>
      </c>
      <c r="G172" s="41"/>
      <c r="H172" s="41"/>
      <c r="I172" s="158"/>
      <c r="J172" s="158"/>
      <c r="K172" s="41"/>
      <c r="L172" s="41"/>
      <c r="M172" s="45"/>
      <c r="N172" s="268"/>
      <c r="O172" s="269"/>
      <c r="P172" s="92"/>
      <c r="Q172" s="92"/>
      <c r="R172" s="92"/>
      <c r="S172" s="92"/>
      <c r="T172" s="92"/>
      <c r="U172" s="92"/>
      <c r="V172" s="92"/>
      <c r="W172" s="92"/>
      <c r="X172" s="93"/>
      <c r="Y172" s="39"/>
      <c r="Z172" s="39"/>
      <c r="AA172" s="39"/>
      <c r="AB172" s="39"/>
      <c r="AC172" s="39"/>
      <c r="AD172" s="39"/>
      <c r="AE172" s="39"/>
      <c r="AT172" s="18" t="s">
        <v>232</v>
      </c>
      <c r="AU172" s="18" t="s">
        <v>86</v>
      </c>
    </row>
    <row r="173" s="2" customFormat="1" ht="16.5" customHeight="1">
      <c r="A173" s="39"/>
      <c r="B173" s="40"/>
      <c r="C173" s="252" t="s">
        <v>8</v>
      </c>
      <c r="D173" s="252" t="s">
        <v>226</v>
      </c>
      <c r="E173" s="253" t="s">
        <v>3990</v>
      </c>
      <c r="F173" s="254" t="s">
        <v>3991</v>
      </c>
      <c r="G173" s="255" t="s">
        <v>320</v>
      </c>
      <c r="H173" s="256">
        <v>57</v>
      </c>
      <c r="I173" s="257"/>
      <c r="J173" s="257"/>
      <c r="K173" s="258">
        <f>ROUND(P173*H173,2)</f>
        <v>0</v>
      </c>
      <c r="L173" s="254" t="s">
        <v>3821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86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595</v>
      </c>
    </row>
    <row r="174" s="2" customFormat="1">
      <c r="A174" s="39"/>
      <c r="B174" s="40"/>
      <c r="C174" s="41"/>
      <c r="D174" s="266" t="s">
        <v>232</v>
      </c>
      <c r="E174" s="41"/>
      <c r="F174" s="267" t="s">
        <v>3864</v>
      </c>
      <c r="G174" s="41"/>
      <c r="H174" s="41"/>
      <c r="I174" s="158"/>
      <c r="J174" s="158"/>
      <c r="K174" s="41"/>
      <c r="L174" s="41"/>
      <c r="M174" s="45"/>
      <c r="N174" s="268"/>
      <c r="O174" s="269"/>
      <c r="P174" s="92"/>
      <c r="Q174" s="92"/>
      <c r="R174" s="92"/>
      <c r="S174" s="92"/>
      <c r="T174" s="92"/>
      <c r="U174" s="92"/>
      <c r="V174" s="92"/>
      <c r="W174" s="92"/>
      <c r="X174" s="93"/>
      <c r="Y174" s="39"/>
      <c r="Z174" s="39"/>
      <c r="AA174" s="39"/>
      <c r="AB174" s="39"/>
      <c r="AC174" s="39"/>
      <c r="AD174" s="39"/>
      <c r="AE174" s="39"/>
      <c r="AT174" s="18" t="s">
        <v>232</v>
      </c>
      <c r="AU174" s="18" t="s">
        <v>86</v>
      </c>
    </row>
    <row r="175" s="2" customFormat="1" ht="16.5" customHeight="1">
      <c r="A175" s="39"/>
      <c r="B175" s="40"/>
      <c r="C175" s="252" t="s">
        <v>343</v>
      </c>
      <c r="D175" s="252" t="s">
        <v>226</v>
      </c>
      <c r="E175" s="253" t="s">
        <v>3992</v>
      </c>
      <c r="F175" s="254" t="s">
        <v>3993</v>
      </c>
      <c r="G175" s="255" t="s">
        <v>320</v>
      </c>
      <c r="H175" s="256">
        <v>14</v>
      </c>
      <c r="I175" s="257"/>
      <c r="J175" s="257"/>
      <c r="K175" s="258">
        <f>ROUND(P175*H175,2)</f>
        <v>0</v>
      </c>
      <c r="L175" s="254" t="s">
        <v>3821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</v>
      </c>
      <c r="V175" s="262">
        <f>U175*H175</f>
        <v>0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239</v>
      </c>
      <c r="AT175" s="264" t="s">
        <v>226</v>
      </c>
      <c r="AU175" s="264" t="s">
        <v>86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611</v>
      </c>
    </row>
    <row r="176" s="2" customFormat="1">
      <c r="A176" s="39"/>
      <c r="B176" s="40"/>
      <c r="C176" s="41"/>
      <c r="D176" s="266" t="s">
        <v>232</v>
      </c>
      <c r="E176" s="41"/>
      <c r="F176" s="267" t="s">
        <v>3864</v>
      </c>
      <c r="G176" s="41"/>
      <c r="H176" s="41"/>
      <c r="I176" s="158"/>
      <c r="J176" s="158"/>
      <c r="K176" s="41"/>
      <c r="L176" s="41"/>
      <c r="M176" s="45"/>
      <c r="N176" s="268"/>
      <c r="O176" s="269"/>
      <c r="P176" s="92"/>
      <c r="Q176" s="92"/>
      <c r="R176" s="92"/>
      <c r="S176" s="92"/>
      <c r="T176" s="92"/>
      <c r="U176" s="92"/>
      <c r="V176" s="92"/>
      <c r="W176" s="92"/>
      <c r="X176" s="93"/>
      <c r="Y176" s="39"/>
      <c r="Z176" s="39"/>
      <c r="AA176" s="39"/>
      <c r="AB176" s="39"/>
      <c r="AC176" s="39"/>
      <c r="AD176" s="39"/>
      <c r="AE176" s="39"/>
      <c r="AT176" s="18" t="s">
        <v>232</v>
      </c>
      <c r="AU176" s="18" t="s">
        <v>86</v>
      </c>
    </row>
    <row r="177" s="2" customFormat="1" ht="16.5" customHeight="1">
      <c r="A177" s="39"/>
      <c r="B177" s="40"/>
      <c r="C177" s="252" t="s">
        <v>348</v>
      </c>
      <c r="D177" s="252" t="s">
        <v>226</v>
      </c>
      <c r="E177" s="253" t="s">
        <v>3994</v>
      </c>
      <c r="F177" s="254" t="s">
        <v>3995</v>
      </c>
      <c r="G177" s="255" t="s">
        <v>320</v>
      </c>
      <c r="H177" s="256">
        <v>14</v>
      </c>
      <c r="I177" s="257"/>
      <c r="J177" s="257"/>
      <c r="K177" s="258">
        <f>ROUND(P177*H177,2)</f>
        <v>0</v>
      </c>
      <c r="L177" s="254" t="s">
        <v>3821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</v>
      </c>
      <c r="V177" s="262">
        <f>U177*H177</f>
        <v>0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86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621</v>
      </c>
    </row>
    <row r="178" s="2" customFormat="1">
      <c r="A178" s="39"/>
      <c r="B178" s="40"/>
      <c r="C178" s="41"/>
      <c r="D178" s="266" t="s">
        <v>232</v>
      </c>
      <c r="E178" s="41"/>
      <c r="F178" s="267" t="s">
        <v>3864</v>
      </c>
      <c r="G178" s="41"/>
      <c r="H178" s="41"/>
      <c r="I178" s="158"/>
      <c r="J178" s="158"/>
      <c r="K178" s="41"/>
      <c r="L178" s="41"/>
      <c r="M178" s="45"/>
      <c r="N178" s="268"/>
      <c r="O178" s="269"/>
      <c r="P178" s="92"/>
      <c r="Q178" s="92"/>
      <c r="R178" s="92"/>
      <c r="S178" s="92"/>
      <c r="T178" s="92"/>
      <c r="U178" s="92"/>
      <c r="V178" s="92"/>
      <c r="W178" s="92"/>
      <c r="X178" s="93"/>
      <c r="Y178" s="39"/>
      <c r="Z178" s="39"/>
      <c r="AA178" s="39"/>
      <c r="AB178" s="39"/>
      <c r="AC178" s="39"/>
      <c r="AD178" s="39"/>
      <c r="AE178" s="39"/>
      <c r="AT178" s="18" t="s">
        <v>232</v>
      </c>
      <c r="AU178" s="18" t="s">
        <v>86</v>
      </c>
    </row>
    <row r="179" s="2" customFormat="1" ht="16.5" customHeight="1">
      <c r="A179" s="39"/>
      <c r="B179" s="40"/>
      <c r="C179" s="252" t="s">
        <v>353</v>
      </c>
      <c r="D179" s="252" t="s">
        <v>226</v>
      </c>
      <c r="E179" s="253" t="s">
        <v>3996</v>
      </c>
      <c r="F179" s="254" t="s">
        <v>3997</v>
      </c>
      <c r="G179" s="255" t="s">
        <v>320</v>
      </c>
      <c r="H179" s="256">
        <v>14</v>
      </c>
      <c r="I179" s="257"/>
      <c r="J179" s="257"/>
      <c r="K179" s="258">
        <f>ROUND(P179*H179,2)</f>
        <v>0</v>
      </c>
      <c r="L179" s="254" t="s">
        <v>3821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86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630</v>
      </c>
    </row>
    <row r="180" s="2" customFormat="1">
      <c r="A180" s="39"/>
      <c r="B180" s="40"/>
      <c r="C180" s="41"/>
      <c r="D180" s="266" t="s">
        <v>232</v>
      </c>
      <c r="E180" s="41"/>
      <c r="F180" s="267" t="s">
        <v>3864</v>
      </c>
      <c r="G180" s="41"/>
      <c r="H180" s="41"/>
      <c r="I180" s="158"/>
      <c r="J180" s="158"/>
      <c r="K180" s="41"/>
      <c r="L180" s="41"/>
      <c r="M180" s="45"/>
      <c r="N180" s="268"/>
      <c r="O180" s="269"/>
      <c r="P180" s="92"/>
      <c r="Q180" s="92"/>
      <c r="R180" s="92"/>
      <c r="S180" s="92"/>
      <c r="T180" s="92"/>
      <c r="U180" s="92"/>
      <c r="V180" s="92"/>
      <c r="W180" s="92"/>
      <c r="X180" s="93"/>
      <c r="Y180" s="39"/>
      <c r="Z180" s="39"/>
      <c r="AA180" s="39"/>
      <c r="AB180" s="39"/>
      <c r="AC180" s="39"/>
      <c r="AD180" s="39"/>
      <c r="AE180" s="39"/>
      <c r="AT180" s="18" t="s">
        <v>232</v>
      </c>
      <c r="AU180" s="18" t="s">
        <v>86</v>
      </c>
    </row>
    <row r="181" s="2" customFormat="1" ht="16.5" customHeight="1">
      <c r="A181" s="39"/>
      <c r="B181" s="40"/>
      <c r="C181" s="252" t="s">
        <v>358</v>
      </c>
      <c r="D181" s="252" t="s">
        <v>226</v>
      </c>
      <c r="E181" s="253" t="s">
        <v>3998</v>
      </c>
      <c r="F181" s="254" t="s">
        <v>3999</v>
      </c>
      <c r="G181" s="255" t="s">
        <v>320</v>
      </c>
      <c r="H181" s="256">
        <v>14</v>
      </c>
      <c r="I181" s="257"/>
      <c r="J181" s="257"/>
      <c r="K181" s="258">
        <f>ROUND(P181*H181,2)</f>
        <v>0</v>
      </c>
      <c r="L181" s="254" t="s">
        <v>3821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86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640</v>
      </c>
    </row>
    <row r="182" s="2" customFormat="1">
      <c r="A182" s="39"/>
      <c r="B182" s="40"/>
      <c r="C182" s="41"/>
      <c r="D182" s="266" t="s">
        <v>232</v>
      </c>
      <c r="E182" s="41"/>
      <c r="F182" s="267" t="s">
        <v>3864</v>
      </c>
      <c r="G182" s="41"/>
      <c r="H182" s="41"/>
      <c r="I182" s="158"/>
      <c r="J182" s="158"/>
      <c r="K182" s="41"/>
      <c r="L182" s="41"/>
      <c r="M182" s="45"/>
      <c r="N182" s="268"/>
      <c r="O182" s="269"/>
      <c r="P182" s="92"/>
      <c r="Q182" s="92"/>
      <c r="R182" s="92"/>
      <c r="S182" s="92"/>
      <c r="T182" s="92"/>
      <c r="U182" s="92"/>
      <c r="V182" s="92"/>
      <c r="W182" s="92"/>
      <c r="X182" s="93"/>
      <c r="Y182" s="39"/>
      <c r="Z182" s="39"/>
      <c r="AA182" s="39"/>
      <c r="AB182" s="39"/>
      <c r="AC182" s="39"/>
      <c r="AD182" s="39"/>
      <c r="AE182" s="39"/>
      <c r="AT182" s="18" t="s">
        <v>232</v>
      </c>
      <c r="AU182" s="18" t="s">
        <v>86</v>
      </c>
    </row>
    <row r="183" s="2" customFormat="1" ht="16.5" customHeight="1">
      <c r="A183" s="39"/>
      <c r="B183" s="40"/>
      <c r="C183" s="252" t="s">
        <v>522</v>
      </c>
      <c r="D183" s="252" t="s">
        <v>226</v>
      </c>
      <c r="E183" s="253" t="s">
        <v>4000</v>
      </c>
      <c r="F183" s="254" t="s">
        <v>4001</v>
      </c>
      <c r="G183" s="255" t="s">
        <v>320</v>
      </c>
      <c r="H183" s="256">
        <v>21</v>
      </c>
      <c r="I183" s="257"/>
      <c r="J183" s="257"/>
      <c r="K183" s="258">
        <f>ROUND(P183*H183,2)</f>
        <v>0</v>
      </c>
      <c r="L183" s="254" t="s">
        <v>3821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86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650</v>
      </c>
    </row>
    <row r="184" s="2" customFormat="1">
      <c r="A184" s="39"/>
      <c r="B184" s="40"/>
      <c r="C184" s="41"/>
      <c r="D184" s="266" t="s">
        <v>232</v>
      </c>
      <c r="E184" s="41"/>
      <c r="F184" s="267" t="s">
        <v>3864</v>
      </c>
      <c r="G184" s="41"/>
      <c r="H184" s="41"/>
      <c r="I184" s="158"/>
      <c r="J184" s="158"/>
      <c r="K184" s="41"/>
      <c r="L184" s="41"/>
      <c r="M184" s="45"/>
      <c r="N184" s="268"/>
      <c r="O184" s="269"/>
      <c r="P184" s="92"/>
      <c r="Q184" s="92"/>
      <c r="R184" s="92"/>
      <c r="S184" s="92"/>
      <c r="T184" s="92"/>
      <c r="U184" s="92"/>
      <c r="V184" s="92"/>
      <c r="W184" s="92"/>
      <c r="X184" s="93"/>
      <c r="Y184" s="39"/>
      <c r="Z184" s="39"/>
      <c r="AA184" s="39"/>
      <c r="AB184" s="39"/>
      <c r="AC184" s="39"/>
      <c r="AD184" s="39"/>
      <c r="AE184" s="39"/>
      <c r="AT184" s="18" t="s">
        <v>232</v>
      </c>
      <c r="AU184" s="18" t="s">
        <v>86</v>
      </c>
    </row>
    <row r="185" s="2" customFormat="1" ht="16.5" customHeight="1">
      <c r="A185" s="39"/>
      <c r="B185" s="40"/>
      <c r="C185" s="252" t="s">
        <v>526</v>
      </c>
      <c r="D185" s="252" t="s">
        <v>226</v>
      </c>
      <c r="E185" s="253" t="s">
        <v>4002</v>
      </c>
      <c r="F185" s="254" t="s">
        <v>4003</v>
      </c>
      <c r="G185" s="255" t="s">
        <v>320</v>
      </c>
      <c r="H185" s="256">
        <v>21</v>
      </c>
      <c r="I185" s="257"/>
      <c r="J185" s="257"/>
      <c r="K185" s="258">
        <f>ROUND(P185*H185,2)</f>
        <v>0</v>
      </c>
      <c r="L185" s="254" t="s">
        <v>3821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86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668</v>
      </c>
    </row>
    <row r="186" s="2" customFormat="1">
      <c r="A186" s="39"/>
      <c r="B186" s="40"/>
      <c r="C186" s="41"/>
      <c r="D186" s="266" t="s">
        <v>232</v>
      </c>
      <c r="E186" s="41"/>
      <c r="F186" s="267" t="s">
        <v>3864</v>
      </c>
      <c r="G186" s="41"/>
      <c r="H186" s="41"/>
      <c r="I186" s="158"/>
      <c r="J186" s="158"/>
      <c r="K186" s="41"/>
      <c r="L186" s="41"/>
      <c r="M186" s="45"/>
      <c r="N186" s="268"/>
      <c r="O186" s="269"/>
      <c r="P186" s="92"/>
      <c r="Q186" s="92"/>
      <c r="R186" s="92"/>
      <c r="S186" s="92"/>
      <c r="T186" s="92"/>
      <c r="U186" s="92"/>
      <c r="V186" s="92"/>
      <c r="W186" s="92"/>
      <c r="X186" s="93"/>
      <c r="Y186" s="39"/>
      <c r="Z186" s="39"/>
      <c r="AA186" s="39"/>
      <c r="AB186" s="39"/>
      <c r="AC186" s="39"/>
      <c r="AD186" s="39"/>
      <c r="AE186" s="39"/>
      <c r="AT186" s="18" t="s">
        <v>232</v>
      </c>
      <c r="AU186" s="18" t="s">
        <v>86</v>
      </c>
    </row>
    <row r="187" s="2" customFormat="1" ht="16.5" customHeight="1">
      <c r="A187" s="39"/>
      <c r="B187" s="40"/>
      <c r="C187" s="252" t="s">
        <v>365</v>
      </c>
      <c r="D187" s="252" t="s">
        <v>226</v>
      </c>
      <c r="E187" s="253" t="s">
        <v>4004</v>
      </c>
      <c r="F187" s="254" t="s">
        <v>4005</v>
      </c>
      <c r="G187" s="255" t="s">
        <v>320</v>
      </c>
      <c r="H187" s="256">
        <v>21</v>
      </c>
      <c r="I187" s="257"/>
      <c r="J187" s="257"/>
      <c r="K187" s="258">
        <f>ROUND(P187*H187,2)</f>
        <v>0</v>
      </c>
      <c r="L187" s="254" t="s">
        <v>3821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86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683</v>
      </c>
    </row>
    <row r="188" s="2" customFormat="1">
      <c r="A188" s="39"/>
      <c r="B188" s="40"/>
      <c r="C188" s="41"/>
      <c r="D188" s="266" t="s">
        <v>232</v>
      </c>
      <c r="E188" s="41"/>
      <c r="F188" s="267" t="s">
        <v>3864</v>
      </c>
      <c r="G188" s="41"/>
      <c r="H188" s="41"/>
      <c r="I188" s="158"/>
      <c r="J188" s="158"/>
      <c r="K188" s="41"/>
      <c r="L188" s="41"/>
      <c r="M188" s="45"/>
      <c r="N188" s="268"/>
      <c r="O188" s="269"/>
      <c r="P188" s="92"/>
      <c r="Q188" s="92"/>
      <c r="R188" s="92"/>
      <c r="S188" s="92"/>
      <c r="T188" s="92"/>
      <c r="U188" s="92"/>
      <c r="V188" s="92"/>
      <c r="W188" s="92"/>
      <c r="X188" s="93"/>
      <c r="Y188" s="39"/>
      <c r="Z188" s="39"/>
      <c r="AA188" s="39"/>
      <c r="AB188" s="39"/>
      <c r="AC188" s="39"/>
      <c r="AD188" s="39"/>
      <c r="AE188" s="39"/>
      <c r="AT188" s="18" t="s">
        <v>232</v>
      </c>
      <c r="AU188" s="18" t="s">
        <v>86</v>
      </c>
    </row>
    <row r="189" s="2" customFormat="1" ht="16.5" customHeight="1">
      <c r="A189" s="39"/>
      <c r="B189" s="40"/>
      <c r="C189" s="252" t="s">
        <v>370</v>
      </c>
      <c r="D189" s="252" t="s">
        <v>226</v>
      </c>
      <c r="E189" s="253" t="s">
        <v>4006</v>
      </c>
      <c r="F189" s="254" t="s">
        <v>4007</v>
      </c>
      <c r="G189" s="255" t="s">
        <v>320</v>
      </c>
      <c r="H189" s="256">
        <v>21</v>
      </c>
      <c r="I189" s="257"/>
      <c r="J189" s="257"/>
      <c r="K189" s="258">
        <f>ROUND(P189*H189,2)</f>
        <v>0</v>
      </c>
      <c r="L189" s="254" t="s">
        <v>3821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86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693</v>
      </c>
    </row>
    <row r="190" s="2" customFormat="1">
      <c r="A190" s="39"/>
      <c r="B190" s="40"/>
      <c r="C190" s="41"/>
      <c r="D190" s="266" t="s">
        <v>232</v>
      </c>
      <c r="E190" s="41"/>
      <c r="F190" s="267" t="s">
        <v>3864</v>
      </c>
      <c r="G190" s="41"/>
      <c r="H190" s="41"/>
      <c r="I190" s="158"/>
      <c r="J190" s="158"/>
      <c r="K190" s="41"/>
      <c r="L190" s="41"/>
      <c r="M190" s="45"/>
      <c r="N190" s="268"/>
      <c r="O190" s="269"/>
      <c r="P190" s="92"/>
      <c r="Q190" s="92"/>
      <c r="R190" s="92"/>
      <c r="S190" s="92"/>
      <c r="T190" s="92"/>
      <c r="U190" s="92"/>
      <c r="V190" s="92"/>
      <c r="W190" s="92"/>
      <c r="X190" s="93"/>
      <c r="Y190" s="39"/>
      <c r="Z190" s="39"/>
      <c r="AA190" s="39"/>
      <c r="AB190" s="39"/>
      <c r="AC190" s="39"/>
      <c r="AD190" s="39"/>
      <c r="AE190" s="39"/>
      <c r="AT190" s="18" t="s">
        <v>232</v>
      </c>
      <c r="AU190" s="18" t="s">
        <v>86</v>
      </c>
    </row>
    <row r="191" s="2" customFormat="1" ht="16.5" customHeight="1">
      <c r="A191" s="39"/>
      <c r="B191" s="40"/>
      <c r="C191" s="252" t="s">
        <v>375</v>
      </c>
      <c r="D191" s="252" t="s">
        <v>226</v>
      </c>
      <c r="E191" s="253" t="s">
        <v>4008</v>
      </c>
      <c r="F191" s="254" t="s">
        <v>4009</v>
      </c>
      <c r="G191" s="255" t="s">
        <v>320</v>
      </c>
      <c r="H191" s="256">
        <v>2</v>
      </c>
      <c r="I191" s="257"/>
      <c r="J191" s="257"/>
      <c r="K191" s="258">
        <f>ROUND(P191*H191,2)</f>
        <v>0</v>
      </c>
      <c r="L191" s="254" t="s">
        <v>3821</v>
      </c>
      <c r="M191" s="45"/>
      <c r="N191" s="259" t="s">
        <v>1</v>
      </c>
      <c r="O191" s="260" t="s">
        <v>41</v>
      </c>
      <c r="P191" s="261">
        <f>I191+J191</f>
        <v>0</v>
      </c>
      <c r="Q191" s="261">
        <f>ROUND(I191*H191,2)</f>
        <v>0</v>
      </c>
      <c r="R191" s="261">
        <f>ROUND(J191*H191,2)</f>
        <v>0</v>
      </c>
      <c r="S191" s="92"/>
      <c r="T191" s="262">
        <f>S191*H191</f>
        <v>0</v>
      </c>
      <c r="U191" s="262">
        <v>0</v>
      </c>
      <c r="V191" s="262">
        <f>U191*H191</f>
        <v>0</v>
      </c>
      <c r="W191" s="262">
        <v>0</v>
      </c>
      <c r="X191" s="263">
        <f>W191*H191</f>
        <v>0</v>
      </c>
      <c r="Y191" s="39"/>
      <c r="Z191" s="39"/>
      <c r="AA191" s="39"/>
      <c r="AB191" s="39"/>
      <c r="AC191" s="39"/>
      <c r="AD191" s="39"/>
      <c r="AE191" s="39"/>
      <c r="AR191" s="264" t="s">
        <v>239</v>
      </c>
      <c r="AT191" s="264" t="s">
        <v>226</v>
      </c>
      <c r="AU191" s="264" t="s">
        <v>86</v>
      </c>
      <c r="AY191" s="18" t="s">
        <v>223</v>
      </c>
      <c r="BE191" s="265">
        <f>IF(O191="základní",K191,0)</f>
        <v>0</v>
      </c>
      <c r="BF191" s="265">
        <f>IF(O191="snížená",K191,0)</f>
        <v>0</v>
      </c>
      <c r="BG191" s="265">
        <f>IF(O191="zákl. přenesená",K191,0)</f>
        <v>0</v>
      </c>
      <c r="BH191" s="265">
        <f>IF(O191="sníž. přenesená",K191,0)</f>
        <v>0</v>
      </c>
      <c r="BI191" s="265">
        <f>IF(O191="nulová",K191,0)</f>
        <v>0</v>
      </c>
      <c r="BJ191" s="18" t="s">
        <v>86</v>
      </c>
      <c r="BK191" s="265">
        <f>ROUND(P191*H191,2)</f>
        <v>0</v>
      </c>
      <c r="BL191" s="18" t="s">
        <v>239</v>
      </c>
      <c r="BM191" s="264" t="s">
        <v>713</v>
      </c>
    </row>
    <row r="192" s="2" customFormat="1">
      <c r="A192" s="39"/>
      <c r="B192" s="40"/>
      <c r="C192" s="41"/>
      <c r="D192" s="266" t="s">
        <v>232</v>
      </c>
      <c r="E192" s="41"/>
      <c r="F192" s="267" t="s">
        <v>3864</v>
      </c>
      <c r="G192" s="41"/>
      <c r="H192" s="41"/>
      <c r="I192" s="158"/>
      <c r="J192" s="158"/>
      <c r="K192" s="41"/>
      <c r="L192" s="41"/>
      <c r="M192" s="45"/>
      <c r="N192" s="268"/>
      <c r="O192" s="269"/>
      <c r="P192" s="92"/>
      <c r="Q192" s="92"/>
      <c r="R192" s="92"/>
      <c r="S192" s="92"/>
      <c r="T192" s="92"/>
      <c r="U192" s="92"/>
      <c r="V192" s="92"/>
      <c r="W192" s="92"/>
      <c r="X192" s="93"/>
      <c r="Y192" s="39"/>
      <c r="Z192" s="39"/>
      <c r="AA192" s="39"/>
      <c r="AB192" s="39"/>
      <c r="AC192" s="39"/>
      <c r="AD192" s="39"/>
      <c r="AE192" s="39"/>
      <c r="AT192" s="18" t="s">
        <v>232</v>
      </c>
      <c r="AU192" s="18" t="s">
        <v>86</v>
      </c>
    </row>
    <row r="193" s="2" customFormat="1" ht="16.5" customHeight="1">
      <c r="A193" s="39"/>
      <c r="B193" s="40"/>
      <c r="C193" s="252" t="s">
        <v>380</v>
      </c>
      <c r="D193" s="252" t="s">
        <v>226</v>
      </c>
      <c r="E193" s="253" t="s">
        <v>4010</v>
      </c>
      <c r="F193" s="254" t="s">
        <v>4011</v>
      </c>
      <c r="G193" s="255" t="s">
        <v>320</v>
      </c>
      <c r="H193" s="256">
        <v>2</v>
      </c>
      <c r="I193" s="257"/>
      <c r="J193" s="257"/>
      <c r="K193" s="258">
        <f>ROUND(P193*H193,2)</f>
        <v>0</v>
      </c>
      <c r="L193" s="254" t="s">
        <v>3821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86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705</v>
      </c>
    </row>
    <row r="194" s="2" customFormat="1">
      <c r="A194" s="39"/>
      <c r="B194" s="40"/>
      <c r="C194" s="41"/>
      <c r="D194" s="266" t="s">
        <v>232</v>
      </c>
      <c r="E194" s="41"/>
      <c r="F194" s="267" t="s">
        <v>3864</v>
      </c>
      <c r="G194" s="41"/>
      <c r="H194" s="41"/>
      <c r="I194" s="158"/>
      <c r="J194" s="158"/>
      <c r="K194" s="41"/>
      <c r="L194" s="41"/>
      <c r="M194" s="45"/>
      <c r="N194" s="268"/>
      <c r="O194" s="269"/>
      <c r="P194" s="92"/>
      <c r="Q194" s="92"/>
      <c r="R194" s="92"/>
      <c r="S194" s="92"/>
      <c r="T194" s="92"/>
      <c r="U194" s="92"/>
      <c r="V194" s="92"/>
      <c r="W194" s="92"/>
      <c r="X194" s="93"/>
      <c r="Y194" s="39"/>
      <c r="Z194" s="39"/>
      <c r="AA194" s="39"/>
      <c r="AB194" s="39"/>
      <c r="AC194" s="39"/>
      <c r="AD194" s="39"/>
      <c r="AE194" s="39"/>
      <c r="AT194" s="18" t="s">
        <v>232</v>
      </c>
      <c r="AU194" s="18" t="s">
        <v>86</v>
      </c>
    </row>
    <row r="195" s="2" customFormat="1" ht="16.5" customHeight="1">
      <c r="A195" s="39"/>
      <c r="B195" s="40"/>
      <c r="C195" s="252" t="s">
        <v>385</v>
      </c>
      <c r="D195" s="252" t="s">
        <v>226</v>
      </c>
      <c r="E195" s="253" t="s">
        <v>4012</v>
      </c>
      <c r="F195" s="254" t="s">
        <v>4013</v>
      </c>
      <c r="G195" s="255" t="s">
        <v>320</v>
      </c>
      <c r="H195" s="256">
        <v>2</v>
      </c>
      <c r="I195" s="257"/>
      <c r="J195" s="257"/>
      <c r="K195" s="258">
        <f>ROUND(P195*H195,2)</f>
        <v>0</v>
      </c>
      <c r="L195" s="254" t="s">
        <v>3821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86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963</v>
      </c>
    </row>
    <row r="196" s="2" customFormat="1">
      <c r="A196" s="39"/>
      <c r="B196" s="40"/>
      <c r="C196" s="41"/>
      <c r="D196" s="266" t="s">
        <v>232</v>
      </c>
      <c r="E196" s="41"/>
      <c r="F196" s="267" t="s">
        <v>3864</v>
      </c>
      <c r="G196" s="41"/>
      <c r="H196" s="41"/>
      <c r="I196" s="158"/>
      <c r="J196" s="158"/>
      <c r="K196" s="41"/>
      <c r="L196" s="41"/>
      <c r="M196" s="45"/>
      <c r="N196" s="268"/>
      <c r="O196" s="269"/>
      <c r="P196" s="92"/>
      <c r="Q196" s="92"/>
      <c r="R196" s="92"/>
      <c r="S196" s="92"/>
      <c r="T196" s="92"/>
      <c r="U196" s="92"/>
      <c r="V196" s="92"/>
      <c r="W196" s="92"/>
      <c r="X196" s="93"/>
      <c r="Y196" s="39"/>
      <c r="Z196" s="39"/>
      <c r="AA196" s="39"/>
      <c r="AB196" s="39"/>
      <c r="AC196" s="39"/>
      <c r="AD196" s="39"/>
      <c r="AE196" s="39"/>
      <c r="AT196" s="18" t="s">
        <v>232</v>
      </c>
      <c r="AU196" s="18" t="s">
        <v>86</v>
      </c>
    </row>
    <row r="197" s="2" customFormat="1" ht="16.5" customHeight="1">
      <c r="A197" s="39"/>
      <c r="B197" s="40"/>
      <c r="C197" s="252" t="s">
        <v>298</v>
      </c>
      <c r="D197" s="252" t="s">
        <v>226</v>
      </c>
      <c r="E197" s="253" t="s">
        <v>4014</v>
      </c>
      <c r="F197" s="254" t="s">
        <v>4015</v>
      </c>
      <c r="G197" s="255" t="s">
        <v>320</v>
      </c>
      <c r="H197" s="256">
        <v>2</v>
      </c>
      <c r="I197" s="257"/>
      <c r="J197" s="257"/>
      <c r="K197" s="258">
        <f>ROUND(P197*H197,2)</f>
        <v>0</v>
      </c>
      <c r="L197" s="254" t="s">
        <v>3821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86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1584</v>
      </c>
    </row>
    <row r="198" s="2" customFormat="1">
      <c r="A198" s="39"/>
      <c r="B198" s="40"/>
      <c r="C198" s="41"/>
      <c r="D198" s="266" t="s">
        <v>232</v>
      </c>
      <c r="E198" s="41"/>
      <c r="F198" s="267" t="s">
        <v>3864</v>
      </c>
      <c r="G198" s="41"/>
      <c r="H198" s="41"/>
      <c r="I198" s="158"/>
      <c r="J198" s="158"/>
      <c r="K198" s="41"/>
      <c r="L198" s="41"/>
      <c r="M198" s="45"/>
      <c r="N198" s="268"/>
      <c r="O198" s="269"/>
      <c r="P198" s="92"/>
      <c r="Q198" s="92"/>
      <c r="R198" s="92"/>
      <c r="S198" s="92"/>
      <c r="T198" s="92"/>
      <c r="U198" s="92"/>
      <c r="V198" s="92"/>
      <c r="W198" s="92"/>
      <c r="X198" s="93"/>
      <c r="Y198" s="39"/>
      <c r="Z198" s="39"/>
      <c r="AA198" s="39"/>
      <c r="AB198" s="39"/>
      <c r="AC198" s="39"/>
      <c r="AD198" s="39"/>
      <c r="AE198" s="39"/>
      <c r="AT198" s="18" t="s">
        <v>232</v>
      </c>
      <c r="AU198" s="18" t="s">
        <v>86</v>
      </c>
    </row>
    <row r="199" s="2" customFormat="1" ht="16.5" customHeight="1">
      <c r="A199" s="39"/>
      <c r="B199" s="40"/>
      <c r="C199" s="252" t="s">
        <v>307</v>
      </c>
      <c r="D199" s="252" t="s">
        <v>226</v>
      </c>
      <c r="E199" s="253" t="s">
        <v>4016</v>
      </c>
      <c r="F199" s="254" t="s">
        <v>4017</v>
      </c>
      <c r="G199" s="255" t="s">
        <v>320</v>
      </c>
      <c r="H199" s="256">
        <v>2</v>
      </c>
      <c r="I199" s="257"/>
      <c r="J199" s="257"/>
      <c r="K199" s="258">
        <f>ROUND(P199*H199,2)</f>
        <v>0</v>
      </c>
      <c r="L199" s="254" t="s">
        <v>3821</v>
      </c>
      <c r="M199" s="45"/>
      <c r="N199" s="259" t="s">
        <v>1</v>
      </c>
      <c r="O199" s="260" t="s">
        <v>41</v>
      </c>
      <c r="P199" s="261">
        <f>I199+J199</f>
        <v>0</v>
      </c>
      <c r="Q199" s="261">
        <f>ROUND(I199*H199,2)</f>
        <v>0</v>
      </c>
      <c r="R199" s="261">
        <f>ROUND(J199*H199,2)</f>
        <v>0</v>
      </c>
      <c r="S199" s="92"/>
      <c r="T199" s="262">
        <f>S199*H199</f>
        <v>0</v>
      </c>
      <c r="U199" s="262">
        <v>0</v>
      </c>
      <c r="V199" s="262">
        <f>U199*H199</f>
        <v>0</v>
      </c>
      <c r="W199" s="262">
        <v>0</v>
      </c>
      <c r="X199" s="263">
        <f>W199*H199</f>
        <v>0</v>
      </c>
      <c r="Y199" s="39"/>
      <c r="Z199" s="39"/>
      <c r="AA199" s="39"/>
      <c r="AB199" s="39"/>
      <c r="AC199" s="39"/>
      <c r="AD199" s="39"/>
      <c r="AE199" s="39"/>
      <c r="AR199" s="264" t="s">
        <v>239</v>
      </c>
      <c r="AT199" s="264" t="s">
        <v>226</v>
      </c>
      <c r="AU199" s="264" t="s">
        <v>86</v>
      </c>
      <c r="AY199" s="18" t="s">
        <v>223</v>
      </c>
      <c r="BE199" s="265">
        <f>IF(O199="základní",K199,0)</f>
        <v>0</v>
      </c>
      <c r="BF199" s="265">
        <f>IF(O199="snížená",K199,0)</f>
        <v>0</v>
      </c>
      <c r="BG199" s="265">
        <f>IF(O199="zákl. přenesená",K199,0)</f>
        <v>0</v>
      </c>
      <c r="BH199" s="265">
        <f>IF(O199="sníž. přenesená",K199,0)</f>
        <v>0</v>
      </c>
      <c r="BI199" s="265">
        <f>IF(O199="nulová",K199,0)</f>
        <v>0</v>
      </c>
      <c r="BJ199" s="18" t="s">
        <v>86</v>
      </c>
      <c r="BK199" s="265">
        <f>ROUND(P199*H199,2)</f>
        <v>0</v>
      </c>
      <c r="BL199" s="18" t="s">
        <v>239</v>
      </c>
      <c r="BM199" s="264" t="s">
        <v>1596</v>
      </c>
    </row>
    <row r="200" s="2" customFormat="1">
      <c r="A200" s="39"/>
      <c r="B200" s="40"/>
      <c r="C200" s="41"/>
      <c r="D200" s="266" t="s">
        <v>232</v>
      </c>
      <c r="E200" s="41"/>
      <c r="F200" s="267" t="s">
        <v>3864</v>
      </c>
      <c r="G200" s="41"/>
      <c r="H200" s="41"/>
      <c r="I200" s="158"/>
      <c r="J200" s="158"/>
      <c r="K200" s="41"/>
      <c r="L200" s="41"/>
      <c r="M200" s="45"/>
      <c r="N200" s="268"/>
      <c r="O200" s="269"/>
      <c r="P200" s="92"/>
      <c r="Q200" s="92"/>
      <c r="R200" s="92"/>
      <c r="S200" s="92"/>
      <c r="T200" s="92"/>
      <c r="U200" s="92"/>
      <c r="V200" s="92"/>
      <c r="W200" s="92"/>
      <c r="X200" s="93"/>
      <c r="Y200" s="39"/>
      <c r="Z200" s="39"/>
      <c r="AA200" s="39"/>
      <c r="AB200" s="39"/>
      <c r="AC200" s="39"/>
      <c r="AD200" s="39"/>
      <c r="AE200" s="39"/>
      <c r="AT200" s="18" t="s">
        <v>232</v>
      </c>
      <c r="AU200" s="18" t="s">
        <v>86</v>
      </c>
    </row>
    <row r="201" s="2" customFormat="1" ht="16.5" customHeight="1">
      <c r="A201" s="39"/>
      <c r="B201" s="40"/>
      <c r="C201" s="252" t="s">
        <v>284</v>
      </c>
      <c r="D201" s="252" t="s">
        <v>226</v>
      </c>
      <c r="E201" s="253" t="s">
        <v>4018</v>
      </c>
      <c r="F201" s="254" t="s">
        <v>4019</v>
      </c>
      <c r="G201" s="255" t="s">
        <v>320</v>
      </c>
      <c r="H201" s="256">
        <v>4</v>
      </c>
      <c r="I201" s="257"/>
      <c r="J201" s="257"/>
      <c r="K201" s="258">
        <f>ROUND(P201*H201,2)</f>
        <v>0</v>
      </c>
      <c r="L201" s="254" t="s">
        <v>3821</v>
      </c>
      <c r="M201" s="45"/>
      <c r="N201" s="259" t="s">
        <v>1</v>
      </c>
      <c r="O201" s="260" t="s">
        <v>41</v>
      </c>
      <c r="P201" s="261">
        <f>I201+J201</f>
        <v>0</v>
      </c>
      <c r="Q201" s="261">
        <f>ROUND(I201*H201,2)</f>
        <v>0</v>
      </c>
      <c r="R201" s="261">
        <f>ROUND(J201*H201,2)</f>
        <v>0</v>
      </c>
      <c r="S201" s="92"/>
      <c r="T201" s="262">
        <f>S201*H201</f>
        <v>0</v>
      </c>
      <c r="U201" s="262">
        <v>0</v>
      </c>
      <c r="V201" s="262">
        <f>U201*H201</f>
        <v>0</v>
      </c>
      <c r="W201" s="262">
        <v>0</v>
      </c>
      <c r="X201" s="263">
        <f>W201*H201</f>
        <v>0</v>
      </c>
      <c r="Y201" s="39"/>
      <c r="Z201" s="39"/>
      <c r="AA201" s="39"/>
      <c r="AB201" s="39"/>
      <c r="AC201" s="39"/>
      <c r="AD201" s="39"/>
      <c r="AE201" s="39"/>
      <c r="AR201" s="264" t="s">
        <v>239</v>
      </c>
      <c r="AT201" s="264" t="s">
        <v>226</v>
      </c>
      <c r="AU201" s="264" t="s">
        <v>86</v>
      </c>
      <c r="AY201" s="18" t="s">
        <v>223</v>
      </c>
      <c r="BE201" s="265">
        <f>IF(O201="základní",K201,0)</f>
        <v>0</v>
      </c>
      <c r="BF201" s="265">
        <f>IF(O201="snížená",K201,0)</f>
        <v>0</v>
      </c>
      <c r="BG201" s="265">
        <f>IF(O201="zákl. přenesená",K201,0)</f>
        <v>0</v>
      </c>
      <c r="BH201" s="265">
        <f>IF(O201="sníž. přenesená",K201,0)</f>
        <v>0</v>
      </c>
      <c r="BI201" s="265">
        <f>IF(O201="nulová",K201,0)</f>
        <v>0</v>
      </c>
      <c r="BJ201" s="18" t="s">
        <v>86</v>
      </c>
      <c r="BK201" s="265">
        <f>ROUND(P201*H201,2)</f>
        <v>0</v>
      </c>
      <c r="BL201" s="18" t="s">
        <v>239</v>
      </c>
      <c r="BM201" s="264" t="s">
        <v>1607</v>
      </c>
    </row>
    <row r="202" s="2" customFormat="1">
      <c r="A202" s="39"/>
      <c r="B202" s="40"/>
      <c r="C202" s="41"/>
      <c r="D202" s="266" t="s">
        <v>232</v>
      </c>
      <c r="E202" s="41"/>
      <c r="F202" s="267" t="s">
        <v>3864</v>
      </c>
      <c r="G202" s="41"/>
      <c r="H202" s="41"/>
      <c r="I202" s="158"/>
      <c r="J202" s="158"/>
      <c r="K202" s="41"/>
      <c r="L202" s="41"/>
      <c r="M202" s="45"/>
      <c r="N202" s="268"/>
      <c r="O202" s="269"/>
      <c r="P202" s="92"/>
      <c r="Q202" s="92"/>
      <c r="R202" s="92"/>
      <c r="S202" s="92"/>
      <c r="T202" s="92"/>
      <c r="U202" s="92"/>
      <c r="V202" s="92"/>
      <c r="W202" s="92"/>
      <c r="X202" s="93"/>
      <c r="Y202" s="39"/>
      <c r="Z202" s="39"/>
      <c r="AA202" s="39"/>
      <c r="AB202" s="39"/>
      <c r="AC202" s="39"/>
      <c r="AD202" s="39"/>
      <c r="AE202" s="39"/>
      <c r="AT202" s="18" t="s">
        <v>232</v>
      </c>
      <c r="AU202" s="18" t="s">
        <v>86</v>
      </c>
    </row>
    <row r="203" s="2" customFormat="1" ht="16.5" customHeight="1">
      <c r="A203" s="39"/>
      <c r="B203" s="40"/>
      <c r="C203" s="252" t="s">
        <v>327</v>
      </c>
      <c r="D203" s="252" t="s">
        <v>226</v>
      </c>
      <c r="E203" s="253" t="s">
        <v>4020</v>
      </c>
      <c r="F203" s="254" t="s">
        <v>4021</v>
      </c>
      <c r="G203" s="255" t="s">
        <v>320</v>
      </c>
      <c r="H203" s="256">
        <v>4</v>
      </c>
      <c r="I203" s="257"/>
      <c r="J203" s="257"/>
      <c r="K203" s="258">
        <f>ROUND(P203*H203,2)</f>
        <v>0</v>
      </c>
      <c r="L203" s="254" t="s">
        <v>3821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86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1618</v>
      </c>
    </row>
    <row r="204" s="2" customFormat="1">
      <c r="A204" s="39"/>
      <c r="B204" s="40"/>
      <c r="C204" s="41"/>
      <c r="D204" s="266" t="s">
        <v>232</v>
      </c>
      <c r="E204" s="41"/>
      <c r="F204" s="267" t="s">
        <v>3864</v>
      </c>
      <c r="G204" s="41"/>
      <c r="H204" s="41"/>
      <c r="I204" s="158"/>
      <c r="J204" s="158"/>
      <c r="K204" s="41"/>
      <c r="L204" s="41"/>
      <c r="M204" s="45"/>
      <c r="N204" s="268"/>
      <c r="O204" s="269"/>
      <c r="P204" s="92"/>
      <c r="Q204" s="92"/>
      <c r="R204" s="92"/>
      <c r="S204" s="92"/>
      <c r="T204" s="92"/>
      <c r="U204" s="92"/>
      <c r="V204" s="92"/>
      <c r="W204" s="92"/>
      <c r="X204" s="93"/>
      <c r="Y204" s="39"/>
      <c r="Z204" s="39"/>
      <c r="AA204" s="39"/>
      <c r="AB204" s="39"/>
      <c r="AC204" s="39"/>
      <c r="AD204" s="39"/>
      <c r="AE204" s="39"/>
      <c r="AT204" s="18" t="s">
        <v>232</v>
      </c>
      <c r="AU204" s="18" t="s">
        <v>86</v>
      </c>
    </row>
    <row r="205" s="2" customFormat="1" ht="16.5" customHeight="1">
      <c r="A205" s="39"/>
      <c r="B205" s="40"/>
      <c r="C205" s="252" t="s">
        <v>569</v>
      </c>
      <c r="D205" s="252" t="s">
        <v>226</v>
      </c>
      <c r="E205" s="253" t="s">
        <v>4022</v>
      </c>
      <c r="F205" s="254" t="s">
        <v>4023</v>
      </c>
      <c r="G205" s="255" t="s">
        <v>320</v>
      </c>
      <c r="H205" s="256">
        <v>4</v>
      </c>
      <c r="I205" s="257"/>
      <c r="J205" s="257"/>
      <c r="K205" s="258">
        <f>ROUND(P205*H205,2)</f>
        <v>0</v>
      </c>
      <c r="L205" s="254" t="s">
        <v>3821</v>
      </c>
      <c r="M205" s="45"/>
      <c r="N205" s="259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</v>
      </c>
      <c r="V205" s="262">
        <f>U205*H205</f>
        <v>0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239</v>
      </c>
      <c r="AT205" s="264" t="s">
        <v>226</v>
      </c>
      <c r="AU205" s="264" t="s">
        <v>86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1634</v>
      </c>
    </row>
    <row r="206" s="2" customFormat="1">
      <c r="A206" s="39"/>
      <c r="B206" s="40"/>
      <c r="C206" s="41"/>
      <c r="D206" s="266" t="s">
        <v>232</v>
      </c>
      <c r="E206" s="41"/>
      <c r="F206" s="267" t="s">
        <v>3864</v>
      </c>
      <c r="G206" s="41"/>
      <c r="H206" s="41"/>
      <c r="I206" s="158"/>
      <c r="J206" s="158"/>
      <c r="K206" s="41"/>
      <c r="L206" s="41"/>
      <c r="M206" s="45"/>
      <c r="N206" s="268"/>
      <c r="O206" s="269"/>
      <c r="P206" s="92"/>
      <c r="Q206" s="92"/>
      <c r="R206" s="92"/>
      <c r="S206" s="92"/>
      <c r="T206" s="92"/>
      <c r="U206" s="92"/>
      <c r="V206" s="92"/>
      <c r="W206" s="92"/>
      <c r="X206" s="93"/>
      <c r="Y206" s="39"/>
      <c r="Z206" s="39"/>
      <c r="AA206" s="39"/>
      <c r="AB206" s="39"/>
      <c r="AC206" s="39"/>
      <c r="AD206" s="39"/>
      <c r="AE206" s="39"/>
      <c r="AT206" s="18" t="s">
        <v>232</v>
      </c>
      <c r="AU206" s="18" t="s">
        <v>86</v>
      </c>
    </row>
    <row r="207" s="2" customFormat="1" ht="16.5" customHeight="1">
      <c r="A207" s="39"/>
      <c r="B207" s="40"/>
      <c r="C207" s="252" t="s">
        <v>575</v>
      </c>
      <c r="D207" s="252" t="s">
        <v>226</v>
      </c>
      <c r="E207" s="253" t="s">
        <v>4024</v>
      </c>
      <c r="F207" s="254" t="s">
        <v>4025</v>
      </c>
      <c r="G207" s="255" t="s">
        <v>320</v>
      </c>
      <c r="H207" s="256">
        <v>4</v>
      </c>
      <c r="I207" s="257"/>
      <c r="J207" s="257"/>
      <c r="K207" s="258">
        <f>ROUND(P207*H207,2)</f>
        <v>0</v>
      </c>
      <c r="L207" s="254" t="s">
        <v>3821</v>
      </c>
      <c r="M207" s="45"/>
      <c r="N207" s="259" t="s">
        <v>1</v>
      </c>
      <c r="O207" s="260" t="s">
        <v>41</v>
      </c>
      <c r="P207" s="261">
        <f>I207+J207</f>
        <v>0</v>
      </c>
      <c r="Q207" s="261">
        <f>ROUND(I207*H207,2)</f>
        <v>0</v>
      </c>
      <c r="R207" s="261">
        <f>ROUND(J207*H207,2)</f>
        <v>0</v>
      </c>
      <c r="S207" s="92"/>
      <c r="T207" s="262">
        <f>S207*H207</f>
        <v>0</v>
      </c>
      <c r="U207" s="262">
        <v>0</v>
      </c>
      <c r="V207" s="262">
        <f>U207*H207</f>
        <v>0</v>
      </c>
      <c r="W207" s="262">
        <v>0</v>
      </c>
      <c r="X207" s="263">
        <f>W207*H207</f>
        <v>0</v>
      </c>
      <c r="Y207" s="39"/>
      <c r="Z207" s="39"/>
      <c r="AA207" s="39"/>
      <c r="AB207" s="39"/>
      <c r="AC207" s="39"/>
      <c r="AD207" s="39"/>
      <c r="AE207" s="39"/>
      <c r="AR207" s="264" t="s">
        <v>239</v>
      </c>
      <c r="AT207" s="264" t="s">
        <v>226</v>
      </c>
      <c r="AU207" s="264" t="s">
        <v>86</v>
      </c>
      <c r="AY207" s="18" t="s">
        <v>223</v>
      </c>
      <c r="BE207" s="265">
        <f>IF(O207="základní",K207,0)</f>
        <v>0</v>
      </c>
      <c r="BF207" s="265">
        <f>IF(O207="snížená",K207,0)</f>
        <v>0</v>
      </c>
      <c r="BG207" s="265">
        <f>IF(O207="zákl. přenesená",K207,0)</f>
        <v>0</v>
      </c>
      <c r="BH207" s="265">
        <f>IF(O207="sníž. přenesená",K207,0)</f>
        <v>0</v>
      </c>
      <c r="BI207" s="265">
        <f>IF(O207="nulová",K207,0)</f>
        <v>0</v>
      </c>
      <c r="BJ207" s="18" t="s">
        <v>86</v>
      </c>
      <c r="BK207" s="265">
        <f>ROUND(P207*H207,2)</f>
        <v>0</v>
      </c>
      <c r="BL207" s="18" t="s">
        <v>239</v>
      </c>
      <c r="BM207" s="264" t="s">
        <v>1643</v>
      </c>
    </row>
    <row r="208" s="2" customFormat="1">
      <c r="A208" s="39"/>
      <c r="B208" s="40"/>
      <c r="C208" s="41"/>
      <c r="D208" s="266" t="s">
        <v>232</v>
      </c>
      <c r="E208" s="41"/>
      <c r="F208" s="267" t="s">
        <v>3864</v>
      </c>
      <c r="G208" s="41"/>
      <c r="H208" s="41"/>
      <c r="I208" s="158"/>
      <c r="J208" s="158"/>
      <c r="K208" s="41"/>
      <c r="L208" s="41"/>
      <c r="M208" s="45"/>
      <c r="N208" s="268"/>
      <c r="O208" s="269"/>
      <c r="P208" s="92"/>
      <c r="Q208" s="92"/>
      <c r="R208" s="92"/>
      <c r="S208" s="92"/>
      <c r="T208" s="92"/>
      <c r="U208" s="92"/>
      <c r="V208" s="92"/>
      <c r="W208" s="92"/>
      <c r="X208" s="93"/>
      <c r="Y208" s="39"/>
      <c r="Z208" s="39"/>
      <c r="AA208" s="39"/>
      <c r="AB208" s="39"/>
      <c r="AC208" s="39"/>
      <c r="AD208" s="39"/>
      <c r="AE208" s="39"/>
      <c r="AT208" s="18" t="s">
        <v>232</v>
      </c>
      <c r="AU208" s="18" t="s">
        <v>86</v>
      </c>
    </row>
    <row r="209" s="2" customFormat="1" ht="16.5" customHeight="1">
      <c r="A209" s="39"/>
      <c r="B209" s="40"/>
      <c r="C209" s="252" t="s">
        <v>580</v>
      </c>
      <c r="D209" s="252" t="s">
        <v>226</v>
      </c>
      <c r="E209" s="253" t="s">
        <v>4026</v>
      </c>
      <c r="F209" s="254" t="s">
        <v>4027</v>
      </c>
      <c r="G209" s="255" t="s">
        <v>320</v>
      </c>
      <c r="H209" s="256">
        <v>22</v>
      </c>
      <c r="I209" s="257"/>
      <c r="J209" s="257"/>
      <c r="K209" s="258">
        <f>ROUND(P209*H209,2)</f>
        <v>0</v>
      </c>
      <c r="L209" s="254" t="s">
        <v>3821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</v>
      </c>
      <c r="V209" s="262">
        <f>U209*H209</f>
        <v>0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86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1654</v>
      </c>
    </row>
    <row r="210" s="2" customFormat="1">
      <c r="A210" s="39"/>
      <c r="B210" s="40"/>
      <c r="C210" s="41"/>
      <c r="D210" s="266" t="s">
        <v>232</v>
      </c>
      <c r="E210" s="41"/>
      <c r="F210" s="267" t="s">
        <v>3864</v>
      </c>
      <c r="G210" s="41"/>
      <c r="H210" s="41"/>
      <c r="I210" s="158"/>
      <c r="J210" s="158"/>
      <c r="K210" s="41"/>
      <c r="L210" s="41"/>
      <c r="M210" s="45"/>
      <c r="N210" s="268"/>
      <c r="O210" s="269"/>
      <c r="P210" s="92"/>
      <c r="Q210" s="92"/>
      <c r="R210" s="92"/>
      <c r="S210" s="92"/>
      <c r="T210" s="92"/>
      <c r="U210" s="92"/>
      <c r="V210" s="92"/>
      <c r="W210" s="92"/>
      <c r="X210" s="93"/>
      <c r="Y210" s="39"/>
      <c r="Z210" s="39"/>
      <c r="AA210" s="39"/>
      <c r="AB210" s="39"/>
      <c r="AC210" s="39"/>
      <c r="AD210" s="39"/>
      <c r="AE210" s="39"/>
      <c r="AT210" s="18" t="s">
        <v>232</v>
      </c>
      <c r="AU210" s="18" t="s">
        <v>86</v>
      </c>
    </row>
    <row r="211" s="2" customFormat="1" ht="16.5" customHeight="1">
      <c r="A211" s="39"/>
      <c r="B211" s="40"/>
      <c r="C211" s="252" t="s">
        <v>584</v>
      </c>
      <c r="D211" s="252" t="s">
        <v>226</v>
      </c>
      <c r="E211" s="253" t="s">
        <v>4028</v>
      </c>
      <c r="F211" s="254" t="s">
        <v>4029</v>
      </c>
      <c r="G211" s="255" t="s">
        <v>320</v>
      </c>
      <c r="H211" s="256">
        <v>22</v>
      </c>
      <c r="I211" s="257"/>
      <c r="J211" s="257"/>
      <c r="K211" s="258">
        <f>ROUND(P211*H211,2)</f>
        <v>0</v>
      </c>
      <c r="L211" s="254" t="s">
        <v>3821</v>
      </c>
      <c r="M211" s="45"/>
      <c r="N211" s="259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</v>
      </c>
      <c r="V211" s="262">
        <f>U211*H211</f>
        <v>0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239</v>
      </c>
      <c r="AT211" s="264" t="s">
        <v>226</v>
      </c>
      <c r="AU211" s="264" t="s">
        <v>86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1666</v>
      </c>
    </row>
    <row r="212" s="2" customFormat="1">
      <c r="A212" s="39"/>
      <c r="B212" s="40"/>
      <c r="C212" s="41"/>
      <c r="D212" s="266" t="s">
        <v>232</v>
      </c>
      <c r="E212" s="41"/>
      <c r="F212" s="267" t="s">
        <v>3864</v>
      </c>
      <c r="G212" s="41"/>
      <c r="H212" s="41"/>
      <c r="I212" s="158"/>
      <c r="J212" s="158"/>
      <c r="K212" s="41"/>
      <c r="L212" s="41"/>
      <c r="M212" s="45"/>
      <c r="N212" s="268"/>
      <c r="O212" s="269"/>
      <c r="P212" s="92"/>
      <c r="Q212" s="92"/>
      <c r="R212" s="92"/>
      <c r="S212" s="92"/>
      <c r="T212" s="92"/>
      <c r="U212" s="92"/>
      <c r="V212" s="92"/>
      <c r="W212" s="92"/>
      <c r="X212" s="93"/>
      <c r="Y212" s="39"/>
      <c r="Z212" s="39"/>
      <c r="AA212" s="39"/>
      <c r="AB212" s="39"/>
      <c r="AC212" s="39"/>
      <c r="AD212" s="39"/>
      <c r="AE212" s="39"/>
      <c r="AT212" s="18" t="s">
        <v>232</v>
      </c>
      <c r="AU212" s="18" t="s">
        <v>86</v>
      </c>
    </row>
    <row r="213" s="2" customFormat="1" ht="16.5" customHeight="1">
      <c r="A213" s="39"/>
      <c r="B213" s="40"/>
      <c r="C213" s="252" t="s">
        <v>590</v>
      </c>
      <c r="D213" s="252" t="s">
        <v>226</v>
      </c>
      <c r="E213" s="253" t="s">
        <v>4030</v>
      </c>
      <c r="F213" s="254" t="s">
        <v>4031</v>
      </c>
      <c r="G213" s="255" t="s">
        <v>320</v>
      </c>
      <c r="H213" s="256">
        <v>22</v>
      </c>
      <c r="I213" s="257"/>
      <c r="J213" s="257"/>
      <c r="K213" s="258">
        <f>ROUND(P213*H213,2)</f>
        <v>0</v>
      </c>
      <c r="L213" s="254" t="s">
        <v>3821</v>
      </c>
      <c r="M213" s="45"/>
      <c r="N213" s="259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</v>
      </c>
      <c r="V213" s="262">
        <f>U213*H213</f>
        <v>0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239</v>
      </c>
      <c r="AT213" s="264" t="s">
        <v>226</v>
      </c>
      <c r="AU213" s="264" t="s">
        <v>86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1680</v>
      </c>
    </row>
    <row r="214" s="2" customFormat="1">
      <c r="A214" s="39"/>
      <c r="B214" s="40"/>
      <c r="C214" s="41"/>
      <c r="D214" s="266" t="s">
        <v>232</v>
      </c>
      <c r="E214" s="41"/>
      <c r="F214" s="267" t="s">
        <v>3864</v>
      </c>
      <c r="G214" s="41"/>
      <c r="H214" s="41"/>
      <c r="I214" s="158"/>
      <c r="J214" s="158"/>
      <c r="K214" s="41"/>
      <c r="L214" s="41"/>
      <c r="M214" s="45"/>
      <c r="N214" s="268"/>
      <c r="O214" s="269"/>
      <c r="P214" s="92"/>
      <c r="Q214" s="92"/>
      <c r="R214" s="92"/>
      <c r="S214" s="92"/>
      <c r="T214" s="92"/>
      <c r="U214" s="92"/>
      <c r="V214" s="92"/>
      <c r="W214" s="92"/>
      <c r="X214" s="93"/>
      <c r="Y214" s="39"/>
      <c r="Z214" s="39"/>
      <c r="AA214" s="39"/>
      <c r="AB214" s="39"/>
      <c r="AC214" s="39"/>
      <c r="AD214" s="39"/>
      <c r="AE214" s="39"/>
      <c r="AT214" s="18" t="s">
        <v>232</v>
      </c>
      <c r="AU214" s="18" t="s">
        <v>86</v>
      </c>
    </row>
    <row r="215" s="2" customFormat="1" ht="16.5" customHeight="1">
      <c r="A215" s="39"/>
      <c r="B215" s="40"/>
      <c r="C215" s="252" t="s">
        <v>595</v>
      </c>
      <c r="D215" s="252" t="s">
        <v>226</v>
      </c>
      <c r="E215" s="253" t="s">
        <v>4032</v>
      </c>
      <c r="F215" s="254" t="s">
        <v>4033</v>
      </c>
      <c r="G215" s="255" t="s">
        <v>320</v>
      </c>
      <c r="H215" s="256">
        <v>22</v>
      </c>
      <c r="I215" s="257"/>
      <c r="J215" s="257"/>
      <c r="K215" s="258">
        <f>ROUND(P215*H215,2)</f>
        <v>0</v>
      </c>
      <c r="L215" s="254" t="s">
        <v>3821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</v>
      </c>
      <c r="V215" s="262">
        <f>U215*H215</f>
        <v>0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86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1690</v>
      </c>
    </row>
    <row r="216" s="2" customFormat="1">
      <c r="A216" s="39"/>
      <c r="B216" s="40"/>
      <c r="C216" s="41"/>
      <c r="D216" s="266" t="s">
        <v>232</v>
      </c>
      <c r="E216" s="41"/>
      <c r="F216" s="267" t="s">
        <v>3864</v>
      </c>
      <c r="G216" s="41"/>
      <c r="H216" s="41"/>
      <c r="I216" s="158"/>
      <c r="J216" s="158"/>
      <c r="K216" s="41"/>
      <c r="L216" s="41"/>
      <c r="M216" s="45"/>
      <c r="N216" s="268"/>
      <c r="O216" s="269"/>
      <c r="P216" s="92"/>
      <c r="Q216" s="92"/>
      <c r="R216" s="92"/>
      <c r="S216" s="92"/>
      <c r="T216" s="92"/>
      <c r="U216" s="92"/>
      <c r="V216" s="92"/>
      <c r="W216" s="92"/>
      <c r="X216" s="93"/>
      <c r="Y216" s="39"/>
      <c r="Z216" s="39"/>
      <c r="AA216" s="39"/>
      <c r="AB216" s="39"/>
      <c r="AC216" s="39"/>
      <c r="AD216" s="39"/>
      <c r="AE216" s="39"/>
      <c r="AT216" s="18" t="s">
        <v>232</v>
      </c>
      <c r="AU216" s="18" t="s">
        <v>86</v>
      </c>
    </row>
    <row r="217" s="2" customFormat="1" ht="16.5" customHeight="1">
      <c r="A217" s="39"/>
      <c r="B217" s="40"/>
      <c r="C217" s="252" t="s">
        <v>601</v>
      </c>
      <c r="D217" s="252" t="s">
        <v>226</v>
      </c>
      <c r="E217" s="253" t="s">
        <v>4034</v>
      </c>
      <c r="F217" s="254" t="s">
        <v>4035</v>
      </c>
      <c r="G217" s="255" t="s">
        <v>320</v>
      </c>
      <c r="H217" s="256">
        <v>15</v>
      </c>
      <c r="I217" s="257"/>
      <c r="J217" s="257"/>
      <c r="K217" s="258">
        <f>ROUND(P217*H217,2)</f>
        <v>0</v>
      </c>
      <c r="L217" s="254" t="s">
        <v>3821</v>
      </c>
      <c r="M217" s="45"/>
      <c r="N217" s="259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</v>
      </c>
      <c r="V217" s="262">
        <f>U217*H217</f>
        <v>0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239</v>
      </c>
      <c r="AT217" s="264" t="s">
        <v>226</v>
      </c>
      <c r="AU217" s="264" t="s">
        <v>86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1700</v>
      </c>
    </row>
    <row r="218" s="2" customFormat="1">
      <c r="A218" s="39"/>
      <c r="B218" s="40"/>
      <c r="C218" s="41"/>
      <c r="D218" s="266" t="s">
        <v>232</v>
      </c>
      <c r="E218" s="41"/>
      <c r="F218" s="267" t="s">
        <v>3864</v>
      </c>
      <c r="G218" s="41"/>
      <c r="H218" s="41"/>
      <c r="I218" s="158"/>
      <c r="J218" s="158"/>
      <c r="K218" s="41"/>
      <c r="L218" s="41"/>
      <c r="M218" s="45"/>
      <c r="N218" s="268"/>
      <c r="O218" s="269"/>
      <c r="P218" s="92"/>
      <c r="Q218" s="92"/>
      <c r="R218" s="92"/>
      <c r="S218" s="92"/>
      <c r="T218" s="92"/>
      <c r="U218" s="92"/>
      <c r="V218" s="92"/>
      <c r="W218" s="92"/>
      <c r="X218" s="93"/>
      <c r="Y218" s="39"/>
      <c r="Z218" s="39"/>
      <c r="AA218" s="39"/>
      <c r="AB218" s="39"/>
      <c r="AC218" s="39"/>
      <c r="AD218" s="39"/>
      <c r="AE218" s="39"/>
      <c r="AT218" s="18" t="s">
        <v>232</v>
      </c>
      <c r="AU218" s="18" t="s">
        <v>86</v>
      </c>
    </row>
    <row r="219" s="2" customFormat="1" ht="16.5" customHeight="1">
      <c r="A219" s="39"/>
      <c r="B219" s="40"/>
      <c r="C219" s="252" t="s">
        <v>611</v>
      </c>
      <c r="D219" s="252" t="s">
        <v>226</v>
      </c>
      <c r="E219" s="253" t="s">
        <v>4036</v>
      </c>
      <c r="F219" s="254" t="s">
        <v>4037</v>
      </c>
      <c r="G219" s="255" t="s">
        <v>320</v>
      </c>
      <c r="H219" s="256">
        <v>15</v>
      </c>
      <c r="I219" s="257"/>
      <c r="J219" s="257"/>
      <c r="K219" s="258">
        <f>ROUND(P219*H219,2)</f>
        <v>0</v>
      </c>
      <c r="L219" s="254" t="s">
        <v>3821</v>
      </c>
      <c r="M219" s="45"/>
      <c r="N219" s="259" t="s">
        <v>1</v>
      </c>
      <c r="O219" s="260" t="s">
        <v>41</v>
      </c>
      <c r="P219" s="261">
        <f>I219+J219</f>
        <v>0</v>
      </c>
      <c r="Q219" s="261">
        <f>ROUND(I219*H219,2)</f>
        <v>0</v>
      </c>
      <c r="R219" s="261">
        <f>ROUND(J219*H219,2)</f>
        <v>0</v>
      </c>
      <c r="S219" s="92"/>
      <c r="T219" s="262">
        <f>S219*H219</f>
        <v>0</v>
      </c>
      <c r="U219" s="262">
        <v>0</v>
      </c>
      <c r="V219" s="262">
        <f>U219*H219</f>
        <v>0</v>
      </c>
      <c r="W219" s="262">
        <v>0</v>
      </c>
      <c r="X219" s="263">
        <f>W219*H219</f>
        <v>0</v>
      </c>
      <c r="Y219" s="39"/>
      <c r="Z219" s="39"/>
      <c r="AA219" s="39"/>
      <c r="AB219" s="39"/>
      <c r="AC219" s="39"/>
      <c r="AD219" s="39"/>
      <c r="AE219" s="39"/>
      <c r="AR219" s="264" t="s">
        <v>239</v>
      </c>
      <c r="AT219" s="264" t="s">
        <v>226</v>
      </c>
      <c r="AU219" s="264" t="s">
        <v>86</v>
      </c>
      <c r="AY219" s="18" t="s">
        <v>223</v>
      </c>
      <c r="BE219" s="265">
        <f>IF(O219="základní",K219,0)</f>
        <v>0</v>
      </c>
      <c r="BF219" s="265">
        <f>IF(O219="snížená",K219,0)</f>
        <v>0</v>
      </c>
      <c r="BG219" s="265">
        <f>IF(O219="zákl. přenesená",K219,0)</f>
        <v>0</v>
      </c>
      <c r="BH219" s="265">
        <f>IF(O219="sníž. přenesená",K219,0)</f>
        <v>0</v>
      </c>
      <c r="BI219" s="265">
        <f>IF(O219="nulová",K219,0)</f>
        <v>0</v>
      </c>
      <c r="BJ219" s="18" t="s">
        <v>86</v>
      </c>
      <c r="BK219" s="265">
        <f>ROUND(P219*H219,2)</f>
        <v>0</v>
      </c>
      <c r="BL219" s="18" t="s">
        <v>239</v>
      </c>
      <c r="BM219" s="264" t="s">
        <v>1708</v>
      </c>
    </row>
    <row r="220" s="2" customFormat="1">
      <c r="A220" s="39"/>
      <c r="B220" s="40"/>
      <c r="C220" s="41"/>
      <c r="D220" s="266" t="s">
        <v>232</v>
      </c>
      <c r="E220" s="41"/>
      <c r="F220" s="267" t="s">
        <v>3864</v>
      </c>
      <c r="G220" s="41"/>
      <c r="H220" s="41"/>
      <c r="I220" s="158"/>
      <c r="J220" s="158"/>
      <c r="K220" s="41"/>
      <c r="L220" s="41"/>
      <c r="M220" s="45"/>
      <c r="N220" s="268"/>
      <c r="O220" s="269"/>
      <c r="P220" s="92"/>
      <c r="Q220" s="92"/>
      <c r="R220" s="92"/>
      <c r="S220" s="92"/>
      <c r="T220" s="92"/>
      <c r="U220" s="92"/>
      <c r="V220" s="92"/>
      <c r="W220" s="92"/>
      <c r="X220" s="93"/>
      <c r="Y220" s="39"/>
      <c r="Z220" s="39"/>
      <c r="AA220" s="39"/>
      <c r="AB220" s="39"/>
      <c r="AC220" s="39"/>
      <c r="AD220" s="39"/>
      <c r="AE220" s="39"/>
      <c r="AT220" s="18" t="s">
        <v>232</v>
      </c>
      <c r="AU220" s="18" t="s">
        <v>86</v>
      </c>
    </row>
    <row r="221" s="2" customFormat="1" ht="16.5" customHeight="1">
      <c r="A221" s="39"/>
      <c r="B221" s="40"/>
      <c r="C221" s="252" t="s">
        <v>616</v>
      </c>
      <c r="D221" s="252" t="s">
        <v>226</v>
      </c>
      <c r="E221" s="253" t="s">
        <v>4038</v>
      </c>
      <c r="F221" s="254" t="s">
        <v>4039</v>
      </c>
      <c r="G221" s="255" t="s">
        <v>320</v>
      </c>
      <c r="H221" s="256">
        <v>15</v>
      </c>
      <c r="I221" s="257"/>
      <c r="J221" s="257"/>
      <c r="K221" s="258">
        <f>ROUND(P221*H221,2)</f>
        <v>0</v>
      </c>
      <c r="L221" s="254" t="s">
        <v>3821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</v>
      </c>
      <c r="V221" s="262">
        <f>U221*H221</f>
        <v>0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86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1720</v>
      </c>
    </row>
    <row r="222" s="2" customFormat="1">
      <c r="A222" s="39"/>
      <c r="B222" s="40"/>
      <c r="C222" s="41"/>
      <c r="D222" s="266" t="s">
        <v>232</v>
      </c>
      <c r="E222" s="41"/>
      <c r="F222" s="267" t="s">
        <v>3864</v>
      </c>
      <c r="G222" s="41"/>
      <c r="H222" s="41"/>
      <c r="I222" s="158"/>
      <c r="J222" s="158"/>
      <c r="K222" s="41"/>
      <c r="L222" s="41"/>
      <c r="M222" s="45"/>
      <c r="N222" s="268"/>
      <c r="O222" s="269"/>
      <c r="P222" s="92"/>
      <c r="Q222" s="92"/>
      <c r="R222" s="92"/>
      <c r="S222" s="92"/>
      <c r="T222" s="92"/>
      <c r="U222" s="92"/>
      <c r="V222" s="92"/>
      <c r="W222" s="92"/>
      <c r="X222" s="93"/>
      <c r="Y222" s="39"/>
      <c r="Z222" s="39"/>
      <c r="AA222" s="39"/>
      <c r="AB222" s="39"/>
      <c r="AC222" s="39"/>
      <c r="AD222" s="39"/>
      <c r="AE222" s="39"/>
      <c r="AT222" s="18" t="s">
        <v>232</v>
      </c>
      <c r="AU222" s="18" t="s">
        <v>86</v>
      </c>
    </row>
    <row r="223" s="2" customFormat="1" ht="16.5" customHeight="1">
      <c r="A223" s="39"/>
      <c r="B223" s="40"/>
      <c r="C223" s="252" t="s">
        <v>621</v>
      </c>
      <c r="D223" s="252" t="s">
        <v>226</v>
      </c>
      <c r="E223" s="253" t="s">
        <v>4040</v>
      </c>
      <c r="F223" s="254" t="s">
        <v>4041</v>
      </c>
      <c r="G223" s="255" t="s">
        <v>320</v>
      </c>
      <c r="H223" s="256">
        <v>60</v>
      </c>
      <c r="I223" s="257"/>
      <c r="J223" s="257"/>
      <c r="K223" s="258">
        <f>ROUND(P223*H223,2)</f>
        <v>0</v>
      </c>
      <c r="L223" s="254" t="s">
        <v>3821</v>
      </c>
      <c r="M223" s="45"/>
      <c r="N223" s="259" t="s">
        <v>1</v>
      </c>
      <c r="O223" s="260" t="s">
        <v>41</v>
      </c>
      <c r="P223" s="261">
        <f>I223+J223</f>
        <v>0</v>
      </c>
      <c r="Q223" s="261">
        <f>ROUND(I223*H223,2)</f>
        <v>0</v>
      </c>
      <c r="R223" s="261">
        <f>ROUND(J223*H223,2)</f>
        <v>0</v>
      </c>
      <c r="S223" s="92"/>
      <c r="T223" s="262">
        <f>S223*H223</f>
        <v>0</v>
      </c>
      <c r="U223" s="262">
        <v>0</v>
      </c>
      <c r="V223" s="262">
        <f>U223*H223</f>
        <v>0</v>
      </c>
      <c r="W223" s="262">
        <v>0</v>
      </c>
      <c r="X223" s="263">
        <f>W223*H223</f>
        <v>0</v>
      </c>
      <c r="Y223" s="39"/>
      <c r="Z223" s="39"/>
      <c r="AA223" s="39"/>
      <c r="AB223" s="39"/>
      <c r="AC223" s="39"/>
      <c r="AD223" s="39"/>
      <c r="AE223" s="39"/>
      <c r="AR223" s="264" t="s">
        <v>239</v>
      </c>
      <c r="AT223" s="264" t="s">
        <v>226</v>
      </c>
      <c r="AU223" s="264" t="s">
        <v>86</v>
      </c>
      <c r="AY223" s="18" t="s">
        <v>223</v>
      </c>
      <c r="BE223" s="265">
        <f>IF(O223="základní",K223,0)</f>
        <v>0</v>
      </c>
      <c r="BF223" s="265">
        <f>IF(O223="snížená",K223,0)</f>
        <v>0</v>
      </c>
      <c r="BG223" s="265">
        <f>IF(O223="zákl. přenesená",K223,0)</f>
        <v>0</v>
      </c>
      <c r="BH223" s="265">
        <f>IF(O223="sníž. přenesená",K223,0)</f>
        <v>0</v>
      </c>
      <c r="BI223" s="265">
        <f>IF(O223="nulová",K223,0)</f>
        <v>0</v>
      </c>
      <c r="BJ223" s="18" t="s">
        <v>86</v>
      </c>
      <c r="BK223" s="265">
        <f>ROUND(P223*H223,2)</f>
        <v>0</v>
      </c>
      <c r="BL223" s="18" t="s">
        <v>239</v>
      </c>
      <c r="BM223" s="264" t="s">
        <v>2268</v>
      </c>
    </row>
    <row r="224" s="2" customFormat="1">
      <c r="A224" s="39"/>
      <c r="B224" s="40"/>
      <c r="C224" s="41"/>
      <c r="D224" s="266" t="s">
        <v>232</v>
      </c>
      <c r="E224" s="41"/>
      <c r="F224" s="267" t="s">
        <v>3864</v>
      </c>
      <c r="G224" s="41"/>
      <c r="H224" s="41"/>
      <c r="I224" s="158"/>
      <c r="J224" s="158"/>
      <c r="K224" s="41"/>
      <c r="L224" s="41"/>
      <c r="M224" s="45"/>
      <c r="N224" s="268"/>
      <c r="O224" s="269"/>
      <c r="P224" s="92"/>
      <c r="Q224" s="92"/>
      <c r="R224" s="92"/>
      <c r="S224" s="92"/>
      <c r="T224" s="92"/>
      <c r="U224" s="92"/>
      <c r="V224" s="92"/>
      <c r="W224" s="92"/>
      <c r="X224" s="93"/>
      <c r="Y224" s="39"/>
      <c r="Z224" s="39"/>
      <c r="AA224" s="39"/>
      <c r="AB224" s="39"/>
      <c r="AC224" s="39"/>
      <c r="AD224" s="39"/>
      <c r="AE224" s="39"/>
      <c r="AT224" s="18" t="s">
        <v>232</v>
      </c>
      <c r="AU224" s="18" t="s">
        <v>86</v>
      </c>
    </row>
    <row r="225" s="2" customFormat="1" ht="16.5" customHeight="1">
      <c r="A225" s="39"/>
      <c r="B225" s="40"/>
      <c r="C225" s="252" t="s">
        <v>625</v>
      </c>
      <c r="D225" s="252" t="s">
        <v>226</v>
      </c>
      <c r="E225" s="253" t="s">
        <v>4042</v>
      </c>
      <c r="F225" s="254" t="s">
        <v>4043</v>
      </c>
      <c r="G225" s="255" t="s">
        <v>320</v>
      </c>
      <c r="H225" s="256">
        <v>60</v>
      </c>
      <c r="I225" s="257"/>
      <c r="J225" s="257"/>
      <c r="K225" s="258">
        <f>ROUND(P225*H225,2)</f>
        <v>0</v>
      </c>
      <c r="L225" s="254" t="s">
        <v>3821</v>
      </c>
      <c r="M225" s="45"/>
      <c r="N225" s="259" t="s">
        <v>1</v>
      </c>
      <c r="O225" s="260" t="s">
        <v>41</v>
      </c>
      <c r="P225" s="261">
        <f>I225+J225</f>
        <v>0</v>
      </c>
      <c r="Q225" s="261">
        <f>ROUND(I225*H225,2)</f>
        <v>0</v>
      </c>
      <c r="R225" s="261">
        <f>ROUND(J225*H225,2)</f>
        <v>0</v>
      </c>
      <c r="S225" s="92"/>
      <c r="T225" s="262">
        <f>S225*H225</f>
        <v>0</v>
      </c>
      <c r="U225" s="262">
        <v>0</v>
      </c>
      <c r="V225" s="262">
        <f>U225*H225</f>
        <v>0</v>
      </c>
      <c r="W225" s="262">
        <v>0</v>
      </c>
      <c r="X225" s="263">
        <f>W225*H225</f>
        <v>0</v>
      </c>
      <c r="Y225" s="39"/>
      <c r="Z225" s="39"/>
      <c r="AA225" s="39"/>
      <c r="AB225" s="39"/>
      <c r="AC225" s="39"/>
      <c r="AD225" s="39"/>
      <c r="AE225" s="39"/>
      <c r="AR225" s="264" t="s">
        <v>239</v>
      </c>
      <c r="AT225" s="264" t="s">
        <v>226</v>
      </c>
      <c r="AU225" s="264" t="s">
        <v>86</v>
      </c>
      <c r="AY225" s="18" t="s">
        <v>223</v>
      </c>
      <c r="BE225" s="265">
        <f>IF(O225="základní",K225,0)</f>
        <v>0</v>
      </c>
      <c r="BF225" s="265">
        <f>IF(O225="snížená",K225,0)</f>
        <v>0</v>
      </c>
      <c r="BG225" s="265">
        <f>IF(O225="zákl. přenesená",K225,0)</f>
        <v>0</v>
      </c>
      <c r="BH225" s="265">
        <f>IF(O225="sníž. přenesená",K225,0)</f>
        <v>0</v>
      </c>
      <c r="BI225" s="265">
        <f>IF(O225="nulová",K225,0)</f>
        <v>0</v>
      </c>
      <c r="BJ225" s="18" t="s">
        <v>86</v>
      </c>
      <c r="BK225" s="265">
        <f>ROUND(P225*H225,2)</f>
        <v>0</v>
      </c>
      <c r="BL225" s="18" t="s">
        <v>239</v>
      </c>
      <c r="BM225" s="264" t="s">
        <v>1739</v>
      </c>
    </row>
    <row r="226" s="2" customFormat="1">
      <c r="A226" s="39"/>
      <c r="B226" s="40"/>
      <c r="C226" s="41"/>
      <c r="D226" s="266" t="s">
        <v>232</v>
      </c>
      <c r="E226" s="41"/>
      <c r="F226" s="267" t="s">
        <v>3864</v>
      </c>
      <c r="G226" s="41"/>
      <c r="H226" s="41"/>
      <c r="I226" s="158"/>
      <c r="J226" s="158"/>
      <c r="K226" s="41"/>
      <c r="L226" s="41"/>
      <c r="M226" s="45"/>
      <c r="N226" s="268"/>
      <c r="O226" s="269"/>
      <c r="P226" s="92"/>
      <c r="Q226" s="92"/>
      <c r="R226" s="92"/>
      <c r="S226" s="92"/>
      <c r="T226" s="92"/>
      <c r="U226" s="92"/>
      <c r="V226" s="92"/>
      <c r="W226" s="92"/>
      <c r="X226" s="93"/>
      <c r="Y226" s="39"/>
      <c r="Z226" s="39"/>
      <c r="AA226" s="39"/>
      <c r="AB226" s="39"/>
      <c r="AC226" s="39"/>
      <c r="AD226" s="39"/>
      <c r="AE226" s="39"/>
      <c r="AT226" s="18" t="s">
        <v>232</v>
      </c>
      <c r="AU226" s="18" t="s">
        <v>86</v>
      </c>
    </row>
    <row r="227" s="2" customFormat="1" ht="16.5" customHeight="1">
      <c r="A227" s="39"/>
      <c r="B227" s="40"/>
      <c r="C227" s="252" t="s">
        <v>630</v>
      </c>
      <c r="D227" s="252" t="s">
        <v>226</v>
      </c>
      <c r="E227" s="253" t="s">
        <v>4044</v>
      </c>
      <c r="F227" s="254" t="s">
        <v>4045</v>
      </c>
      <c r="G227" s="255" t="s">
        <v>320</v>
      </c>
      <c r="H227" s="256">
        <v>60</v>
      </c>
      <c r="I227" s="257"/>
      <c r="J227" s="257"/>
      <c r="K227" s="258">
        <f>ROUND(P227*H227,2)</f>
        <v>0</v>
      </c>
      <c r="L227" s="254" t="s">
        <v>3821</v>
      </c>
      <c r="M227" s="45"/>
      <c r="N227" s="259" t="s">
        <v>1</v>
      </c>
      <c r="O227" s="260" t="s">
        <v>41</v>
      </c>
      <c r="P227" s="261">
        <f>I227+J227</f>
        <v>0</v>
      </c>
      <c r="Q227" s="261">
        <f>ROUND(I227*H227,2)</f>
        <v>0</v>
      </c>
      <c r="R227" s="261">
        <f>ROUND(J227*H227,2)</f>
        <v>0</v>
      </c>
      <c r="S227" s="92"/>
      <c r="T227" s="262">
        <f>S227*H227</f>
        <v>0</v>
      </c>
      <c r="U227" s="262">
        <v>0</v>
      </c>
      <c r="V227" s="262">
        <f>U227*H227</f>
        <v>0</v>
      </c>
      <c r="W227" s="262">
        <v>0</v>
      </c>
      <c r="X227" s="263">
        <f>W227*H227</f>
        <v>0</v>
      </c>
      <c r="Y227" s="39"/>
      <c r="Z227" s="39"/>
      <c r="AA227" s="39"/>
      <c r="AB227" s="39"/>
      <c r="AC227" s="39"/>
      <c r="AD227" s="39"/>
      <c r="AE227" s="39"/>
      <c r="AR227" s="264" t="s">
        <v>239</v>
      </c>
      <c r="AT227" s="264" t="s">
        <v>226</v>
      </c>
      <c r="AU227" s="264" t="s">
        <v>86</v>
      </c>
      <c r="AY227" s="18" t="s">
        <v>223</v>
      </c>
      <c r="BE227" s="265">
        <f>IF(O227="základní",K227,0)</f>
        <v>0</v>
      </c>
      <c r="BF227" s="265">
        <f>IF(O227="snížená",K227,0)</f>
        <v>0</v>
      </c>
      <c r="BG227" s="265">
        <f>IF(O227="zákl. přenesená",K227,0)</f>
        <v>0</v>
      </c>
      <c r="BH227" s="265">
        <f>IF(O227="sníž. přenesená",K227,0)</f>
        <v>0</v>
      </c>
      <c r="BI227" s="265">
        <f>IF(O227="nulová",K227,0)</f>
        <v>0</v>
      </c>
      <c r="BJ227" s="18" t="s">
        <v>86</v>
      </c>
      <c r="BK227" s="265">
        <f>ROUND(P227*H227,2)</f>
        <v>0</v>
      </c>
      <c r="BL227" s="18" t="s">
        <v>239</v>
      </c>
      <c r="BM227" s="264" t="s">
        <v>3747</v>
      </c>
    </row>
    <row r="228" s="2" customFormat="1">
      <c r="A228" s="39"/>
      <c r="B228" s="40"/>
      <c r="C228" s="41"/>
      <c r="D228" s="266" t="s">
        <v>232</v>
      </c>
      <c r="E228" s="41"/>
      <c r="F228" s="267" t="s">
        <v>3864</v>
      </c>
      <c r="G228" s="41"/>
      <c r="H228" s="41"/>
      <c r="I228" s="158"/>
      <c r="J228" s="158"/>
      <c r="K228" s="41"/>
      <c r="L228" s="41"/>
      <c r="M228" s="45"/>
      <c r="N228" s="268"/>
      <c r="O228" s="269"/>
      <c r="P228" s="92"/>
      <c r="Q228" s="92"/>
      <c r="R228" s="92"/>
      <c r="S228" s="92"/>
      <c r="T228" s="92"/>
      <c r="U228" s="92"/>
      <c r="V228" s="92"/>
      <c r="W228" s="92"/>
      <c r="X228" s="93"/>
      <c r="Y228" s="39"/>
      <c r="Z228" s="39"/>
      <c r="AA228" s="39"/>
      <c r="AB228" s="39"/>
      <c r="AC228" s="39"/>
      <c r="AD228" s="39"/>
      <c r="AE228" s="39"/>
      <c r="AT228" s="18" t="s">
        <v>232</v>
      </c>
      <c r="AU228" s="18" t="s">
        <v>86</v>
      </c>
    </row>
    <row r="229" s="2" customFormat="1" ht="16.5" customHeight="1">
      <c r="A229" s="39"/>
      <c r="B229" s="40"/>
      <c r="C229" s="252" t="s">
        <v>635</v>
      </c>
      <c r="D229" s="252" t="s">
        <v>226</v>
      </c>
      <c r="E229" s="253" t="s">
        <v>4046</v>
      </c>
      <c r="F229" s="254" t="s">
        <v>4047</v>
      </c>
      <c r="G229" s="255" t="s">
        <v>320</v>
      </c>
      <c r="H229" s="256">
        <v>2</v>
      </c>
      <c r="I229" s="257"/>
      <c r="J229" s="257"/>
      <c r="K229" s="258">
        <f>ROUND(P229*H229,2)</f>
        <v>0</v>
      </c>
      <c r="L229" s="254" t="s">
        <v>3821</v>
      </c>
      <c r="M229" s="45"/>
      <c r="N229" s="259" t="s">
        <v>1</v>
      </c>
      <c r="O229" s="260" t="s">
        <v>41</v>
      </c>
      <c r="P229" s="261">
        <f>I229+J229</f>
        <v>0</v>
      </c>
      <c r="Q229" s="261">
        <f>ROUND(I229*H229,2)</f>
        <v>0</v>
      </c>
      <c r="R229" s="261">
        <f>ROUND(J229*H229,2)</f>
        <v>0</v>
      </c>
      <c r="S229" s="92"/>
      <c r="T229" s="262">
        <f>S229*H229</f>
        <v>0</v>
      </c>
      <c r="U229" s="262">
        <v>0</v>
      </c>
      <c r="V229" s="262">
        <f>U229*H229</f>
        <v>0</v>
      </c>
      <c r="W229" s="262">
        <v>0</v>
      </c>
      <c r="X229" s="263">
        <f>W229*H229</f>
        <v>0</v>
      </c>
      <c r="Y229" s="39"/>
      <c r="Z229" s="39"/>
      <c r="AA229" s="39"/>
      <c r="AB229" s="39"/>
      <c r="AC229" s="39"/>
      <c r="AD229" s="39"/>
      <c r="AE229" s="39"/>
      <c r="AR229" s="264" t="s">
        <v>239</v>
      </c>
      <c r="AT229" s="264" t="s">
        <v>226</v>
      </c>
      <c r="AU229" s="264" t="s">
        <v>86</v>
      </c>
      <c r="AY229" s="18" t="s">
        <v>223</v>
      </c>
      <c r="BE229" s="265">
        <f>IF(O229="základní",K229,0)</f>
        <v>0</v>
      </c>
      <c r="BF229" s="265">
        <f>IF(O229="snížená",K229,0)</f>
        <v>0</v>
      </c>
      <c r="BG229" s="265">
        <f>IF(O229="zákl. přenesená",K229,0)</f>
        <v>0</v>
      </c>
      <c r="BH229" s="265">
        <f>IF(O229="sníž. přenesená",K229,0)</f>
        <v>0</v>
      </c>
      <c r="BI229" s="265">
        <f>IF(O229="nulová",K229,0)</f>
        <v>0</v>
      </c>
      <c r="BJ229" s="18" t="s">
        <v>86</v>
      </c>
      <c r="BK229" s="265">
        <f>ROUND(P229*H229,2)</f>
        <v>0</v>
      </c>
      <c r="BL229" s="18" t="s">
        <v>239</v>
      </c>
      <c r="BM229" s="264" t="s">
        <v>1758</v>
      </c>
    </row>
    <row r="230" s="2" customFormat="1">
      <c r="A230" s="39"/>
      <c r="B230" s="40"/>
      <c r="C230" s="41"/>
      <c r="D230" s="266" t="s">
        <v>232</v>
      </c>
      <c r="E230" s="41"/>
      <c r="F230" s="267" t="s">
        <v>3864</v>
      </c>
      <c r="G230" s="41"/>
      <c r="H230" s="41"/>
      <c r="I230" s="158"/>
      <c r="J230" s="158"/>
      <c r="K230" s="41"/>
      <c r="L230" s="41"/>
      <c r="M230" s="45"/>
      <c r="N230" s="268"/>
      <c r="O230" s="269"/>
      <c r="P230" s="92"/>
      <c r="Q230" s="92"/>
      <c r="R230" s="92"/>
      <c r="S230" s="92"/>
      <c r="T230" s="92"/>
      <c r="U230" s="92"/>
      <c r="V230" s="92"/>
      <c r="W230" s="92"/>
      <c r="X230" s="93"/>
      <c r="Y230" s="39"/>
      <c r="Z230" s="39"/>
      <c r="AA230" s="39"/>
      <c r="AB230" s="39"/>
      <c r="AC230" s="39"/>
      <c r="AD230" s="39"/>
      <c r="AE230" s="39"/>
      <c r="AT230" s="18" t="s">
        <v>232</v>
      </c>
      <c r="AU230" s="18" t="s">
        <v>86</v>
      </c>
    </row>
    <row r="231" s="2" customFormat="1" ht="16.5" customHeight="1">
      <c r="A231" s="39"/>
      <c r="B231" s="40"/>
      <c r="C231" s="252" t="s">
        <v>640</v>
      </c>
      <c r="D231" s="252" t="s">
        <v>226</v>
      </c>
      <c r="E231" s="253" t="s">
        <v>4048</v>
      </c>
      <c r="F231" s="254" t="s">
        <v>4049</v>
      </c>
      <c r="G231" s="255" t="s">
        <v>320</v>
      </c>
      <c r="H231" s="256">
        <v>10</v>
      </c>
      <c r="I231" s="257"/>
      <c r="J231" s="257"/>
      <c r="K231" s="258">
        <f>ROUND(P231*H231,2)</f>
        <v>0</v>
      </c>
      <c r="L231" s="254" t="s">
        <v>3821</v>
      </c>
      <c r="M231" s="45"/>
      <c r="N231" s="259" t="s">
        <v>1</v>
      </c>
      <c r="O231" s="260" t="s">
        <v>41</v>
      </c>
      <c r="P231" s="261">
        <f>I231+J231</f>
        <v>0</v>
      </c>
      <c r="Q231" s="261">
        <f>ROUND(I231*H231,2)</f>
        <v>0</v>
      </c>
      <c r="R231" s="261">
        <f>ROUND(J231*H231,2)</f>
        <v>0</v>
      </c>
      <c r="S231" s="92"/>
      <c r="T231" s="262">
        <f>S231*H231</f>
        <v>0</v>
      </c>
      <c r="U231" s="262">
        <v>0</v>
      </c>
      <c r="V231" s="262">
        <f>U231*H231</f>
        <v>0</v>
      </c>
      <c r="W231" s="262">
        <v>0</v>
      </c>
      <c r="X231" s="263">
        <f>W231*H231</f>
        <v>0</v>
      </c>
      <c r="Y231" s="39"/>
      <c r="Z231" s="39"/>
      <c r="AA231" s="39"/>
      <c r="AB231" s="39"/>
      <c r="AC231" s="39"/>
      <c r="AD231" s="39"/>
      <c r="AE231" s="39"/>
      <c r="AR231" s="264" t="s">
        <v>239</v>
      </c>
      <c r="AT231" s="264" t="s">
        <v>226</v>
      </c>
      <c r="AU231" s="264" t="s">
        <v>86</v>
      </c>
      <c r="AY231" s="18" t="s">
        <v>223</v>
      </c>
      <c r="BE231" s="265">
        <f>IF(O231="základní",K231,0)</f>
        <v>0</v>
      </c>
      <c r="BF231" s="265">
        <f>IF(O231="snížená",K231,0)</f>
        <v>0</v>
      </c>
      <c r="BG231" s="265">
        <f>IF(O231="zákl. přenesená",K231,0)</f>
        <v>0</v>
      </c>
      <c r="BH231" s="265">
        <f>IF(O231="sníž. přenesená",K231,0)</f>
        <v>0</v>
      </c>
      <c r="BI231" s="265">
        <f>IF(O231="nulová",K231,0)</f>
        <v>0</v>
      </c>
      <c r="BJ231" s="18" t="s">
        <v>86</v>
      </c>
      <c r="BK231" s="265">
        <f>ROUND(P231*H231,2)</f>
        <v>0</v>
      </c>
      <c r="BL231" s="18" t="s">
        <v>239</v>
      </c>
      <c r="BM231" s="264" t="s">
        <v>1766</v>
      </c>
    </row>
    <row r="232" s="2" customFormat="1">
      <c r="A232" s="39"/>
      <c r="B232" s="40"/>
      <c r="C232" s="41"/>
      <c r="D232" s="266" t="s">
        <v>232</v>
      </c>
      <c r="E232" s="41"/>
      <c r="F232" s="267" t="s">
        <v>4050</v>
      </c>
      <c r="G232" s="41"/>
      <c r="H232" s="41"/>
      <c r="I232" s="158"/>
      <c r="J232" s="158"/>
      <c r="K232" s="41"/>
      <c r="L232" s="41"/>
      <c r="M232" s="45"/>
      <c r="N232" s="268"/>
      <c r="O232" s="269"/>
      <c r="P232" s="92"/>
      <c r="Q232" s="92"/>
      <c r="R232" s="92"/>
      <c r="S232" s="92"/>
      <c r="T232" s="92"/>
      <c r="U232" s="92"/>
      <c r="V232" s="92"/>
      <c r="W232" s="92"/>
      <c r="X232" s="93"/>
      <c r="Y232" s="39"/>
      <c r="Z232" s="39"/>
      <c r="AA232" s="39"/>
      <c r="AB232" s="39"/>
      <c r="AC232" s="39"/>
      <c r="AD232" s="39"/>
      <c r="AE232" s="39"/>
      <c r="AT232" s="18" t="s">
        <v>232</v>
      </c>
      <c r="AU232" s="18" t="s">
        <v>86</v>
      </c>
    </row>
    <row r="233" s="2" customFormat="1" ht="16.5" customHeight="1">
      <c r="A233" s="39"/>
      <c r="B233" s="40"/>
      <c r="C233" s="252" t="s">
        <v>645</v>
      </c>
      <c r="D233" s="252" t="s">
        <v>226</v>
      </c>
      <c r="E233" s="253" t="s">
        <v>4051</v>
      </c>
      <c r="F233" s="254" t="s">
        <v>4052</v>
      </c>
      <c r="G233" s="255" t="s">
        <v>320</v>
      </c>
      <c r="H233" s="256">
        <v>2</v>
      </c>
      <c r="I233" s="257"/>
      <c r="J233" s="257"/>
      <c r="K233" s="258">
        <f>ROUND(P233*H233,2)</f>
        <v>0</v>
      </c>
      <c r="L233" s="254" t="s">
        <v>3821</v>
      </c>
      <c r="M233" s="45"/>
      <c r="N233" s="259" t="s">
        <v>1</v>
      </c>
      <c r="O233" s="260" t="s">
        <v>41</v>
      </c>
      <c r="P233" s="261">
        <f>I233+J233</f>
        <v>0</v>
      </c>
      <c r="Q233" s="261">
        <f>ROUND(I233*H233,2)</f>
        <v>0</v>
      </c>
      <c r="R233" s="261">
        <f>ROUND(J233*H233,2)</f>
        <v>0</v>
      </c>
      <c r="S233" s="92"/>
      <c r="T233" s="262">
        <f>S233*H233</f>
        <v>0</v>
      </c>
      <c r="U233" s="262">
        <v>0</v>
      </c>
      <c r="V233" s="262">
        <f>U233*H233</f>
        <v>0</v>
      </c>
      <c r="W233" s="262">
        <v>0</v>
      </c>
      <c r="X233" s="263">
        <f>W233*H233</f>
        <v>0</v>
      </c>
      <c r="Y233" s="39"/>
      <c r="Z233" s="39"/>
      <c r="AA233" s="39"/>
      <c r="AB233" s="39"/>
      <c r="AC233" s="39"/>
      <c r="AD233" s="39"/>
      <c r="AE233" s="39"/>
      <c r="AR233" s="264" t="s">
        <v>239</v>
      </c>
      <c r="AT233" s="264" t="s">
        <v>226</v>
      </c>
      <c r="AU233" s="264" t="s">
        <v>86</v>
      </c>
      <c r="AY233" s="18" t="s">
        <v>223</v>
      </c>
      <c r="BE233" s="265">
        <f>IF(O233="základní",K233,0)</f>
        <v>0</v>
      </c>
      <c r="BF233" s="265">
        <f>IF(O233="snížená",K233,0)</f>
        <v>0</v>
      </c>
      <c r="BG233" s="265">
        <f>IF(O233="zákl. přenesená",K233,0)</f>
        <v>0</v>
      </c>
      <c r="BH233" s="265">
        <f>IF(O233="sníž. přenesená",K233,0)</f>
        <v>0</v>
      </c>
      <c r="BI233" s="265">
        <f>IF(O233="nulová",K233,0)</f>
        <v>0</v>
      </c>
      <c r="BJ233" s="18" t="s">
        <v>86</v>
      </c>
      <c r="BK233" s="265">
        <f>ROUND(P233*H233,2)</f>
        <v>0</v>
      </c>
      <c r="BL233" s="18" t="s">
        <v>239</v>
      </c>
      <c r="BM233" s="264" t="s">
        <v>1775</v>
      </c>
    </row>
    <row r="234" s="2" customFormat="1">
      <c r="A234" s="39"/>
      <c r="B234" s="40"/>
      <c r="C234" s="41"/>
      <c r="D234" s="266" t="s">
        <v>232</v>
      </c>
      <c r="E234" s="41"/>
      <c r="F234" s="267" t="s">
        <v>3864</v>
      </c>
      <c r="G234" s="41"/>
      <c r="H234" s="41"/>
      <c r="I234" s="158"/>
      <c r="J234" s="158"/>
      <c r="K234" s="41"/>
      <c r="L234" s="41"/>
      <c r="M234" s="45"/>
      <c r="N234" s="268"/>
      <c r="O234" s="269"/>
      <c r="P234" s="92"/>
      <c r="Q234" s="92"/>
      <c r="R234" s="92"/>
      <c r="S234" s="92"/>
      <c r="T234" s="92"/>
      <c r="U234" s="92"/>
      <c r="V234" s="92"/>
      <c r="W234" s="92"/>
      <c r="X234" s="93"/>
      <c r="Y234" s="39"/>
      <c r="Z234" s="39"/>
      <c r="AA234" s="39"/>
      <c r="AB234" s="39"/>
      <c r="AC234" s="39"/>
      <c r="AD234" s="39"/>
      <c r="AE234" s="39"/>
      <c r="AT234" s="18" t="s">
        <v>232</v>
      </c>
      <c r="AU234" s="18" t="s">
        <v>86</v>
      </c>
    </row>
    <row r="235" s="2" customFormat="1" ht="21.75" customHeight="1">
      <c r="A235" s="39"/>
      <c r="B235" s="40"/>
      <c r="C235" s="252" t="s">
        <v>650</v>
      </c>
      <c r="D235" s="252" t="s">
        <v>226</v>
      </c>
      <c r="E235" s="253" t="s">
        <v>4053</v>
      </c>
      <c r="F235" s="254" t="s">
        <v>4054</v>
      </c>
      <c r="G235" s="255" t="s">
        <v>320</v>
      </c>
      <c r="H235" s="256">
        <v>22</v>
      </c>
      <c r="I235" s="257"/>
      <c r="J235" s="257"/>
      <c r="K235" s="258">
        <f>ROUND(P235*H235,2)</f>
        <v>0</v>
      </c>
      <c r="L235" s="254" t="s">
        <v>3821</v>
      </c>
      <c r="M235" s="45"/>
      <c r="N235" s="259" t="s">
        <v>1</v>
      </c>
      <c r="O235" s="260" t="s">
        <v>41</v>
      </c>
      <c r="P235" s="261">
        <f>I235+J235</f>
        <v>0</v>
      </c>
      <c r="Q235" s="261">
        <f>ROUND(I235*H235,2)</f>
        <v>0</v>
      </c>
      <c r="R235" s="261">
        <f>ROUND(J235*H235,2)</f>
        <v>0</v>
      </c>
      <c r="S235" s="92"/>
      <c r="T235" s="262">
        <f>S235*H235</f>
        <v>0</v>
      </c>
      <c r="U235" s="262">
        <v>0</v>
      </c>
      <c r="V235" s="262">
        <f>U235*H235</f>
        <v>0</v>
      </c>
      <c r="W235" s="262">
        <v>0</v>
      </c>
      <c r="X235" s="263">
        <f>W235*H235</f>
        <v>0</v>
      </c>
      <c r="Y235" s="39"/>
      <c r="Z235" s="39"/>
      <c r="AA235" s="39"/>
      <c r="AB235" s="39"/>
      <c r="AC235" s="39"/>
      <c r="AD235" s="39"/>
      <c r="AE235" s="39"/>
      <c r="AR235" s="264" t="s">
        <v>239</v>
      </c>
      <c r="AT235" s="264" t="s">
        <v>226</v>
      </c>
      <c r="AU235" s="264" t="s">
        <v>86</v>
      </c>
      <c r="AY235" s="18" t="s">
        <v>223</v>
      </c>
      <c r="BE235" s="265">
        <f>IF(O235="základní",K235,0)</f>
        <v>0</v>
      </c>
      <c r="BF235" s="265">
        <f>IF(O235="snížená",K235,0)</f>
        <v>0</v>
      </c>
      <c r="BG235" s="265">
        <f>IF(O235="zákl. přenesená",K235,0)</f>
        <v>0</v>
      </c>
      <c r="BH235" s="265">
        <f>IF(O235="sníž. přenesená",K235,0)</f>
        <v>0</v>
      </c>
      <c r="BI235" s="265">
        <f>IF(O235="nulová",K235,0)</f>
        <v>0</v>
      </c>
      <c r="BJ235" s="18" t="s">
        <v>86</v>
      </c>
      <c r="BK235" s="265">
        <f>ROUND(P235*H235,2)</f>
        <v>0</v>
      </c>
      <c r="BL235" s="18" t="s">
        <v>239</v>
      </c>
      <c r="BM235" s="264" t="s">
        <v>1787</v>
      </c>
    </row>
    <row r="236" s="2" customFormat="1">
      <c r="A236" s="39"/>
      <c r="B236" s="40"/>
      <c r="C236" s="41"/>
      <c r="D236" s="266" t="s">
        <v>232</v>
      </c>
      <c r="E236" s="41"/>
      <c r="F236" s="267" t="s">
        <v>4055</v>
      </c>
      <c r="G236" s="41"/>
      <c r="H236" s="41"/>
      <c r="I236" s="158"/>
      <c r="J236" s="158"/>
      <c r="K236" s="41"/>
      <c r="L236" s="41"/>
      <c r="M236" s="45"/>
      <c r="N236" s="268"/>
      <c r="O236" s="269"/>
      <c r="P236" s="92"/>
      <c r="Q236" s="92"/>
      <c r="R236" s="92"/>
      <c r="S236" s="92"/>
      <c r="T236" s="92"/>
      <c r="U236" s="92"/>
      <c r="V236" s="92"/>
      <c r="W236" s="92"/>
      <c r="X236" s="93"/>
      <c r="Y236" s="39"/>
      <c r="Z236" s="39"/>
      <c r="AA236" s="39"/>
      <c r="AB236" s="39"/>
      <c r="AC236" s="39"/>
      <c r="AD236" s="39"/>
      <c r="AE236" s="39"/>
      <c r="AT236" s="18" t="s">
        <v>232</v>
      </c>
      <c r="AU236" s="18" t="s">
        <v>86</v>
      </c>
    </row>
    <row r="237" s="2" customFormat="1" ht="21.75" customHeight="1">
      <c r="A237" s="39"/>
      <c r="B237" s="40"/>
      <c r="C237" s="252" t="s">
        <v>658</v>
      </c>
      <c r="D237" s="252" t="s">
        <v>226</v>
      </c>
      <c r="E237" s="253" t="s">
        <v>4056</v>
      </c>
      <c r="F237" s="254" t="s">
        <v>4054</v>
      </c>
      <c r="G237" s="255" t="s">
        <v>320</v>
      </c>
      <c r="H237" s="256">
        <v>2</v>
      </c>
      <c r="I237" s="257"/>
      <c r="J237" s="257"/>
      <c r="K237" s="258">
        <f>ROUND(P237*H237,2)</f>
        <v>0</v>
      </c>
      <c r="L237" s="254" t="s">
        <v>3821</v>
      </c>
      <c r="M237" s="45"/>
      <c r="N237" s="259" t="s">
        <v>1</v>
      </c>
      <c r="O237" s="260" t="s">
        <v>41</v>
      </c>
      <c r="P237" s="261">
        <f>I237+J237</f>
        <v>0</v>
      </c>
      <c r="Q237" s="261">
        <f>ROUND(I237*H237,2)</f>
        <v>0</v>
      </c>
      <c r="R237" s="261">
        <f>ROUND(J237*H237,2)</f>
        <v>0</v>
      </c>
      <c r="S237" s="92"/>
      <c r="T237" s="262">
        <f>S237*H237</f>
        <v>0</v>
      </c>
      <c r="U237" s="262">
        <v>0</v>
      </c>
      <c r="V237" s="262">
        <f>U237*H237</f>
        <v>0</v>
      </c>
      <c r="W237" s="262">
        <v>0</v>
      </c>
      <c r="X237" s="263">
        <f>W237*H237</f>
        <v>0</v>
      </c>
      <c r="Y237" s="39"/>
      <c r="Z237" s="39"/>
      <c r="AA237" s="39"/>
      <c r="AB237" s="39"/>
      <c r="AC237" s="39"/>
      <c r="AD237" s="39"/>
      <c r="AE237" s="39"/>
      <c r="AR237" s="264" t="s">
        <v>239</v>
      </c>
      <c r="AT237" s="264" t="s">
        <v>226</v>
      </c>
      <c r="AU237" s="264" t="s">
        <v>86</v>
      </c>
      <c r="AY237" s="18" t="s">
        <v>223</v>
      </c>
      <c r="BE237" s="265">
        <f>IF(O237="základní",K237,0)</f>
        <v>0</v>
      </c>
      <c r="BF237" s="265">
        <f>IF(O237="snížená",K237,0)</f>
        <v>0</v>
      </c>
      <c r="BG237" s="265">
        <f>IF(O237="zákl. přenesená",K237,0)</f>
        <v>0</v>
      </c>
      <c r="BH237" s="265">
        <f>IF(O237="sníž. přenesená",K237,0)</f>
        <v>0</v>
      </c>
      <c r="BI237" s="265">
        <f>IF(O237="nulová",K237,0)</f>
        <v>0</v>
      </c>
      <c r="BJ237" s="18" t="s">
        <v>86</v>
      </c>
      <c r="BK237" s="265">
        <f>ROUND(P237*H237,2)</f>
        <v>0</v>
      </c>
      <c r="BL237" s="18" t="s">
        <v>239</v>
      </c>
      <c r="BM237" s="264" t="s">
        <v>1797</v>
      </c>
    </row>
    <row r="238" s="2" customFormat="1">
      <c r="A238" s="39"/>
      <c r="B238" s="40"/>
      <c r="C238" s="41"/>
      <c r="D238" s="266" t="s">
        <v>232</v>
      </c>
      <c r="E238" s="41"/>
      <c r="F238" s="267" t="s">
        <v>4057</v>
      </c>
      <c r="G238" s="41"/>
      <c r="H238" s="41"/>
      <c r="I238" s="158"/>
      <c r="J238" s="158"/>
      <c r="K238" s="41"/>
      <c r="L238" s="41"/>
      <c r="M238" s="45"/>
      <c r="N238" s="268"/>
      <c r="O238" s="269"/>
      <c r="P238" s="92"/>
      <c r="Q238" s="92"/>
      <c r="R238" s="92"/>
      <c r="S238" s="92"/>
      <c r="T238" s="92"/>
      <c r="U238" s="92"/>
      <c r="V238" s="92"/>
      <c r="W238" s="92"/>
      <c r="X238" s="93"/>
      <c r="Y238" s="39"/>
      <c r="Z238" s="39"/>
      <c r="AA238" s="39"/>
      <c r="AB238" s="39"/>
      <c r="AC238" s="39"/>
      <c r="AD238" s="39"/>
      <c r="AE238" s="39"/>
      <c r="AT238" s="18" t="s">
        <v>232</v>
      </c>
      <c r="AU238" s="18" t="s">
        <v>86</v>
      </c>
    </row>
    <row r="239" s="2" customFormat="1" ht="21.75" customHeight="1">
      <c r="A239" s="39"/>
      <c r="B239" s="40"/>
      <c r="C239" s="252" t="s">
        <v>668</v>
      </c>
      <c r="D239" s="252" t="s">
        <v>226</v>
      </c>
      <c r="E239" s="253" t="s">
        <v>4058</v>
      </c>
      <c r="F239" s="254" t="s">
        <v>4054</v>
      </c>
      <c r="G239" s="255" t="s">
        <v>320</v>
      </c>
      <c r="H239" s="256">
        <v>12</v>
      </c>
      <c r="I239" s="257"/>
      <c r="J239" s="257"/>
      <c r="K239" s="258">
        <f>ROUND(P239*H239,2)</f>
        <v>0</v>
      </c>
      <c r="L239" s="254" t="s">
        <v>3821</v>
      </c>
      <c r="M239" s="45"/>
      <c r="N239" s="259" t="s">
        <v>1</v>
      </c>
      <c r="O239" s="260" t="s">
        <v>41</v>
      </c>
      <c r="P239" s="261">
        <f>I239+J239</f>
        <v>0</v>
      </c>
      <c r="Q239" s="261">
        <f>ROUND(I239*H239,2)</f>
        <v>0</v>
      </c>
      <c r="R239" s="261">
        <f>ROUND(J239*H239,2)</f>
        <v>0</v>
      </c>
      <c r="S239" s="92"/>
      <c r="T239" s="262">
        <f>S239*H239</f>
        <v>0</v>
      </c>
      <c r="U239" s="262">
        <v>0</v>
      </c>
      <c r="V239" s="262">
        <f>U239*H239</f>
        <v>0</v>
      </c>
      <c r="W239" s="262">
        <v>0</v>
      </c>
      <c r="X239" s="263">
        <f>W239*H239</f>
        <v>0</v>
      </c>
      <c r="Y239" s="39"/>
      <c r="Z239" s="39"/>
      <c r="AA239" s="39"/>
      <c r="AB239" s="39"/>
      <c r="AC239" s="39"/>
      <c r="AD239" s="39"/>
      <c r="AE239" s="39"/>
      <c r="AR239" s="264" t="s">
        <v>239</v>
      </c>
      <c r="AT239" s="264" t="s">
        <v>226</v>
      </c>
      <c r="AU239" s="264" t="s">
        <v>86</v>
      </c>
      <c r="AY239" s="18" t="s">
        <v>223</v>
      </c>
      <c r="BE239" s="265">
        <f>IF(O239="základní",K239,0)</f>
        <v>0</v>
      </c>
      <c r="BF239" s="265">
        <f>IF(O239="snížená",K239,0)</f>
        <v>0</v>
      </c>
      <c r="BG239" s="265">
        <f>IF(O239="zákl. přenesená",K239,0)</f>
        <v>0</v>
      </c>
      <c r="BH239" s="265">
        <f>IF(O239="sníž. přenesená",K239,0)</f>
        <v>0</v>
      </c>
      <c r="BI239" s="265">
        <f>IF(O239="nulová",K239,0)</f>
        <v>0</v>
      </c>
      <c r="BJ239" s="18" t="s">
        <v>86</v>
      </c>
      <c r="BK239" s="265">
        <f>ROUND(P239*H239,2)</f>
        <v>0</v>
      </c>
      <c r="BL239" s="18" t="s">
        <v>239</v>
      </c>
      <c r="BM239" s="264" t="s">
        <v>1807</v>
      </c>
    </row>
    <row r="240" s="2" customFormat="1">
      <c r="A240" s="39"/>
      <c r="B240" s="40"/>
      <c r="C240" s="41"/>
      <c r="D240" s="266" t="s">
        <v>232</v>
      </c>
      <c r="E240" s="41"/>
      <c r="F240" s="267" t="s">
        <v>4059</v>
      </c>
      <c r="G240" s="41"/>
      <c r="H240" s="41"/>
      <c r="I240" s="158"/>
      <c r="J240" s="158"/>
      <c r="K240" s="41"/>
      <c r="L240" s="41"/>
      <c r="M240" s="45"/>
      <c r="N240" s="268"/>
      <c r="O240" s="269"/>
      <c r="P240" s="92"/>
      <c r="Q240" s="92"/>
      <c r="R240" s="92"/>
      <c r="S240" s="92"/>
      <c r="T240" s="92"/>
      <c r="U240" s="92"/>
      <c r="V240" s="92"/>
      <c r="W240" s="92"/>
      <c r="X240" s="93"/>
      <c r="Y240" s="39"/>
      <c r="Z240" s="39"/>
      <c r="AA240" s="39"/>
      <c r="AB240" s="39"/>
      <c r="AC240" s="39"/>
      <c r="AD240" s="39"/>
      <c r="AE240" s="39"/>
      <c r="AT240" s="18" t="s">
        <v>232</v>
      </c>
      <c r="AU240" s="18" t="s">
        <v>86</v>
      </c>
    </row>
    <row r="241" s="2" customFormat="1" ht="21.75" customHeight="1">
      <c r="A241" s="39"/>
      <c r="B241" s="40"/>
      <c r="C241" s="252" t="s">
        <v>674</v>
      </c>
      <c r="D241" s="252" t="s">
        <v>226</v>
      </c>
      <c r="E241" s="253" t="s">
        <v>4060</v>
      </c>
      <c r="F241" s="254" t="s">
        <v>4054</v>
      </c>
      <c r="G241" s="255" t="s">
        <v>320</v>
      </c>
      <c r="H241" s="256">
        <v>2</v>
      </c>
      <c r="I241" s="257"/>
      <c r="J241" s="257"/>
      <c r="K241" s="258">
        <f>ROUND(P241*H241,2)</f>
        <v>0</v>
      </c>
      <c r="L241" s="254" t="s">
        <v>3821</v>
      </c>
      <c r="M241" s="45"/>
      <c r="N241" s="259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</v>
      </c>
      <c r="V241" s="262">
        <f>U241*H241</f>
        <v>0</v>
      </c>
      <c r="W241" s="262">
        <v>0</v>
      </c>
      <c r="X241" s="263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86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1816</v>
      </c>
    </row>
    <row r="242" s="2" customFormat="1">
      <c r="A242" s="39"/>
      <c r="B242" s="40"/>
      <c r="C242" s="41"/>
      <c r="D242" s="266" t="s">
        <v>232</v>
      </c>
      <c r="E242" s="41"/>
      <c r="F242" s="267" t="s">
        <v>4061</v>
      </c>
      <c r="G242" s="41"/>
      <c r="H242" s="41"/>
      <c r="I242" s="158"/>
      <c r="J242" s="158"/>
      <c r="K242" s="41"/>
      <c r="L242" s="41"/>
      <c r="M242" s="45"/>
      <c r="N242" s="268"/>
      <c r="O242" s="269"/>
      <c r="P242" s="92"/>
      <c r="Q242" s="92"/>
      <c r="R242" s="92"/>
      <c r="S242" s="92"/>
      <c r="T242" s="92"/>
      <c r="U242" s="92"/>
      <c r="V242" s="92"/>
      <c r="W242" s="92"/>
      <c r="X242" s="93"/>
      <c r="Y242" s="39"/>
      <c r="Z242" s="39"/>
      <c r="AA242" s="39"/>
      <c r="AB242" s="39"/>
      <c r="AC242" s="39"/>
      <c r="AD242" s="39"/>
      <c r="AE242" s="39"/>
      <c r="AT242" s="18" t="s">
        <v>232</v>
      </c>
      <c r="AU242" s="18" t="s">
        <v>86</v>
      </c>
    </row>
    <row r="243" s="2" customFormat="1" ht="21.75" customHeight="1">
      <c r="A243" s="39"/>
      <c r="B243" s="40"/>
      <c r="C243" s="252" t="s">
        <v>683</v>
      </c>
      <c r="D243" s="252" t="s">
        <v>226</v>
      </c>
      <c r="E243" s="253" t="s">
        <v>4062</v>
      </c>
      <c r="F243" s="254" t="s">
        <v>4054</v>
      </c>
      <c r="G243" s="255" t="s">
        <v>320</v>
      </c>
      <c r="H243" s="256">
        <v>2</v>
      </c>
      <c r="I243" s="257"/>
      <c r="J243" s="257"/>
      <c r="K243" s="258">
        <f>ROUND(P243*H243,2)</f>
        <v>0</v>
      </c>
      <c r="L243" s="254" t="s">
        <v>3821</v>
      </c>
      <c r="M243" s="45"/>
      <c r="N243" s="259" t="s">
        <v>1</v>
      </c>
      <c r="O243" s="260" t="s">
        <v>41</v>
      </c>
      <c r="P243" s="261">
        <f>I243+J243</f>
        <v>0</v>
      </c>
      <c r="Q243" s="261">
        <f>ROUND(I243*H243,2)</f>
        <v>0</v>
      </c>
      <c r="R243" s="261">
        <f>ROUND(J243*H243,2)</f>
        <v>0</v>
      </c>
      <c r="S243" s="92"/>
      <c r="T243" s="262">
        <f>S243*H243</f>
        <v>0</v>
      </c>
      <c r="U243" s="262">
        <v>0</v>
      </c>
      <c r="V243" s="262">
        <f>U243*H243</f>
        <v>0</v>
      </c>
      <c r="W243" s="262">
        <v>0</v>
      </c>
      <c r="X243" s="263">
        <f>W243*H243</f>
        <v>0</v>
      </c>
      <c r="Y243" s="39"/>
      <c r="Z243" s="39"/>
      <c r="AA243" s="39"/>
      <c r="AB243" s="39"/>
      <c r="AC243" s="39"/>
      <c r="AD243" s="39"/>
      <c r="AE243" s="39"/>
      <c r="AR243" s="264" t="s">
        <v>239</v>
      </c>
      <c r="AT243" s="264" t="s">
        <v>226</v>
      </c>
      <c r="AU243" s="264" t="s">
        <v>86</v>
      </c>
      <c r="AY243" s="18" t="s">
        <v>223</v>
      </c>
      <c r="BE243" s="265">
        <f>IF(O243="základní",K243,0)</f>
        <v>0</v>
      </c>
      <c r="BF243" s="265">
        <f>IF(O243="snížená",K243,0)</f>
        <v>0</v>
      </c>
      <c r="BG243" s="265">
        <f>IF(O243="zákl. přenesená",K243,0)</f>
        <v>0</v>
      </c>
      <c r="BH243" s="265">
        <f>IF(O243="sníž. přenesená",K243,0)</f>
        <v>0</v>
      </c>
      <c r="BI243" s="265">
        <f>IF(O243="nulová",K243,0)</f>
        <v>0</v>
      </c>
      <c r="BJ243" s="18" t="s">
        <v>86</v>
      </c>
      <c r="BK243" s="265">
        <f>ROUND(P243*H243,2)</f>
        <v>0</v>
      </c>
      <c r="BL243" s="18" t="s">
        <v>239</v>
      </c>
      <c r="BM243" s="264" t="s">
        <v>1830</v>
      </c>
    </row>
    <row r="244" s="2" customFormat="1">
      <c r="A244" s="39"/>
      <c r="B244" s="40"/>
      <c r="C244" s="41"/>
      <c r="D244" s="266" t="s">
        <v>232</v>
      </c>
      <c r="E244" s="41"/>
      <c r="F244" s="267" t="s">
        <v>4063</v>
      </c>
      <c r="G244" s="41"/>
      <c r="H244" s="41"/>
      <c r="I244" s="158"/>
      <c r="J244" s="158"/>
      <c r="K244" s="41"/>
      <c r="L244" s="41"/>
      <c r="M244" s="45"/>
      <c r="N244" s="268"/>
      <c r="O244" s="269"/>
      <c r="P244" s="92"/>
      <c r="Q244" s="92"/>
      <c r="R244" s="92"/>
      <c r="S244" s="92"/>
      <c r="T244" s="92"/>
      <c r="U244" s="92"/>
      <c r="V244" s="92"/>
      <c r="W244" s="92"/>
      <c r="X244" s="93"/>
      <c r="Y244" s="39"/>
      <c r="Z244" s="39"/>
      <c r="AA244" s="39"/>
      <c r="AB244" s="39"/>
      <c r="AC244" s="39"/>
      <c r="AD244" s="39"/>
      <c r="AE244" s="39"/>
      <c r="AT244" s="18" t="s">
        <v>232</v>
      </c>
      <c r="AU244" s="18" t="s">
        <v>86</v>
      </c>
    </row>
    <row r="245" s="2" customFormat="1" ht="21.75" customHeight="1">
      <c r="A245" s="39"/>
      <c r="B245" s="40"/>
      <c r="C245" s="252" t="s">
        <v>688</v>
      </c>
      <c r="D245" s="252" t="s">
        <v>226</v>
      </c>
      <c r="E245" s="253" t="s">
        <v>4064</v>
      </c>
      <c r="F245" s="254" t="s">
        <v>4054</v>
      </c>
      <c r="G245" s="255" t="s">
        <v>320</v>
      </c>
      <c r="H245" s="256">
        <v>1</v>
      </c>
      <c r="I245" s="257"/>
      <c r="J245" s="257"/>
      <c r="K245" s="258">
        <f>ROUND(P245*H245,2)</f>
        <v>0</v>
      </c>
      <c r="L245" s="254" t="s">
        <v>3821</v>
      </c>
      <c r="M245" s="45"/>
      <c r="N245" s="259" t="s">
        <v>1</v>
      </c>
      <c r="O245" s="260" t="s">
        <v>41</v>
      </c>
      <c r="P245" s="261">
        <f>I245+J245</f>
        <v>0</v>
      </c>
      <c r="Q245" s="261">
        <f>ROUND(I245*H245,2)</f>
        <v>0</v>
      </c>
      <c r="R245" s="261">
        <f>ROUND(J245*H245,2)</f>
        <v>0</v>
      </c>
      <c r="S245" s="92"/>
      <c r="T245" s="262">
        <f>S245*H245</f>
        <v>0</v>
      </c>
      <c r="U245" s="262">
        <v>0</v>
      </c>
      <c r="V245" s="262">
        <f>U245*H245</f>
        <v>0</v>
      </c>
      <c r="W245" s="262">
        <v>0</v>
      </c>
      <c r="X245" s="263">
        <f>W245*H245</f>
        <v>0</v>
      </c>
      <c r="Y245" s="39"/>
      <c r="Z245" s="39"/>
      <c r="AA245" s="39"/>
      <c r="AB245" s="39"/>
      <c r="AC245" s="39"/>
      <c r="AD245" s="39"/>
      <c r="AE245" s="39"/>
      <c r="AR245" s="264" t="s">
        <v>239</v>
      </c>
      <c r="AT245" s="264" t="s">
        <v>226</v>
      </c>
      <c r="AU245" s="264" t="s">
        <v>86</v>
      </c>
      <c r="AY245" s="18" t="s">
        <v>223</v>
      </c>
      <c r="BE245" s="265">
        <f>IF(O245="základní",K245,0)</f>
        <v>0</v>
      </c>
      <c r="BF245" s="265">
        <f>IF(O245="snížená",K245,0)</f>
        <v>0</v>
      </c>
      <c r="BG245" s="265">
        <f>IF(O245="zákl. přenesená",K245,0)</f>
        <v>0</v>
      </c>
      <c r="BH245" s="265">
        <f>IF(O245="sníž. přenesená",K245,0)</f>
        <v>0</v>
      </c>
      <c r="BI245" s="265">
        <f>IF(O245="nulová",K245,0)</f>
        <v>0</v>
      </c>
      <c r="BJ245" s="18" t="s">
        <v>86</v>
      </c>
      <c r="BK245" s="265">
        <f>ROUND(P245*H245,2)</f>
        <v>0</v>
      </c>
      <c r="BL245" s="18" t="s">
        <v>239</v>
      </c>
      <c r="BM245" s="264" t="s">
        <v>1843</v>
      </c>
    </row>
    <row r="246" s="2" customFormat="1">
      <c r="A246" s="39"/>
      <c r="B246" s="40"/>
      <c r="C246" s="41"/>
      <c r="D246" s="266" t="s">
        <v>232</v>
      </c>
      <c r="E246" s="41"/>
      <c r="F246" s="267" t="s">
        <v>4065</v>
      </c>
      <c r="G246" s="41"/>
      <c r="H246" s="41"/>
      <c r="I246" s="158"/>
      <c r="J246" s="158"/>
      <c r="K246" s="41"/>
      <c r="L246" s="41"/>
      <c r="M246" s="45"/>
      <c r="N246" s="268"/>
      <c r="O246" s="269"/>
      <c r="P246" s="92"/>
      <c r="Q246" s="92"/>
      <c r="R246" s="92"/>
      <c r="S246" s="92"/>
      <c r="T246" s="92"/>
      <c r="U246" s="92"/>
      <c r="V246" s="92"/>
      <c r="W246" s="92"/>
      <c r="X246" s="93"/>
      <c r="Y246" s="39"/>
      <c r="Z246" s="39"/>
      <c r="AA246" s="39"/>
      <c r="AB246" s="39"/>
      <c r="AC246" s="39"/>
      <c r="AD246" s="39"/>
      <c r="AE246" s="39"/>
      <c r="AT246" s="18" t="s">
        <v>232</v>
      </c>
      <c r="AU246" s="18" t="s">
        <v>86</v>
      </c>
    </row>
    <row r="247" s="2" customFormat="1" ht="16.5" customHeight="1">
      <c r="A247" s="39"/>
      <c r="B247" s="40"/>
      <c r="C247" s="252" t="s">
        <v>693</v>
      </c>
      <c r="D247" s="252" t="s">
        <v>226</v>
      </c>
      <c r="E247" s="253" t="s">
        <v>4066</v>
      </c>
      <c r="F247" s="254" t="s">
        <v>4067</v>
      </c>
      <c r="G247" s="255" t="s">
        <v>320</v>
      </c>
      <c r="H247" s="256">
        <v>195</v>
      </c>
      <c r="I247" s="257"/>
      <c r="J247" s="257"/>
      <c r="K247" s="258">
        <f>ROUND(P247*H247,2)</f>
        <v>0</v>
      </c>
      <c r="L247" s="254" t="s">
        <v>3821</v>
      </c>
      <c r="M247" s="45"/>
      <c r="N247" s="259" t="s">
        <v>1</v>
      </c>
      <c r="O247" s="260" t="s">
        <v>41</v>
      </c>
      <c r="P247" s="261">
        <f>I247+J247</f>
        <v>0</v>
      </c>
      <c r="Q247" s="261">
        <f>ROUND(I247*H247,2)</f>
        <v>0</v>
      </c>
      <c r="R247" s="261">
        <f>ROUND(J247*H247,2)</f>
        <v>0</v>
      </c>
      <c r="S247" s="92"/>
      <c r="T247" s="262">
        <f>S247*H247</f>
        <v>0</v>
      </c>
      <c r="U247" s="262">
        <v>0</v>
      </c>
      <c r="V247" s="262">
        <f>U247*H247</f>
        <v>0</v>
      </c>
      <c r="W247" s="262">
        <v>0</v>
      </c>
      <c r="X247" s="263">
        <f>W247*H247</f>
        <v>0</v>
      </c>
      <c r="Y247" s="39"/>
      <c r="Z247" s="39"/>
      <c r="AA247" s="39"/>
      <c r="AB247" s="39"/>
      <c r="AC247" s="39"/>
      <c r="AD247" s="39"/>
      <c r="AE247" s="39"/>
      <c r="AR247" s="264" t="s">
        <v>239</v>
      </c>
      <c r="AT247" s="264" t="s">
        <v>226</v>
      </c>
      <c r="AU247" s="264" t="s">
        <v>86</v>
      </c>
      <c r="AY247" s="18" t="s">
        <v>223</v>
      </c>
      <c r="BE247" s="265">
        <f>IF(O247="základní",K247,0)</f>
        <v>0</v>
      </c>
      <c r="BF247" s="265">
        <f>IF(O247="snížená",K247,0)</f>
        <v>0</v>
      </c>
      <c r="BG247" s="265">
        <f>IF(O247="zákl. přenesená",K247,0)</f>
        <v>0</v>
      </c>
      <c r="BH247" s="265">
        <f>IF(O247="sníž. přenesená",K247,0)</f>
        <v>0</v>
      </c>
      <c r="BI247" s="265">
        <f>IF(O247="nulová",K247,0)</f>
        <v>0</v>
      </c>
      <c r="BJ247" s="18" t="s">
        <v>86</v>
      </c>
      <c r="BK247" s="265">
        <f>ROUND(P247*H247,2)</f>
        <v>0</v>
      </c>
      <c r="BL247" s="18" t="s">
        <v>239</v>
      </c>
      <c r="BM247" s="264" t="s">
        <v>1852</v>
      </c>
    </row>
    <row r="248" s="2" customFormat="1">
      <c r="A248" s="39"/>
      <c r="B248" s="40"/>
      <c r="C248" s="41"/>
      <c r="D248" s="266" t="s">
        <v>232</v>
      </c>
      <c r="E248" s="41"/>
      <c r="F248" s="267" t="s">
        <v>4068</v>
      </c>
      <c r="G248" s="41"/>
      <c r="H248" s="41"/>
      <c r="I248" s="158"/>
      <c r="J248" s="158"/>
      <c r="K248" s="41"/>
      <c r="L248" s="41"/>
      <c r="M248" s="45"/>
      <c r="N248" s="268"/>
      <c r="O248" s="269"/>
      <c r="P248" s="92"/>
      <c r="Q248" s="92"/>
      <c r="R248" s="92"/>
      <c r="S248" s="92"/>
      <c r="T248" s="92"/>
      <c r="U248" s="92"/>
      <c r="V248" s="92"/>
      <c r="W248" s="92"/>
      <c r="X248" s="93"/>
      <c r="Y248" s="39"/>
      <c r="Z248" s="39"/>
      <c r="AA248" s="39"/>
      <c r="AB248" s="39"/>
      <c r="AC248" s="39"/>
      <c r="AD248" s="39"/>
      <c r="AE248" s="39"/>
      <c r="AT248" s="18" t="s">
        <v>232</v>
      </c>
      <c r="AU248" s="18" t="s">
        <v>86</v>
      </c>
    </row>
    <row r="249" s="2" customFormat="1" ht="16.5" customHeight="1">
      <c r="A249" s="39"/>
      <c r="B249" s="40"/>
      <c r="C249" s="252" t="s">
        <v>698</v>
      </c>
      <c r="D249" s="252" t="s">
        <v>226</v>
      </c>
      <c r="E249" s="253" t="s">
        <v>4069</v>
      </c>
      <c r="F249" s="254" t="s">
        <v>4070</v>
      </c>
      <c r="G249" s="255" t="s">
        <v>320</v>
      </c>
      <c r="H249" s="256">
        <v>77</v>
      </c>
      <c r="I249" s="257"/>
      <c r="J249" s="257"/>
      <c r="K249" s="258">
        <f>ROUND(P249*H249,2)</f>
        <v>0</v>
      </c>
      <c r="L249" s="254" t="s">
        <v>3821</v>
      </c>
      <c r="M249" s="45"/>
      <c r="N249" s="259" t="s">
        <v>1</v>
      </c>
      <c r="O249" s="260" t="s">
        <v>41</v>
      </c>
      <c r="P249" s="261">
        <f>I249+J249</f>
        <v>0</v>
      </c>
      <c r="Q249" s="261">
        <f>ROUND(I249*H249,2)</f>
        <v>0</v>
      </c>
      <c r="R249" s="261">
        <f>ROUND(J249*H249,2)</f>
        <v>0</v>
      </c>
      <c r="S249" s="92"/>
      <c r="T249" s="262">
        <f>S249*H249</f>
        <v>0</v>
      </c>
      <c r="U249" s="262">
        <v>0</v>
      </c>
      <c r="V249" s="262">
        <f>U249*H249</f>
        <v>0</v>
      </c>
      <c r="W249" s="262">
        <v>0</v>
      </c>
      <c r="X249" s="263">
        <f>W249*H249</f>
        <v>0</v>
      </c>
      <c r="Y249" s="39"/>
      <c r="Z249" s="39"/>
      <c r="AA249" s="39"/>
      <c r="AB249" s="39"/>
      <c r="AC249" s="39"/>
      <c r="AD249" s="39"/>
      <c r="AE249" s="39"/>
      <c r="AR249" s="264" t="s">
        <v>239</v>
      </c>
      <c r="AT249" s="264" t="s">
        <v>226</v>
      </c>
      <c r="AU249" s="264" t="s">
        <v>86</v>
      </c>
      <c r="AY249" s="18" t="s">
        <v>223</v>
      </c>
      <c r="BE249" s="265">
        <f>IF(O249="základní",K249,0)</f>
        <v>0</v>
      </c>
      <c r="BF249" s="265">
        <f>IF(O249="snížená",K249,0)</f>
        <v>0</v>
      </c>
      <c r="BG249" s="265">
        <f>IF(O249="zákl. přenesená",K249,0)</f>
        <v>0</v>
      </c>
      <c r="BH249" s="265">
        <f>IF(O249="sníž. přenesená",K249,0)</f>
        <v>0</v>
      </c>
      <c r="BI249" s="265">
        <f>IF(O249="nulová",K249,0)</f>
        <v>0</v>
      </c>
      <c r="BJ249" s="18" t="s">
        <v>86</v>
      </c>
      <c r="BK249" s="265">
        <f>ROUND(P249*H249,2)</f>
        <v>0</v>
      </c>
      <c r="BL249" s="18" t="s">
        <v>239</v>
      </c>
      <c r="BM249" s="264" t="s">
        <v>1864</v>
      </c>
    </row>
    <row r="250" s="2" customFormat="1">
      <c r="A250" s="39"/>
      <c r="B250" s="40"/>
      <c r="C250" s="41"/>
      <c r="D250" s="266" t="s">
        <v>232</v>
      </c>
      <c r="E250" s="41"/>
      <c r="F250" s="267" t="s">
        <v>4071</v>
      </c>
      <c r="G250" s="41"/>
      <c r="H250" s="41"/>
      <c r="I250" s="158"/>
      <c r="J250" s="158"/>
      <c r="K250" s="41"/>
      <c r="L250" s="41"/>
      <c r="M250" s="45"/>
      <c r="N250" s="268"/>
      <c r="O250" s="269"/>
      <c r="P250" s="92"/>
      <c r="Q250" s="92"/>
      <c r="R250" s="92"/>
      <c r="S250" s="92"/>
      <c r="T250" s="92"/>
      <c r="U250" s="92"/>
      <c r="V250" s="92"/>
      <c r="W250" s="92"/>
      <c r="X250" s="93"/>
      <c r="Y250" s="39"/>
      <c r="Z250" s="39"/>
      <c r="AA250" s="39"/>
      <c r="AB250" s="39"/>
      <c r="AC250" s="39"/>
      <c r="AD250" s="39"/>
      <c r="AE250" s="39"/>
      <c r="AT250" s="18" t="s">
        <v>232</v>
      </c>
      <c r="AU250" s="18" t="s">
        <v>86</v>
      </c>
    </row>
    <row r="251" s="2" customFormat="1" ht="21.75" customHeight="1">
      <c r="A251" s="39"/>
      <c r="B251" s="40"/>
      <c r="C251" s="252" t="s">
        <v>713</v>
      </c>
      <c r="D251" s="252" t="s">
        <v>226</v>
      </c>
      <c r="E251" s="253" t="s">
        <v>4072</v>
      </c>
      <c r="F251" s="254" t="s">
        <v>4073</v>
      </c>
      <c r="G251" s="255" t="s">
        <v>320</v>
      </c>
      <c r="H251" s="256">
        <v>27</v>
      </c>
      <c r="I251" s="257"/>
      <c r="J251" s="257"/>
      <c r="K251" s="258">
        <f>ROUND(P251*H251,2)</f>
        <v>0</v>
      </c>
      <c r="L251" s="254" t="s">
        <v>3821</v>
      </c>
      <c r="M251" s="45"/>
      <c r="N251" s="259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</v>
      </c>
      <c r="V251" s="262">
        <f>U251*H251</f>
        <v>0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239</v>
      </c>
      <c r="AT251" s="264" t="s">
        <v>226</v>
      </c>
      <c r="AU251" s="264" t="s">
        <v>86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1876</v>
      </c>
    </row>
    <row r="252" s="2" customFormat="1">
      <c r="A252" s="39"/>
      <c r="B252" s="40"/>
      <c r="C252" s="41"/>
      <c r="D252" s="266" t="s">
        <v>232</v>
      </c>
      <c r="E252" s="41"/>
      <c r="F252" s="267" t="s">
        <v>4074</v>
      </c>
      <c r="G252" s="41"/>
      <c r="H252" s="41"/>
      <c r="I252" s="158"/>
      <c r="J252" s="158"/>
      <c r="K252" s="41"/>
      <c r="L252" s="41"/>
      <c r="M252" s="45"/>
      <c r="N252" s="268"/>
      <c r="O252" s="269"/>
      <c r="P252" s="92"/>
      <c r="Q252" s="92"/>
      <c r="R252" s="92"/>
      <c r="S252" s="92"/>
      <c r="T252" s="92"/>
      <c r="U252" s="92"/>
      <c r="V252" s="92"/>
      <c r="W252" s="92"/>
      <c r="X252" s="93"/>
      <c r="Y252" s="39"/>
      <c r="Z252" s="39"/>
      <c r="AA252" s="39"/>
      <c r="AB252" s="39"/>
      <c r="AC252" s="39"/>
      <c r="AD252" s="39"/>
      <c r="AE252" s="39"/>
      <c r="AT252" s="18" t="s">
        <v>232</v>
      </c>
      <c r="AU252" s="18" t="s">
        <v>86</v>
      </c>
    </row>
    <row r="253" s="2" customFormat="1" ht="21.75" customHeight="1">
      <c r="A253" s="39"/>
      <c r="B253" s="40"/>
      <c r="C253" s="252" t="s">
        <v>718</v>
      </c>
      <c r="D253" s="252" t="s">
        <v>226</v>
      </c>
      <c r="E253" s="253" t="s">
        <v>4075</v>
      </c>
      <c r="F253" s="254" t="s">
        <v>4076</v>
      </c>
      <c r="G253" s="255" t="s">
        <v>320</v>
      </c>
      <c r="H253" s="256">
        <v>3</v>
      </c>
      <c r="I253" s="257"/>
      <c r="J253" s="257"/>
      <c r="K253" s="258">
        <f>ROUND(P253*H253,2)</f>
        <v>0</v>
      </c>
      <c r="L253" s="254" t="s">
        <v>3821</v>
      </c>
      <c r="M253" s="45"/>
      <c r="N253" s="259" t="s">
        <v>1</v>
      </c>
      <c r="O253" s="260" t="s">
        <v>41</v>
      </c>
      <c r="P253" s="261">
        <f>I253+J253</f>
        <v>0</v>
      </c>
      <c r="Q253" s="261">
        <f>ROUND(I253*H253,2)</f>
        <v>0</v>
      </c>
      <c r="R253" s="261">
        <f>ROUND(J253*H253,2)</f>
        <v>0</v>
      </c>
      <c r="S253" s="92"/>
      <c r="T253" s="262">
        <f>S253*H253</f>
        <v>0</v>
      </c>
      <c r="U253" s="262">
        <v>0</v>
      </c>
      <c r="V253" s="262">
        <f>U253*H253</f>
        <v>0</v>
      </c>
      <c r="W253" s="262">
        <v>0</v>
      </c>
      <c r="X253" s="263">
        <f>W253*H253</f>
        <v>0</v>
      </c>
      <c r="Y253" s="39"/>
      <c r="Z253" s="39"/>
      <c r="AA253" s="39"/>
      <c r="AB253" s="39"/>
      <c r="AC253" s="39"/>
      <c r="AD253" s="39"/>
      <c r="AE253" s="39"/>
      <c r="AR253" s="264" t="s">
        <v>239</v>
      </c>
      <c r="AT253" s="264" t="s">
        <v>226</v>
      </c>
      <c r="AU253" s="264" t="s">
        <v>86</v>
      </c>
      <c r="AY253" s="18" t="s">
        <v>223</v>
      </c>
      <c r="BE253" s="265">
        <f>IF(O253="základní",K253,0)</f>
        <v>0</v>
      </c>
      <c r="BF253" s="265">
        <f>IF(O253="snížená",K253,0)</f>
        <v>0</v>
      </c>
      <c r="BG253" s="265">
        <f>IF(O253="zákl. přenesená",K253,0)</f>
        <v>0</v>
      </c>
      <c r="BH253" s="265">
        <f>IF(O253="sníž. přenesená",K253,0)</f>
        <v>0</v>
      </c>
      <c r="BI253" s="265">
        <f>IF(O253="nulová",K253,0)</f>
        <v>0</v>
      </c>
      <c r="BJ253" s="18" t="s">
        <v>86</v>
      </c>
      <c r="BK253" s="265">
        <f>ROUND(P253*H253,2)</f>
        <v>0</v>
      </c>
      <c r="BL253" s="18" t="s">
        <v>239</v>
      </c>
      <c r="BM253" s="264" t="s">
        <v>1888</v>
      </c>
    </row>
    <row r="254" s="2" customFormat="1">
      <c r="A254" s="39"/>
      <c r="B254" s="40"/>
      <c r="C254" s="41"/>
      <c r="D254" s="266" t="s">
        <v>232</v>
      </c>
      <c r="E254" s="41"/>
      <c r="F254" s="267" t="s">
        <v>4077</v>
      </c>
      <c r="G254" s="41"/>
      <c r="H254" s="41"/>
      <c r="I254" s="158"/>
      <c r="J254" s="158"/>
      <c r="K254" s="41"/>
      <c r="L254" s="41"/>
      <c r="M254" s="45"/>
      <c r="N254" s="268"/>
      <c r="O254" s="269"/>
      <c r="P254" s="92"/>
      <c r="Q254" s="92"/>
      <c r="R254" s="92"/>
      <c r="S254" s="92"/>
      <c r="T254" s="92"/>
      <c r="U254" s="92"/>
      <c r="V254" s="92"/>
      <c r="W254" s="92"/>
      <c r="X254" s="93"/>
      <c r="Y254" s="39"/>
      <c r="Z254" s="39"/>
      <c r="AA254" s="39"/>
      <c r="AB254" s="39"/>
      <c r="AC254" s="39"/>
      <c r="AD254" s="39"/>
      <c r="AE254" s="39"/>
      <c r="AT254" s="18" t="s">
        <v>232</v>
      </c>
      <c r="AU254" s="18" t="s">
        <v>86</v>
      </c>
    </row>
    <row r="255" s="2" customFormat="1" ht="21.75" customHeight="1">
      <c r="A255" s="39"/>
      <c r="B255" s="40"/>
      <c r="C255" s="252" t="s">
        <v>705</v>
      </c>
      <c r="D255" s="252" t="s">
        <v>226</v>
      </c>
      <c r="E255" s="253" t="s">
        <v>4078</v>
      </c>
      <c r="F255" s="254" t="s">
        <v>4076</v>
      </c>
      <c r="G255" s="255" t="s">
        <v>320</v>
      </c>
      <c r="H255" s="256">
        <v>1</v>
      </c>
      <c r="I255" s="257"/>
      <c r="J255" s="257"/>
      <c r="K255" s="258">
        <f>ROUND(P255*H255,2)</f>
        <v>0</v>
      </c>
      <c r="L255" s="254" t="s">
        <v>3821</v>
      </c>
      <c r="M255" s="45"/>
      <c r="N255" s="259" t="s">
        <v>1</v>
      </c>
      <c r="O255" s="260" t="s">
        <v>41</v>
      </c>
      <c r="P255" s="261">
        <f>I255+J255</f>
        <v>0</v>
      </c>
      <c r="Q255" s="261">
        <f>ROUND(I255*H255,2)</f>
        <v>0</v>
      </c>
      <c r="R255" s="261">
        <f>ROUND(J255*H255,2)</f>
        <v>0</v>
      </c>
      <c r="S255" s="92"/>
      <c r="T255" s="262">
        <f>S255*H255</f>
        <v>0</v>
      </c>
      <c r="U255" s="262">
        <v>0</v>
      </c>
      <c r="V255" s="262">
        <f>U255*H255</f>
        <v>0</v>
      </c>
      <c r="W255" s="262">
        <v>0</v>
      </c>
      <c r="X255" s="263">
        <f>W255*H255</f>
        <v>0</v>
      </c>
      <c r="Y255" s="39"/>
      <c r="Z255" s="39"/>
      <c r="AA255" s="39"/>
      <c r="AB255" s="39"/>
      <c r="AC255" s="39"/>
      <c r="AD255" s="39"/>
      <c r="AE255" s="39"/>
      <c r="AR255" s="264" t="s">
        <v>239</v>
      </c>
      <c r="AT255" s="264" t="s">
        <v>226</v>
      </c>
      <c r="AU255" s="264" t="s">
        <v>86</v>
      </c>
      <c r="AY255" s="18" t="s">
        <v>223</v>
      </c>
      <c r="BE255" s="265">
        <f>IF(O255="základní",K255,0)</f>
        <v>0</v>
      </c>
      <c r="BF255" s="265">
        <f>IF(O255="snížená",K255,0)</f>
        <v>0</v>
      </c>
      <c r="BG255" s="265">
        <f>IF(O255="zákl. přenesená",K255,0)</f>
        <v>0</v>
      </c>
      <c r="BH255" s="265">
        <f>IF(O255="sníž. přenesená",K255,0)</f>
        <v>0</v>
      </c>
      <c r="BI255" s="265">
        <f>IF(O255="nulová",K255,0)</f>
        <v>0</v>
      </c>
      <c r="BJ255" s="18" t="s">
        <v>86</v>
      </c>
      <c r="BK255" s="265">
        <f>ROUND(P255*H255,2)</f>
        <v>0</v>
      </c>
      <c r="BL255" s="18" t="s">
        <v>239</v>
      </c>
      <c r="BM255" s="264" t="s">
        <v>1898</v>
      </c>
    </row>
    <row r="256" s="2" customFormat="1">
      <c r="A256" s="39"/>
      <c r="B256" s="40"/>
      <c r="C256" s="41"/>
      <c r="D256" s="266" t="s">
        <v>232</v>
      </c>
      <c r="E256" s="41"/>
      <c r="F256" s="267" t="s">
        <v>4079</v>
      </c>
      <c r="G256" s="41"/>
      <c r="H256" s="41"/>
      <c r="I256" s="158"/>
      <c r="J256" s="158"/>
      <c r="K256" s="41"/>
      <c r="L256" s="41"/>
      <c r="M256" s="45"/>
      <c r="N256" s="268"/>
      <c r="O256" s="269"/>
      <c r="P256" s="92"/>
      <c r="Q256" s="92"/>
      <c r="R256" s="92"/>
      <c r="S256" s="92"/>
      <c r="T256" s="92"/>
      <c r="U256" s="92"/>
      <c r="V256" s="92"/>
      <c r="W256" s="92"/>
      <c r="X256" s="93"/>
      <c r="Y256" s="39"/>
      <c r="Z256" s="39"/>
      <c r="AA256" s="39"/>
      <c r="AB256" s="39"/>
      <c r="AC256" s="39"/>
      <c r="AD256" s="39"/>
      <c r="AE256" s="39"/>
      <c r="AT256" s="18" t="s">
        <v>232</v>
      </c>
      <c r="AU256" s="18" t="s">
        <v>86</v>
      </c>
    </row>
    <row r="257" s="2" customFormat="1" ht="16.5" customHeight="1">
      <c r="A257" s="39"/>
      <c r="B257" s="40"/>
      <c r="C257" s="252" t="s">
        <v>464</v>
      </c>
      <c r="D257" s="252" t="s">
        <v>226</v>
      </c>
      <c r="E257" s="253" t="s">
        <v>4080</v>
      </c>
      <c r="F257" s="254" t="s">
        <v>4081</v>
      </c>
      <c r="G257" s="255" t="s">
        <v>320</v>
      </c>
      <c r="H257" s="256">
        <v>37</v>
      </c>
      <c r="I257" s="257"/>
      <c r="J257" s="257"/>
      <c r="K257" s="258">
        <f>ROUND(P257*H257,2)</f>
        <v>0</v>
      </c>
      <c r="L257" s="254" t="s">
        <v>3821</v>
      </c>
      <c r="M257" s="45"/>
      <c r="N257" s="259" t="s">
        <v>1</v>
      </c>
      <c r="O257" s="260" t="s">
        <v>41</v>
      </c>
      <c r="P257" s="261">
        <f>I257+J257</f>
        <v>0</v>
      </c>
      <c r="Q257" s="261">
        <f>ROUND(I257*H257,2)</f>
        <v>0</v>
      </c>
      <c r="R257" s="261">
        <f>ROUND(J257*H257,2)</f>
        <v>0</v>
      </c>
      <c r="S257" s="92"/>
      <c r="T257" s="262">
        <f>S257*H257</f>
        <v>0</v>
      </c>
      <c r="U257" s="262">
        <v>0</v>
      </c>
      <c r="V257" s="262">
        <f>U257*H257</f>
        <v>0</v>
      </c>
      <c r="W257" s="262">
        <v>0</v>
      </c>
      <c r="X257" s="263">
        <f>W257*H257</f>
        <v>0</v>
      </c>
      <c r="Y257" s="39"/>
      <c r="Z257" s="39"/>
      <c r="AA257" s="39"/>
      <c r="AB257" s="39"/>
      <c r="AC257" s="39"/>
      <c r="AD257" s="39"/>
      <c r="AE257" s="39"/>
      <c r="AR257" s="264" t="s">
        <v>239</v>
      </c>
      <c r="AT257" s="264" t="s">
        <v>226</v>
      </c>
      <c r="AU257" s="264" t="s">
        <v>86</v>
      </c>
      <c r="AY257" s="18" t="s">
        <v>223</v>
      </c>
      <c r="BE257" s="265">
        <f>IF(O257="základní",K257,0)</f>
        <v>0</v>
      </c>
      <c r="BF257" s="265">
        <f>IF(O257="snížená",K257,0)</f>
        <v>0</v>
      </c>
      <c r="BG257" s="265">
        <f>IF(O257="zákl. přenesená",K257,0)</f>
        <v>0</v>
      </c>
      <c r="BH257" s="265">
        <f>IF(O257="sníž. přenesená",K257,0)</f>
        <v>0</v>
      </c>
      <c r="BI257" s="265">
        <f>IF(O257="nulová",K257,0)</f>
        <v>0</v>
      </c>
      <c r="BJ257" s="18" t="s">
        <v>86</v>
      </c>
      <c r="BK257" s="265">
        <f>ROUND(P257*H257,2)</f>
        <v>0</v>
      </c>
      <c r="BL257" s="18" t="s">
        <v>239</v>
      </c>
      <c r="BM257" s="264" t="s">
        <v>1904</v>
      </c>
    </row>
    <row r="258" s="2" customFormat="1">
      <c r="A258" s="39"/>
      <c r="B258" s="40"/>
      <c r="C258" s="41"/>
      <c r="D258" s="266" t="s">
        <v>232</v>
      </c>
      <c r="E258" s="41"/>
      <c r="F258" s="267" t="s">
        <v>3864</v>
      </c>
      <c r="G258" s="41"/>
      <c r="H258" s="41"/>
      <c r="I258" s="158"/>
      <c r="J258" s="158"/>
      <c r="K258" s="41"/>
      <c r="L258" s="41"/>
      <c r="M258" s="45"/>
      <c r="N258" s="268"/>
      <c r="O258" s="269"/>
      <c r="P258" s="92"/>
      <c r="Q258" s="92"/>
      <c r="R258" s="92"/>
      <c r="S258" s="92"/>
      <c r="T258" s="92"/>
      <c r="U258" s="92"/>
      <c r="V258" s="92"/>
      <c r="W258" s="92"/>
      <c r="X258" s="93"/>
      <c r="Y258" s="39"/>
      <c r="Z258" s="39"/>
      <c r="AA258" s="39"/>
      <c r="AB258" s="39"/>
      <c r="AC258" s="39"/>
      <c r="AD258" s="39"/>
      <c r="AE258" s="39"/>
      <c r="AT258" s="18" t="s">
        <v>232</v>
      </c>
      <c r="AU258" s="18" t="s">
        <v>86</v>
      </c>
    </row>
    <row r="259" s="2" customFormat="1" ht="21.75" customHeight="1">
      <c r="A259" s="39"/>
      <c r="B259" s="40"/>
      <c r="C259" s="252" t="s">
        <v>963</v>
      </c>
      <c r="D259" s="252" t="s">
        <v>226</v>
      </c>
      <c r="E259" s="253" t="s">
        <v>4082</v>
      </c>
      <c r="F259" s="254" t="s">
        <v>4083</v>
      </c>
      <c r="G259" s="255" t="s">
        <v>320</v>
      </c>
      <c r="H259" s="256">
        <v>5</v>
      </c>
      <c r="I259" s="257"/>
      <c r="J259" s="257"/>
      <c r="K259" s="258">
        <f>ROUND(P259*H259,2)</f>
        <v>0</v>
      </c>
      <c r="L259" s="254" t="s">
        <v>3821</v>
      </c>
      <c r="M259" s="45"/>
      <c r="N259" s="259" t="s">
        <v>1</v>
      </c>
      <c r="O259" s="260" t="s">
        <v>41</v>
      </c>
      <c r="P259" s="261">
        <f>I259+J259</f>
        <v>0</v>
      </c>
      <c r="Q259" s="261">
        <f>ROUND(I259*H259,2)</f>
        <v>0</v>
      </c>
      <c r="R259" s="261">
        <f>ROUND(J259*H259,2)</f>
        <v>0</v>
      </c>
      <c r="S259" s="92"/>
      <c r="T259" s="262">
        <f>S259*H259</f>
        <v>0</v>
      </c>
      <c r="U259" s="262">
        <v>0</v>
      </c>
      <c r="V259" s="262">
        <f>U259*H259</f>
        <v>0</v>
      </c>
      <c r="W259" s="262">
        <v>0</v>
      </c>
      <c r="X259" s="263">
        <f>W259*H259</f>
        <v>0</v>
      </c>
      <c r="Y259" s="39"/>
      <c r="Z259" s="39"/>
      <c r="AA259" s="39"/>
      <c r="AB259" s="39"/>
      <c r="AC259" s="39"/>
      <c r="AD259" s="39"/>
      <c r="AE259" s="39"/>
      <c r="AR259" s="264" t="s">
        <v>239</v>
      </c>
      <c r="AT259" s="264" t="s">
        <v>226</v>
      </c>
      <c r="AU259" s="264" t="s">
        <v>86</v>
      </c>
      <c r="AY259" s="18" t="s">
        <v>223</v>
      </c>
      <c r="BE259" s="265">
        <f>IF(O259="základní",K259,0)</f>
        <v>0</v>
      </c>
      <c r="BF259" s="265">
        <f>IF(O259="snížená",K259,0)</f>
        <v>0</v>
      </c>
      <c r="BG259" s="265">
        <f>IF(O259="zákl. přenesená",K259,0)</f>
        <v>0</v>
      </c>
      <c r="BH259" s="265">
        <f>IF(O259="sníž. přenesená",K259,0)</f>
        <v>0</v>
      </c>
      <c r="BI259" s="265">
        <f>IF(O259="nulová",K259,0)</f>
        <v>0</v>
      </c>
      <c r="BJ259" s="18" t="s">
        <v>86</v>
      </c>
      <c r="BK259" s="265">
        <f>ROUND(P259*H259,2)</f>
        <v>0</v>
      </c>
      <c r="BL259" s="18" t="s">
        <v>239</v>
      </c>
      <c r="BM259" s="264" t="s">
        <v>1235</v>
      </c>
    </row>
    <row r="260" s="2" customFormat="1">
      <c r="A260" s="39"/>
      <c r="B260" s="40"/>
      <c r="C260" s="41"/>
      <c r="D260" s="266" t="s">
        <v>232</v>
      </c>
      <c r="E260" s="41"/>
      <c r="F260" s="267" t="s">
        <v>3864</v>
      </c>
      <c r="G260" s="41"/>
      <c r="H260" s="41"/>
      <c r="I260" s="158"/>
      <c r="J260" s="158"/>
      <c r="K260" s="41"/>
      <c r="L260" s="41"/>
      <c r="M260" s="45"/>
      <c r="N260" s="268"/>
      <c r="O260" s="269"/>
      <c r="P260" s="92"/>
      <c r="Q260" s="92"/>
      <c r="R260" s="92"/>
      <c r="S260" s="92"/>
      <c r="T260" s="92"/>
      <c r="U260" s="92"/>
      <c r="V260" s="92"/>
      <c r="W260" s="92"/>
      <c r="X260" s="93"/>
      <c r="Y260" s="39"/>
      <c r="Z260" s="39"/>
      <c r="AA260" s="39"/>
      <c r="AB260" s="39"/>
      <c r="AC260" s="39"/>
      <c r="AD260" s="39"/>
      <c r="AE260" s="39"/>
      <c r="AT260" s="18" t="s">
        <v>232</v>
      </c>
      <c r="AU260" s="18" t="s">
        <v>86</v>
      </c>
    </row>
    <row r="261" s="2" customFormat="1" ht="16.5" customHeight="1">
      <c r="A261" s="39"/>
      <c r="B261" s="40"/>
      <c r="C261" s="252" t="s">
        <v>1578</v>
      </c>
      <c r="D261" s="252" t="s">
        <v>226</v>
      </c>
      <c r="E261" s="253" t="s">
        <v>4084</v>
      </c>
      <c r="F261" s="254" t="s">
        <v>4085</v>
      </c>
      <c r="G261" s="255" t="s">
        <v>320</v>
      </c>
      <c r="H261" s="256">
        <v>2</v>
      </c>
      <c r="I261" s="257"/>
      <c r="J261" s="257"/>
      <c r="K261" s="258">
        <f>ROUND(P261*H261,2)</f>
        <v>0</v>
      </c>
      <c r="L261" s="254" t="s">
        <v>3821</v>
      </c>
      <c r="M261" s="45"/>
      <c r="N261" s="259" t="s">
        <v>1</v>
      </c>
      <c r="O261" s="260" t="s">
        <v>41</v>
      </c>
      <c r="P261" s="261">
        <f>I261+J261</f>
        <v>0</v>
      </c>
      <c r="Q261" s="261">
        <f>ROUND(I261*H261,2)</f>
        <v>0</v>
      </c>
      <c r="R261" s="261">
        <f>ROUND(J261*H261,2)</f>
        <v>0</v>
      </c>
      <c r="S261" s="92"/>
      <c r="T261" s="262">
        <f>S261*H261</f>
        <v>0</v>
      </c>
      <c r="U261" s="262">
        <v>0</v>
      </c>
      <c r="V261" s="262">
        <f>U261*H261</f>
        <v>0</v>
      </c>
      <c r="W261" s="262">
        <v>0</v>
      </c>
      <c r="X261" s="263">
        <f>W261*H261</f>
        <v>0</v>
      </c>
      <c r="Y261" s="39"/>
      <c r="Z261" s="39"/>
      <c r="AA261" s="39"/>
      <c r="AB261" s="39"/>
      <c r="AC261" s="39"/>
      <c r="AD261" s="39"/>
      <c r="AE261" s="39"/>
      <c r="AR261" s="264" t="s">
        <v>239</v>
      </c>
      <c r="AT261" s="264" t="s">
        <v>226</v>
      </c>
      <c r="AU261" s="264" t="s">
        <v>86</v>
      </c>
      <c r="AY261" s="18" t="s">
        <v>223</v>
      </c>
      <c r="BE261" s="265">
        <f>IF(O261="základní",K261,0)</f>
        <v>0</v>
      </c>
      <c r="BF261" s="265">
        <f>IF(O261="snížená",K261,0)</f>
        <v>0</v>
      </c>
      <c r="BG261" s="265">
        <f>IF(O261="zákl. přenesená",K261,0)</f>
        <v>0</v>
      </c>
      <c r="BH261" s="265">
        <f>IF(O261="sníž. přenesená",K261,0)</f>
        <v>0</v>
      </c>
      <c r="BI261" s="265">
        <f>IF(O261="nulová",K261,0)</f>
        <v>0</v>
      </c>
      <c r="BJ261" s="18" t="s">
        <v>86</v>
      </c>
      <c r="BK261" s="265">
        <f>ROUND(P261*H261,2)</f>
        <v>0</v>
      </c>
      <c r="BL261" s="18" t="s">
        <v>239</v>
      </c>
      <c r="BM261" s="264" t="s">
        <v>1924</v>
      </c>
    </row>
    <row r="262" s="2" customFormat="1">
      <c r="A262" s="39"/>
      <c r="B262" s="40"/>
      <c r="C262" s="41"/>
      <c r="D262" s="266" t="s">
        <v>232</v>
      </c>
      <c r="E262" s="41"/>
      <c r="F262" s="267" t="s">
        <v>3864</v>
      </c>
      <c r="G262" s="41"/>
      <c r="H262" s="41"/>
      <c r="I262" s="158"/>
      <c r="J262" s="158"/>
      <c r="K262" s="41"/>
      <c r="L262" s="41"/>
      <c r="M262" s="45"/>
      <c r="N262" s="268"/>
      <c r="O262" s="269"/>
      <c r="P262" s="92"/>
      <c r="Q262" s="92"/>
      <c r="R262" s="92"/>
      <c r="S262" s="92"/>
      <c r="T262" s="92"/>
      <c r="U262" s="92"/>
      <c r="V262" s="92"/>
      <c r="W262" s="92"/>
      <c r="X262" s="93"/>
      <c r="Y262" s="39"/>
      <c r="Z262" s="39"/>
      <c r="AA262" s="39"/>
      <c r="AB262" s="39"/>
      <c r="AC262" s="39"/>
      <c r="AD262" s="39"/>
      <c r="AE262" s="39"/>
      <c r="AT262" s="18" t="s">
        <v>232</v>
      </c>
      <c r="AU262" s="18" t="s">
        <v>86</v>
      </c>
    </row>
    <row r="263" s="2" customFormat="1" ht="21.75" customHeight="1">
      <c r="A263" s="39"/>
      <c r="B263" s="40"/>
      <c r="C263" s="252" t="s">
        <v>1584</v>
      </c>
      <c r="D263" s="252" t="s">
        <v>226</v>
      </c>
      <c r="E263" s="253" t="s">
        <v>4086</v>
      </c>
      <c r="F263" s="254" t="s">
        <v>4087</v>
      </c>
      <c r="G263" s="255" t="s">
        <v>320</v>
      </c>
      <c r="H263" s="256">
        <v>1</v>
      </c>
      <c r="I263" s="257"/>
      <c r="J263" s="257"/>
      <c r="K263" s="258">
        <f>ROUND(P263*H263,2)</f>
        <v>0</v>
      </c>
      <c r="L263" s="254" t="s">
        <v>3821</v>
      </c>
      <c r="M263" s="45"/>
      <c r="N263" s="259" t="s">
        <v>1</v>
      </c>
      <c r="O263" s="260" t="s">
        <v>41</v>
      </c>
      <c r="P263" s="261">
        <f>I263+J263</f>
        <v>0</v>
      </c>
      <c r="Q263" s="261">
        <f>ROUND(I263*H263,2)</f>
        <v>0</v>
      </c>
      <c r="R263" s="261">
        <f>ROUND(J263*H263,2)</f>
        <v>0</v>
      </c>
      <c r="S263" s="92"/>
      <c r="T263" s="262">
        <f>S263*H263</f>
        <v>0</v>
      </c>
      <c r="U263" s="262">
        <v>0</v>
      </c>
      <c r="V263" s="262">
        <f>U263*H263</f>
        <v>0</v>
      </c>
      <c r="W263" s="262">
        <v>0</v>
      </c>
      <c r="X263" s="263">
        <f>W263*H263</f>
        <v>0</v>
      </c>
      <c r="Y263" s="39"/>
      <c r="Z263" s="39"/>
      <c r="AA263" s="39"/>
      <c r="AB263" s="39"/>
      <c r="AC263" s="39"/>
      <c r="AD263" s="39"/>
      <c r="AE263" s="39"/>
      <c r="AR263" s="264" t="s">
        <v>239</v>
      </c>
      <c r="AT263" s="264" t="s">
        <v>226</v>
      </c>
      <c r="AU263" s="264" t="s">
        <v>86</v>
      </c>
      <c r="AY263" s="18" t="s">
        <v>223</v>
      </c>
      <c r="BE263" s="265">
        <f>IF(O263="základní",K263,0)</f>
        <v>0</v>
      </c>
      <c r="BF263" s="265">
        <f>IF(O263="snížená",K263,0)</f>
        <v>0</v>
      </c>
      <c r="BG263" s="265">
        <f>IF(O263="zákl. přenesená",K263,0)</f>
        <v>0</v>
      </c>
      <c r="BH263" s="265">
        <f>IF(O263="sníž. přenesená",K263,0)</f>
        <v>0</v>
      </c>
      <c r="BI263" s="265">
        <f>IF(O263="nulová",K263,0)</f>
        <v>0</v>
      </c>
      <c r="BJ263" s="18" t="s">
        <v>86</v>
      </c>
      <c r="BK263" s="265">
        <f>ROUND(P263*H263,2)</f>
        <v>0</v>
      </c>
      <c r="BL263" s="18" t="s">
        <v>239</v>
      </c>
      <c r="BM263" s="264" t="s">
        <v>1931</v>
      </c>
    </row>
    <row r="264" s="2" customFormat="1">
      <c r="A264" s="39"/>
      <c r="B264" s="40"/>
      <c r="C264" s="41"/>
      <c r="D264" s="266" t="s">
        <v>232</v>
      </c>
      <c r="E264" s="41"/>
      <c r="F264" s="267" t="s">
        <v>3864</v>
      </c>
      <c r="G264" s="41"/>
      <c r="H264" s="41"/>
      <c r="I264" s="158"/>
      <c r="J264" s="158"/>
      <c r="K264" s="41"/>
      <c r="L264" s="41"/>
      <c r="M264" s="45"/>
      <c r="N264" s="268"/>
      <c r="O264" s="269"/>
      <c r="P264" s="92"/>
      <c r="Q264" s="92"/>
      <c r="R264" s="92"/>
      <c r="S264" s="92"/>
      <c r="T264" s="92"/>
      <c r="U264" s="92"/>
      <c r="V264" s="92"/>
      <c r="W264" s="92"/>
      <c r="X264" s="93"/>
      <c r="Y264" s="39"/>
      <c r="Z264" s="39"/>
      <c r="AA264" s="39"/>
      <c r="AB264" s="39"/>
      <c r="AC264" s="39"/>
      <c r="AD264" s="39"/>
      <c r="AE264" s="39"/>
      <c r="AT264" s="18" t="s">
        <v>232</v>
      </c>
      <c r="AU264" s="18" t="s">
        <v>86</v>
      </c>
    </row>
    <row r="265" s="2" customFormat="1" ht="16.5" customHeight="1">
      <c r="A265" s="39"/>
      <c r="B265" s="40"/>
      <c r="C265" s="252" t="s">
        <v>1590</v>
      </c>
      <c r="D265" s="252" t="s">
        <v>226</v>
      </c>
      <c r="E265" s="253" t="s">
        <v>4088</v>
      </c>
      <c r="F265" s="254" t="s">
        <v>4089</v>
      </c>
      <c r="G265" s="255" t="s">
        <v>320</v>
      </c>
      <c r="H265" s="256">
        <v>44</v>
      </c>
      <c r="I265" s="257"/>
      <c r="J265" s="257"/>
      <c r="K265" s="258">
        <f>ROUND(P265*H265,2)</f>
        <v>0</v>
      </c>
      <c r="L265" s="254" t="s">
        <v>3821</v>
      </c>
      <c r="M265" s="45"/>
      <c r="N265" s="259" t="s">
        <v>1</v>
      </c>
      <c r="O265" s="260" t="s">
        <v>41</v>
      </c>
      <c r="P265" s="261">
        <f>I265+J265</f>
        <v>0</v>
      </c>
      <c r="Q265" s="261">
        <f>ROUND(I265*H265,2)</f>
        <v>0</v>
      </c>
      <c r="R265" s="261">
        <f>ROUND(J265*H265,2)</f>
        <v>0</v>
      </c>
      <c r="S265" s="92"/>
      <c r="T265" s="262">
        <f>S265*H265</f>
        <v>0</v>
      </c>
      <c r="U265" s="262">
        <v>0</v>
      </c>
      <c r="V265" s="262">
        <f>U265*H265</f>
        <v>0</v>
      </c>
      <c r="W265" s="262">
        <v>0</v>
      </c>
      <c r="X265" s="263">
        <f>W265*H265</f>
        <v>0</v>
      </c>
      <c r="Y265" s="39"/>
      <c r="Z265" s="39"/>
      <c r="AA265" s="39"/>
      <c r="AB265" s="39"/>
      <c r="AC265" s="39"/>
      <c r="AD265" s="39"/>
      <c r="AE265" s="39"/>
      <c r="AR265" s="264" t="s">
        <v>239</v>
      </c>
      <c r="AT265" s="264" t="s">
        <v>226</v>
      </c>
      <c r="AU265" s="264" t="s">
        <v>86</v>
      </c>
      <c r="AY265" s="18" t="s">
        <v>223</v>
      </c>
      <c r="BE265" s="265">
        <f>IF(O265="základní",K265,0)</f>
        <v>0</v>
      </c>
      <c r="BF265" s="265">
        <f>IF(O265="snížená",K265,0)</f>
        <v>0</v>
      </c>
      <c r="BG265" s="265">
        <f>IF(O265="zákl. přenesená",K265,0)</f>
        <v>0</v>
      </c>
      <c r="BH265" s="265">
        <f>IF(O265="sníž. přenesená",K265,0)</f>
        <v>0</v>
      </c>
      <c r="BI265" s="265">
        <f>IF(O265="nulová",K265,0)</f>
        <v>0</v>
      </c>
      <c r="BJ265" s="18" t="s">
        <v>86</v>
      </c>
      <c r="BK265" s="265">
        <f>ROUND(P265*H265,2)</f>
        <v>0</v>
      </c>
      <c r="BL265" s="18" t="s">
        <v>239</v>
      </c>
      <c r="BM265" s="264" t="s">
        <v>1947</v>
      </c>
    </row>
    <row r="266" s="2" customFormat="1">
      <c r="A266" s="39"/>
      <c r="B266" s="40"/>
      <c r="C266" s="41"/>
      <c r="D266" s="266" t="s">
        <v>232</v>
      </c>
      <c r="E266" s="41"/>
      <c r="F266" s="267" t="s">
        <v>3864</v>
      </c>
      <c r="G266" s="41"/>
      <c r="H266" s="41"/>
      <c r="I266" s="158"/>
      <c r="J266" s="158"/>
      <c r="K266" s="41"/>
      <c r="L266" s="41"/>
      <c r="M266" s="45"/>
      <c r="N266" s="268"/>
      <c r="O266" s="269"/>
      <c r="P266" s="92"/>
      <c r="Q266" s="92"/>
      <c r="R266" s="92"/>
      <c r="S266" s="92"/>
      <c r="T266" s="92"/>
      <c r="U266" s="92"/>
      <c r="V266" s="92"/>
      <c r="W266" s="92"/>
      <c r="X266" s="93"/>
      <c r="Y266" s="39"/>
      <c r="Z266" s="39"/>
      <c r="AA266" s="39"/>
      <c r="AB266" s="39"/>
      <c r="AC266" s="39"/>
      <c r="AD266" s="39"/>
      <c r="AE266" s="39"/>
      <c r="AT266" s="18" t="s">
        <v>232</v>
      </c>
      <c r="AU266" s="18" t="s">
        <v>86</v>
      </c>
    </row>
    <row r="267" s="2" customFormat="1" ht="16.5" customHeight="1">
      <c r="A267" s="39"/>
      <c r="B267" s="40"/>
      <c r="C267" s="252" t="s">
        <v>1596</v>
      </c>
      <c r="D267" s="252" t="s">
        <v>226</v>
      </c>
      <c r="E267" s="253" t="s">
        <v>4090</v>
      </c>
      <c r="F267" s="254" t="s">
        <v>4091</v>
      </c>
      <c r="G267" s="255" t="s">
        <v>320</v>
      </c>
      <c r="H267" s="256">
        <v>88</v>
      </c>
      <c r="I267" s="257"/>
      <c r="J267" s="257"/>
      <c r="K267" s="258">
        <f>ROUND(P267*H267,2)</f>
        <v>0</v>
      </c>
      <c r="L267" s="254" t="s">
        <v>3821</v>
      </c>
      <c r="M267" s="45"/>
      <c r="N267" s="259" t="s">
        <v>1</v>
      </c>
      <c r="O267" s="260" t="s">
        <v>41</v>
      </c>
      <c r="P267" s="261">
        <f>I267+J267</f>
        <v>0</v>
      </c>
      <c r="Q267" s="261">
        <f>ROUND(I267*H267,2)</f>
        <v>0</v>
      </c>
      <c r="R267" s="261">
        <f>ROUND(J267*H267,2)</f>
        <v>0</v>
      </c>
      <c r="S267" s="92"/>
      <c r="T267" s="262">
        <f>S267*H267</f>
        <v>0</v>
      </c>
      <c r="U267" s="262">
        <v>0</v>
      </c>
      <c r="V267" s="262">
        <f>U267*H267</f>
        <v>0</v>
      </c>
      <c r="W267" s="262">
        <v>0</v>
      </c>
      <c r="X267" s="263">
        <f>W267*H267</f>
        <v>0</v>
      </c>
      <c r="Y267" s="39"/>
      <c r="Z267" s="39"/>
      <c r="AA267" s="39"/>
      <c r="AB267" s="39"/>
      <c r="AC267" s="39"/>
      <c r="AD267" s="39"/>
      <c r="AE267" s="39"/>
      <c r="AR267" s="264" t="s">
        <v>239</v>
      </c>
      <c r="AT267" s="264" t="s">
        <v>226</v>
      </c>
      <c r="AU267" s="264" t="s">
        <v>86</v>
      </c>
      <c r="AY267" s="18" t="s">
        <v>223</v>
      </c>
      <c r="BE267" s="265">
        <f>IF(O267="základní",K267,0)</f>
        <v>0</v>
      </c>
      <c r="BF267" s="265">
        <f>IF(O267="snížená",K267,0)</f>
        <v>0</v>
      </c>
      <c r="BG267" s="265">
        <f>IF(O267="zákl. přenesená",K267,0)</f>
        <v>0</v>
      </c>
      <c r="BH267" s="265">
        <f>IF(O267="sníž. přenesená",K267,0)</f>
        <v>0</v>
      </c>
      <c r="BI267" s="265">
        <f>IF(O267="nulová",K267,0)</f>
        <v>0</v>
      </c>
      <c r="BJ267" s="18" t="s">
        <v>86</v>
      </c>
      <c r="BK267" s="265">
        <f>ROUND(P267*H267,2)</f>
        <v>0</v>
      </c>
      <c r="BL267" s="18" t="s">
        <v>239</v>
      </c>
      <c r="BM267" s="264" t="s">
        <v>1958</v>
      </c>
    </row>
    <row r="268" s="2" customFormat="1">
      <c r="A268" s="39"/>
      <c r="B268" s="40"/>
      <c r="C268" s="41"/>
      <c r="D268" s="266" t="s">
        <v>232</v>
      </c>
      <c r="E268" s="41"/>
      <c r="F268" s="267" t="s">
        <v>4092</v>
      </c>
      <c r="G268" s="41"/>
      <c r="H268" s="41"/>
      <c r="I268" s="158"/>
      <c r="J268" s="158"/>
      <c r="K268" s="41"/>
      <c r="L268" s="41"/>
      <c r="M268" s="45"/>
      <c r="N268" s="268"/>
      <c r="O268" s="269"/>
      <c r="P268" s="92"/>
      <c r="Q268" s="92"/>
      <c r="R268" s="92"/>
      <c r="S268" s="92"/>
      <c r="T268" s="92"/>
      <c r="U268" s="92"/>
      <c r="V268" s="92"/>
      <c r="W268" s="92"/>
      <c r="X268" s="93"/>
      <c r="Y268" s="39"/>
      <c r="Z268" s="39"/>
      <c r="AA268" s="39"/>
      <c r="AB268" s="39"/>
      <c r="AC268" s="39"/>
      <c r="AD268" s="39"/>
      <c r="AE268" s="39"/>
      <c r="AT268" s="18" t="s">
        <v>232</v>
      </c>
      <c r="AU268" s="18" t="s">
        <v>86</v>
      </c>
    </row>
    <row r="269" s="2" customFormat="1" ht="21.75" customHeight="1">
      <c r="A269" s="39"/>
      <c r="B269" s="40"/>
      <c r="C269" s="252" t="s">
        <v>1602</v>
      </c>
      <c r="D269" s="252" t="s">
        <v>226</v>
      </c>
      <c r="E269" s="253" t="s">
        <v>4093</v>
      </c>
      <c r="F269" s="254" t="s">
        <v>4094</v>
      </c>
      <c r="G269" s="255" t="s">
        <v>481</v>
      </c>
      <c r="H269" s="256">
        <v>440</v>
      </c>
      <c r="I269" s="257"/>
      <c r="J269" s="257"/>
      <c r="K269" s="258">
        <f>ROUND(P269*H269,2)</f>
        <v>0</v>
      </c>
      <c r="L269" s="254" t="s">
        <v>3821</v>
      </c>
      <c r="M269" s="45"/>
      <c r="N269" s="259" t="s">
        <v>1</v>
      </c>
      <c r="O269" s="260" t="s">
        <v>41</v>
      </c>
      <c r="P269" s="261">
        <f>I269+J269</f>
        <v>0</v>
      </c>
      <c r="Q269" s="261">
        <f>ROUND(I269*H269,2)</f>
        <v>0</v>
      </c>
      <c r="R269" s="261">
        <f>ROUND(J269*H269,2)</f>
        <v>0</v>
      </c>
      <c r="S269" s="92"/>
      <c r="T269" s="262">
        <f>S269*H269</f>
        <v>0</v>
      </c>
      <c r="U269" s="262">
        <v>0</v>
      </c>
      <c r="V269" s="262">
        <f>U269*H269</f>
        <v>0</v>
      </c>
      <c r="W269" s="262">
        <v>0</v>
      </c>
      <c r="X269" s="263">
        <f>W269*H269</f>
        <v>0</v>
      </c>
      <c r="Y269" s="39"/>
      <c r="Z269" s="39"/>
      <c r="AA269" s="39"/>
      <c r="AB269" s="39"/>
      <c r="AC269" s="39"/>
      <c r="AD269" s="39"/>
      <c r="AE269" s="39"/>
      <c r="AR269" s="264" t="s">
        <v>239</v>
      </c>
      <c r="AT269" s="264" t="s">
        <v>226</v>
      </c>
      <c r="AU269" s="264" t="s">
        <v>86</v>
      </c>
      <c r="AY269" s="18" t="s">
        <v>223</v>
      </c>
      <c r="BE269" s="265">
        <f>IF(O269="základní",K269,0)</f>
        <v>0</v>
      </c>
      <c r="BF269" s="265">
        <f>IF(O269="snížená",K269,0)</f>
        <v>0</v>
      </c>
      <c r="BG269" s="265">
        <f>IF(O269="zákl. přenesená",K269,0)</f>
        <v>0</v>
      </c>
      <c r="BH269" s="265">
        <f>IF(O269="sníž. přenesená",K269,0)</f>
        <v>0</v>
      </c>
      <c r="BI269" s="265">
        <f>IF(O269="nulová",K269,0)</f>
        <v>0</v>
      </c>
      <c r="BJ269" s="18" t="s">
        <v>86</v>
      </c>
      <c r="BK269" s="265">
        <f>ROUND(P269*H269,2)</f>
        <v>0</v>
      </c>
      <c r="BL269" s="18" t="s">
        <v>239</v>
      </c>
      <c r="BM269" s="264" t="s">
        <v>1968</v>
      </c>
    </row>
    <row r="270" s="2" customFormat="1">
      <c r="A270" s="39"/>
      <c r="B270" s="40"/>
      <c r="C270" s="41"/>
      <c r="D270" s="266" t="s">
        <v>232</v>
      </c>
      <c r="E270" s="41"/>
      <c r="F270" s="267" t="s">
        <v>4095</v>
      </c>
      <c r="G270" s="41"/>
      <c r="H270" s="41"/>
      <c r="I270" s="158"/>
      <c r="J270" s="158"/>
      <c r="K270" s="41"/>
      <c r="L270" s="41"/>
      <c r="M270" s="45"/>
      <c r="N270" s="268"/>
      <c r="O270" s="269"/>
      <c r="P270" s="92"/>
      <c r="Q270" s="92"/>
      <c r="R270" s="92"/>
      <c r="S270" s="92"/>
      <c r="T270" s="92"/>
      <c r="U270" s="92"/>
      <c r="V270" s="92"/>
      <c r="W270" s="92"/>
      <c r="X270" s="93"/>
      <c r="Y270" s="39"/>
      <c r="Z270" s="39"/>
      <c r="AA270" s="39"/>
      <c r="AB270" s="39"/>
      <c r="AC270" s="39"/>
      <c r="AD270" s="39"/>
      <c r="AE270" s="39"/>
      <c r="AT270" s="18" t="s">
        <v>232</v>
      </c>
      <c r="AU270" s="18" t="s">
        <v>86</v>
      </c>
    </row>
    <row r="271" s="2" customFormat="1" ht="21.75" customHeight="1">
      <c r="A271" s="39"/>
      <c r="B271" s="40"/>
      <c r="C271" s="252" t="s">
        <v>1607</v>
      </c>
      <c r="D271" s="252" t="s">
        <v>226</v>
      </c>
      <c r="E271" s="253" t="s">
        <v>4096</v>
      </c>
      <c r="F271" s="254" t="s">
        <v>4097</v>
      </c>
      <c r="G271" s="255" t="s">
        <v>481</v>
      </c>
      <c r="H271" s="256">
        <v>1595</v>
      </c>
      <c r="I271" s="257"/>
      <c r="J271" s="257"/>
      <c r="K271" s="258">
        <f>ROUND(P271*H271,2)</f>
        <v>0</v>
      </c>
      <c r="L271" s="254" t="s">
        <v>3821</v>
      </c>
      <c r="M271" s="45"/>
      <c r="N271" s="259" t="s">
        <v>1</v>
      </c>
      <c r="O271" s="260" t="s">
        <v>41</v>
      </c>
      <c r="P271" s="261">
        <f>I271+J271</f>
        <v>0</v>
      </c>
      <c r="Q271" s="261">
        <f>ROUND(I271*H271,2)</f>
        <v>0</v>
      </c>
      <c r="R271" s="261">
        <f>ROUND(J271*H271,2)</f>
        <v>0</v>
      </c>
      <c r="S271" s="92"/>
      <c r="T271" s="262">
        <f>S271*H271</f>
        <v>0</v>
      </c>
      <c r="U271" s="262">
        <v>0</v>
      </c>
      <c r="V271" s="262">
        <f>U271*H271</f>
        <v>0</v>
      </c>
      <c r="W271" s="262">
        <v>0</v>
      </c>
      <c r="X271" s="263">
        <f>W271*H271</f>
        <v>0</v>
      </c>
      <c r="Y271" s="39"/>
      <c r="Z271" s="39"/>
      <c r="AA271" s="39"/>
      <c r="AB271" s="39"/>
      <c r="AC271" s="39"/>
      <c r="AD271" s="39"/>
      <c r="AE271" s="39"/>
      <c r="AR271" s="264" t="s">
        <v>239</v>
      </c>
      <c r="AT271" s="264" t="s">
        <v>226</v>
      </c>
      <c r="AU271" s="264" t="s">
        <v>86</v>
      </c>
      <c r="AY271" s="18" t="s">
        <v>223</v>
      </c>
      <c r="BE271" s="265">
        <f>IF(O271="základní",K271,0)</f>
        <v>0</v>
      </c>
      <c r="BF271" s="265">
        <f>IF(O271="snížená",K271,0)</f>
        <v>0</v>
      </c>
      <c r="BG271" s="265">
        <f>IF(O271="zákl. přenesená",K271,0)</f>
        <v>0</v>
      </c>
      <c r="BH271" s="265">
        <f>IF(O271="sníž. přenesená",K271,0)</f>
        <v>0</v>
      </c>
      <c r="BI271" s="265">
        <f>IF(O271="nulová",K271,0)</f>
        <v>0</v>
      </c>
      <c r="BJ271" s="18" t="s">
        <v>86</v>
      </c>
      <c r="BK271" s="265">
        <f>ROUND(P271*H271,2)</f>
        <v>0</v>
      </c>
      <c r="BL271" s="18" t="s">
        <v>239</v>
      </c>
      <c r="BM271" s="264" t="s">
        <v>1979</v>
      </c>
    </row>
    <row r="272" s="2" customFormat="1">
      <c r="A272" s="39"/>
      <c r="B272" s="40"/>
      <c r="C272" s="41"/>
      <c r="D272" s="266" t="s">
        <v>232</v>
      </c>
      <c r="E272" s="41"/>
      <c r="F272" s="267" t="s">
        <v>4098</v>
      </c>
      <c r="G272" s="41"/>
      <c r="H272" s="41"/>
      <c r="I272" s="158"/>
      <c r="J272" s="158"/>
      <c r="K272" s="41"/>
      <c r="L272" s="41"/>
      <c r="M272" s="45"/>
      <c r="N272" s="268"/>
      <c r="O272" s="269"/>
      <c r="P272" s="92"/>
      <c r="Q272" s="92"/>
      <c r="R272" s="92"/>
      <c r="S272" s="92"/>
      <c r="T272" s="92"/>
      <c r="U272" s="92"/>
      <c r="V272" s="92"/>
      <c r="W272" s="92"/>
      <c r="X272" s="93"/>
      <c r="Y272" s="39"/>
      <c r="Z272" s="39"/>
      <c r="AA272" s="39"/>
      <c r="AB272" s="39"/>
      <c r="AC272" s="39"/>
      <c r="AD272" s="39"/>
      <c r="AE272" s="39"/>
      <c r="AT272" s="18" t="s">
        <v>232</v>
      </c>
      <c r="AU272" s="18" t="s">
        <v>86</v>
      </c>
    </row>
    <row r="273" s="2" customFormat="1" ht="21.75" customHeight="1">
      <c r="A273" s="39"/>
      <c r="B273" s="40"/>
      <c r="C273" s="252" t="s">
        <v>1612</v>
      </c>
      <c r="D273" s="252" t="s">
        <v>226</v>
      </c>
      <c r="E273" s="253" t="s">
        <v>3892</v>
      </c>
      <c r="F273" s="254" t="s">
        <v>3893</v>
      </c>
      <c r="G273" s="255" t="s">
        <v>481</v>
      </c>
      <c r="H273" s="256">
        <v>405</v>
      </c>
      <c r="I273" s="257"/>
      <c r="J273" s="257"/>
      <c r="K273" s="258">
        <f>ROUND(P273*H273,2)</f>
        <v>0</v>
      </c>
      <c r="L273" s="254" t="s">
        <v>3821</v>
      </c>
      <c r="M273" s="45"/>
      <c r="N273" s="259" t="s">
        <v>1</v>
      </c>
      <c r="O273" s="260" t="s">
        <v>41</v>
      </c>
      <c r="P273" s="261">
        <f>I273+J273</f>
        <v>0</v>
      </c>
      <c r="Q273" s="261">
        <f>ROUND(I273*H273,2)</f>
        <v>0</v>
      </c>
      <c r="R273" s="261">
        <f>ROUND(J273*H273,2)</f>
        <v>0</v>
      </c>
      <c r="S273" s="92"/>
      <c r="T273" s="262">
        <f>S273*H273</f>
        <v>0</v>
      </c>
      <c r="U273" s="262">
        <v>0</v>
      </c>
      <c r="V273" s="262">
        <f>U273*H273</f>
        <v>0</v>
      </c>
      <c r="W273" s="262">
        <v>0</v>
      </c>
      <c r="X273" s="263">
        <f>W273*H273</f>
        <v>0</v>
      </c>
      <c r="Y273" s="39"/>
      <c r="Z273" s="39"/>
      <c r="AA273" s="39"/>
      <c r="AB273" s="39"/>
      <c r="AC273" s="39"/>
      <c r="AD273" s="39"/>
      <c r="AE273" s="39"/>
      <c r="AR273" s="264" t="s">
        <v>239</v>
      </c>
      <c r="AT273" s="264" t="s">
        <v>226</v>
      </c>
      <c r="AU273" s="264" t="s">
        <v>86</v>
      </c>
      <c r="AY273" s="18" t="s">
        <v>223</v>
      </c>
      <c r="BE273" s="265">
        <f>IF(O273="základní",K273,0)</f>
        <v>0</v>
      </c>
      <c r="BF273" s="265">
        <f>IF(O273="snížená",K273,0)</f>
        <v>0</v>
      </c>
      <c r="BG273" s="265">
        <f>IF(O273="zákl. přenesená",K273,0)</f>
        <v>0</v>
      </c>
      <c r="BH273" s="265">
        <f>IF(O273="sníž. přenesená",K273,0)</f>
        <v>0</v>
      </c>
      <c r="BI273" s="265">
        <f>IF(O273="nulová",K273,0)</f>
        <v>0</v>
      </c>
      <c r="BJ273" s="18" t="s">
        <v>86</v>
      </c>
      <c r="BK273" s="265">
        <f>ROUND(P273*H273,2)</f>
        <v>0</v>
      </c>
      <c r="BL273" s="18" t="s">
        <v>239</v>
      </c>
      <c r="BM273" s="264" t="s">
        <v>1988</v>
      </c>
    </row>
    <row r="274" s="2" customFormat="1">
      <c r="A274" s="39"/>
      <c r="B274" s="40"/>
      <c r="C274" s="41"/>
      <c r="D274" s="266" t="s">
        <v>232</v>
      </c>
      <c r="E274" s="41"/>
      <c r="F274" s="267" t="s">
        <v>4099</v>
      </c>
      <c r="G274" s="41"/>
      <c r="H274" s="41"/>
      <c r="I274" s="158"/>
      <c r="J274" s="158"/>
      <c r="K274" s="41"/>
      <c r="L274" s="41"/>
      <c r="M274" s="45"/>
      <c r="N274" s="268"/>
      <c r="O274" s="269"/>
      <c r="P274" s="92"/>
      <c r="Q274" s="92"/>
      <c r="R274" s="92"/>
      <c r="S274" s="92"/>
      <c r="T274" s="92"/>
      <c r="U274" s="92"/>
      <c r="V274" s="92"/>
      <c r="W274" s="92"/>
      <c r="X274" s="93"/>
      <c r="Y274" s="39"/>
      <c r="Z274" s="39"/>
      <c r="AA274" s="39"/>
      <c r="AB274" s="39"/>
      <c r="AC274" s="39"/>
      <c r="AD274" s="39"/>
      <c r="AE274" s="39"/>
      <c r="AT274" s="18" t="s">
        <v>232</v>
      </c>
      <c r="AU274" s="18" t="s">
        <v>86</v>
      </c>
    </row>
    <row r="275" s="2" customFormat="1" ht="21.75" customHeight="1">
      <c r="A275" s="39"/>
      <c r="B275" s="40"/>
      <c r="C275" s="252" t="s">
        <v>1618</v>
      </c>
      <c r="D275" s="252" t="s">
        <v>226</v>
      </c>
      <c r="E275" s="253" t="s">
        <v>3894</v>
      </c>
      <c r="F275" s="254" t="s">
        <v>3895</v>
      </c>
      <c r="G275" s="255" t="s">
        <v>481</v>
      </c>
      <c r="H275" s="256">
        <v>3880</v>
      </c>
      <c r="I275" s="257"/>
      <c r="J275" s="257"/>
      <c r="K275" s="258">
        <f>ROUND(P275*H275,2)</f>
        <v>0</v>
      </c>
      <c r="L275" s="254" t="s">
        <v>3821</v>
      </c>
      <c r="M275" s="45"/>
      <c r="N275" s="259" t="s">
        <v>1</v>
      </c>
      <c r="O275" s="260" t="s">
        <v>41</v>
      </c>
      <c r="P275" s="261">
        <f>I275+J275</f>
        <v>0</v>
      </c>
      <c r="Q275" s="261">
        <f>ROUND(I275*H275,2)</f>
        <v>0</v>
      </c>
      <c r="R275" s="261">
        <f>ROUND(J275*H275,2)</f>
        <v>0</v>
      </c>
      <c r="S275" s="92"/>
      <c r="T275" s="262">
        <f>S275*H275</f>
        <v>0</v>
      </c>
      <c r="U275" s="262">
        <v>0</v>
      </c>
      <c r="V275" s="262">
        <f>U275*H275</f>
        <v>0</v>
      </c>
      <c r="W275" s="262">
        <v>0</v>
      </c>
      <c r="X275" s="263">
        <f>W275*H275</f>
        <v>0</v>
      </c>
      <c r="Y275" s="39"/>
      <c r="Z275" s="39"/>
      <c r="AA275" s="39"/>
      <c r="AB275" s="39"/>
      <c r="AC275" s="39"/>
      <c r="AD275" s="39"/>
      <c r="AE275" s="39"/>
      <c r="AR275" s="264" t="s">
        <v>239</v>
      </c>
      <c r="AT275" s="264" t="s">
        <v>226</v>
      </c>
      <c r="AU275" s="264" t="s">
        <v>86</v>
      </c>
      <c r="AY275" s="18" t="s">
        <v>223</v>
      </c>
      <c r="BE275" s="265">
        <f>IF(O275="základní",K275,0)</f>
        <v>0</v>
      </c>
      <c r="BF275" s="265">
        <f>IF(O275="snížená",K275,0)</f>
        <v>0</v>
      </c>
      <c r="BG275" s="265">
        <f>IF(O275="zákl. přenesená",K275,0)</f>
        <v>0</v>
      </c>
      <c r="BH275" s="265">
        <f>IF(O275="sníž. přenesená",K275,0)</f>
        <v>0</v>
      </c>
      <c r="BI275" s="265">
        <f>IF(O275="nulová",K275,0)</f>
        <v>0</v>
      </c>
      <c r="BJ275" s="18" t="s">
        <v>86</v>
      </c>
      <c r="BK275" s="265">
        <f>ROUND(P275*H275,2)</f>
        <v>0</v>
      </c>
      <c r="BL275" s="18" t="s">
        <v>239</v>
      </c>
      <c r="BM275" s="264" t="s">
        <v>2000</v>
      </c>
    </row>
    <row r="276" s="2" customFormat="1">
      <c r="A276" s="39"/>
      <c r="B276" s="40"/>
      <c r="C276" s="41"/>
      <c r="D276" s="266" t="s">
        <v>232</v>
      </c>
      <c r="E276" s="41"/>
      <c r="F276" s="267" t="s">
        <v>4100</v>
      </c>
      <c r="G276" s="41"/>
      <c r="H276" s="41"/>
      <c r="I276" s="158"/>
      <c r="J276" s="158"/>
      <c r="K276" s="41"/>
      <c r="L276" s="41"/>
      <c r="M276" s="45"/>
      <c r="N276" s="268"/>
      <c r="O276" s="269"/>
      <c r="P276" s="92"/>
      <c r="Q276" s="92"/>
      <c r="R276" s="92"/>
      <c r="S276" s="92"/>
      <c r="T276" s="92"/>
      <c r="U276" s="92"/>
      <c r="V276" s="92"/>
      <c r="W276" s="92"/>
      <c r="X276" s="93"/>
      <c r="Y276" s="39"/>
      <c r="Z276" s="39"/>
      <c r="AA276" s="39"/>
      <c r="AB276" s="39"/>
      <c r="AC276" s="39"/>
      <c r="AD276" s="39"/>
      <c r="AE276" s="39"/>
      <c r="AT276" s="18" t="s">
        <v>232</v>
      </c>
      <c r="AU276" s="18" t="s">
        <v>86</v>
      </c>
    </row>
    <row r="277" s="2" customFormat="1" ht="21.75" customHeight="1">
      <c r="A277" s="39"/>
      <c r="B277" s="40"/>
      <c r="C277" s="252" t="s">
        <v>1628</v>
      </c>
      <c r="D277" s="252" t="s">
        <v>226</v>
      </c>
      <c r="E277" s="253" t="s">
        <v>4101</v>
      </c>
      <c r="F277" s="254" t="s">
        <v>4102</v>
      </c>
      <c r="G277" s="255" t="s">
        <v>481</v>
      </c>
      <c r="H277" s="256">
        <v>1300</v>
      </c>
      <c r="I277" s="257"/>
      <c r="J277" s="257"/>
      <c r="K277" s="258">
        <f>ROUND(P277*H277,2)</f>
        <v>0</v>
      </c>
      <c r="L277" s="254" t="s">
        <v>3821</v>
      </c>
      <c r="M277" s="45"/>
      <c r="N277" s="259" t="s">
        <v>1</v>
      </c>
      <c r="O277" s="260" t="s">
        <v>41</v>
      </c>
      <c r="P277" s="261">
        <f>I277+J277</f>
        <v>0</v>
      </c>
      <c r="Q277" s="261">
        <f>ROUND(I277*H277,2)</f>
        <v>0</v>
      </c>
      <c r="R277" s="261">
        <f>ROUND(J277*H277,2)</f>
        <v>0</v>
      </c>
      <c r="S277" s="92"/>
      <c r="T277" s="262">
        <f>S277*H277</f>
        <v>0</v>
      </c>
      <c r="U277" s="262">
        <v>0</v>
      </c>
      <c r="V277" s="262">
        <f>U277*H277</f>
        <v>0</v>
      </c>
      <c r="W277" s="262">
        <v>0</v>
      </c>
      <c r="X277" s="263">
        <f>W277*H277</f>
        <v>0</v>
      </c>
      <c r="Y277" s="39"/>
      <c r="Z277" s="39"/>
      <c r="AA277" s="39"/>
      <c r="AB277" s="39"/>
      <c r="AC277" s="39"/>
      <c r="AD277" s="39"/>
      <c r="AE277" s="39"/>
      <c r="AR277" s="264" t="s">
        <v>239</v>
      </c>
      <c r="AT277" s="264" t="s">
        <v>226</v>
      </c>
      <c r="AU277" s="264" t="s">
        <v>86</v>
      </c>
      <c r="AY277" s="18" t="s">
        <v>223</v>
      </c>
      <c r="BE277" s="265">
        <f>IF(O277="základní",K277,0)</f>
        <v>0</v>
      </c>
      <c r="BF277" s="265">
        <f>IF(O277="snížená",K277,0)</f>
        <v>0</v>
      </c>
      <c r="BG277" s="265">
        <f>IF(O277="zákl. přenesená",K277,0)</f>
        <v>0</v>
      </c>
      <c r="BH277" s="265">
        <f>IF(O277="sníž. přenesená",K277,0)</f>
        <v>0</v>
      </c>
      <c r="BI277" s="265">
        <f>IF(O277="nulová",K277,0)</f>
        <v>0</v>
      </c>
      <c r="BJ277" s="18" t="s">
        <v>86</v>
      </c>
      <c r="BK277" s="265">
        <f>ROUND(P277*H277,2)</f>
        <v>0</v>
      </c>
      <c r="BL277" s="18" t="s">
        <v>239</v>
      </c>
      <c r="BM277" s="264" t="s">
        <v>2008</v>
      </c>
    </row>
    <row r="278" s="2" customFormat="1">
      <c r="A278" s="39"/>
      <c r="B278" s="40"/>
      <c r="C278" s="41"/>
      <c r="D278" s="266" t="s">
        <v>232</v>
      </c>
      <c r="E278" s="41"/>
      <c r="F278" s="267" t="s">
        <v>4103</v>
      </c>
      <c r="G278" s="41"/>
      <c r="H278" s="41"/>
      <c r="I278" s="158"/>
      <c r="J278" s="158"/>
      <c r="K278" s="41"/>
      <c r="L278" s="41"/>
      <c r="M278" s="45"/>
      <c r="N278" s="268"/>
      <c r="O278" s="269"/>
      <c r="P278" s="92"/>
      <c r="Q278" s="92"/>
      <c r="R278" s="92"/>
      <c r="S278" s="92"/>
      <c r="T278" s="92"/>
      <c r="U278" s="92"/>
      <c r="V278" s="92"/>
      <c r="W278" s="92"/>
      <c r="X278" s="93"/>
      <c r="Y278" s="39"/>
      <c r="Z278" s="39"/>
      <c r="AA278" s="39"/>
      <c r="AB278" s="39"/>
      <c r="AC278" s="39"/>
      <c r="AD278" s="39"/>
      <c r="AE278" s="39"/>
      <c r="AT278" s="18" t="s">
        <v>232</v>
      </c>
      <c r="AU278" s="18" t="s">
        <v>86</v>
      </c>
    </row>
    <row r="279" s="2" customFormat="1" ht="21.75" customHeight="1">
      <c r="A279" s="39"/>
      <c r="B279" s="40"/>
      <c r="C279" s="252" t="s">
        <v>1634</v>
      </c>
      <c r="D279" s="252" t="s">
        <v>226</v>
      </c>
      <c r="E279" s="253" t="s">
        <v>4104</v>
      </c>
      <c r="F279" s="254" t="s">
        <v>4105</v>
      </c>
      <c r="G279" s="255" t="s">
        <v>481</v>
      </c>
      <c r="H279" s="256">
        <v>250</v>
      </c>
      <c r="I279" s="257"/>
      <c r="J279" s="257"/>
      <c r="K279" s="258">
        <f>ROUND(P279*H279,2)</f>
        <v>0</v>
      </c>
      <c r="L279" s="254" t="s">
        <v>3821</v>
      </c>
      <c r="M279" s="45"/>
      <c r="N279" s="259" t="s">
        <v>1</v>
      </c>
      <c r="O279" s="260" t="s">
        <v>41</v>
      </c>
      <c r="P279" s="261">
        <f>I279+J279</f>
        <v>0</v>
      </c>
      <c r="Q279" s="261">
        <f>ROUND(I279*H279,2)</f>
        <v>0</v>
      </c>
      <c r="R279" s="261">
        <f>ROUND(J279*H279,2)</f>
        <v>0</v>
      </c>
      <c r="S279" s="92"/>
      <c r="T279" s="262">
        <f>S279*H279</f>
        <v>0</v>
      </c>
      <c r="U279" s="262">
        <v>0</v>
      </c>
      <c r="V279" s="262">
        <f>U279*H279</f>
        <v>0</v>
      </c>
      <c r="W279" s="262">
        <v>0</v>
      </c>
      <c r="X279" s="263">
        <f>W279*H279</f>
        <v>0</v>
      </c>
      <c r="Y279" s="39"/>
      <c r="Z279" s="39"/>
      <c r="AA279" s="39"/>
      <c r="AB279" s="39"/>
      <c r="AC279" s="39"/>
      <c r="AD279" s="39"/>
      <c r="AE279" s="39"/>
      <c r="AR279" s="264" t="s">
        <v>239</v>
      </c>
      <c r="AT279" s="264" t="s">
        <v>226</v>
      </c>
      <c r="AU279" s="264" t="s">
        <v>86</v>
      </c>
      <c r="AY279" s="18" t="s">
        <v>223</v>
      </c>
      <c r="BE279" s="265">
        <f>IF(O279="základní",K279,0)</f>
        <v>0</v>
      </c>
      <c r="BF279" s="265">
        <f>IF(O279="snížená",K279,0)</f>
        <v>0</v>
      </c>
      <c r="BG279" s="265">
        <f>IF(O279="zákl. přenesená",K279,0)</f>
        <v>0</v>
      </c>
      <c r="BH279" s="265">
        <f>IF(O279="sníž. přenesená",K279,0)</f>
        <v>0</v>
      </c>
      <c r="BI279" s="265">
        <f>IF(O279="nulová",K279,0)</f>
        <v>0</v>
      </c>
      <c r="BJ279" s="18" t="s">
        <v>86</v>
      </c>
      <c r="BK279" s="265">
        <f>ROUND(P279*H279,2)</f>
        <v>0</v>
      </c>
      <c r="BL279" s="18" t="s">
        <v>239</v>
      </c>
      <c r="BM279" s="264" t="s">
        <v>2018</v>
      </c>
    </row>
    <row r="280" s="2" customFormat="1">
      <c r="A280" s="39"/>
      <c r="B280" s="40"/>
      <c r="C280" s="41"/>
      <c r="D280" s="266" t="s">
        <v>232</v>
      </c>
      <c r="E280" s="41"/>
      <c r="F280" s="267" t="s">
        <v>4106</v>
      </c>
      <c r="G280" s="41"/>
      <c r="H280" s="41"/>
      <c r="I280" s="158"/>
      <c r="J280" s="158"/>
      <c r="K280" s="41"/>
      <c r="L280" s="41"/>
      <c r="M280" s="45"/>
      <c r="N280" s="268"/>
      <c r="O280" s="269"/>
      <c r="P280" s="92"/>
      <c r="Q280" s="92"/>
      <c r="R280" s="92"/>
      <c r="S280" s="92"/>
      <c r="T280" s="92"/>
      <c r="U280" s="92"/>
      <c r="V280" s="92"/>
      <c r="W280" s="92"/>
      <c r="X280" s="93"/>
      <c r="Y280" s="39"/>
      <c r="Z280" s="39"/>
      <c r="AA280" s="39"/>
      <c r="AB280" s="39"/>
      <c r="AC280" s="39"/>
      <c r="AD280" s="39"/>
      <c r="AE280" s="39"/>
      <c r="AT280" s="18" t="s">
        <v>232</v>
      </c>
      <c r="AU280" s="18" t="s">
        <v>86</v>
      </c>
    </row>
    <row r="281" s="2" customFormat="1" ht="21.75" customHeight="1">
      <c r="A281" s="39"/>
      <c r="B281" s="40"/>
      <c r="C281" s="252" t="s">
        <v>1639</v>
      </c>
      <c r="D281" s="252" t="s">
        <v>226</v>
      </c>
      <c r="E281" s="253" t="s">
        <v>3905</v>
      </c>
      <c r="F281" s="254" t="s">
        <v>3906</v>
      </c>
      <c r="G281" s="255" t="s">
        <v>481</v>
      </c>
      <c r="H281" s="256">
        <v>155</v>
      </c>
      <c r="I281" s="257"/>
      <c r="J281" s="257"/>
      <c r="K281" s="258">
        <f>ROUND(P281*H281,2)</f>
        <v>0</v>
      </c>
      <c r="L281" s="254" t="s">
        <v>3821</v>
      </c>
      <c r="M281" s="45"/>
      <c r="N281" s="259" t="s">
        <v>1</v>
      </c>
      <c r="O281" s="260" t="s">
        <v>41</v>
      </c>
      <c r="P281" s="261">
        <f>I281+J281</f>
        <v>0</v>
      </c>
      <c r="Q281" s="261">
        <f>ROUND(I281*H281,2)</f>
        <v>0</v>
      </c>
      <c r="R281" s="261">
        <f>ROUND(J281*H281,2)</f>
        <v>0</v>
      </c>
      <c r="S281" s="92"/>
      <c r="T281" s="262">
        <f>S281*H281</f>
        <v>0</v>
      </c>
      <c r="U281" s="262">
        <v>0</v>
      </c>
      <c r="V281" s="262">
        <f>U281*H281</f>
        <v>0</v>
      </c>
      <c r="W281" s="262">
        <v>0</v>
      </c>
      <c r="X281" s="263">
        <f>W281*H281</f>
        <v>0</v>
      </c>
      <c r="Y281" s="39"/>
      <c r="Z281" s="39"/>
      <c r="AA281" s="39"/>
      <c r="AB281" s="39"/>
      <c r="AC281" s="39"/>
      <c r="AD281" s="39"/>
      <c r="AE281" s="39"/>
      <c r="AR281" s="264" t="s">
        <v>239</v>
      </c>
      <c r="AT281" s="264" t="s">
        <v>226</v>
      </c>
      <c r="AU281" s="264" t="s">
        <v>86</v>
      </c>
      <c r="AY281" s="18" t="s">
        <v>223</v>
      </c>
      <c r="BE281" s="265">
        <f>IF(O281="základní",K281,0)</f>
        <v>0</v>
      </c>
      <c r="BF281" s="265">
        <f>IF(O281="snížená",K281,0)</f>
        <v>0</v>
      </c>
      <c r="BG281" s="265">
        <f>IF(O281="zákl. přenesená",K281,0)</f>
        <v>0</v>
      </c>
      <c r="BH281" s="265">
        <f>IF(O281="sníž. přenesená",K281,0)</f>
        <v>0</v>
      </c>
      <c r="BI281" s="265">
        <f>IF(O281="nulová",K281,0)</f>
        <v>0</v>
      </c>
      <c r="BJ281" s="18" t="s">
        <v>86</v>
      </c>
      <c r="BK281" s="265">
        <f>ROUND(P281*H281,2)</f>
        <v>0</v>
      </c>
      <c r="BL281" s="18" t="s">
        <v>239</v>
      </c>
      <c r="BM281" s="264" t="s">
        <v>2026</v>
      </c>
    </row>
    <row r="282" s="2" customFormat="1">
      <c r="A282" s="39"/>
      <c r="B282" s="40"/>
      <c r="C282" s="41"/>
      <c r="D282" s="266" t="s">
        <v>232</v>
      </c>
      <c r="E282" s="41"/>
      <c r="F282" s="267" t="s">
        <v>4107</v>
      </c>
      <c r="G282" s="41"/>
      <c r="H282" s="41"/>
      <c r="I282" s="158"/>
      <c r="J282" s="158"/>
      <c r="K282" s="41"/>
      <c r="L282" s="41"/>
      <c r="M282" s="45"/>
      <c r="N282" s="268"/>
      <c r="O282" s="269"/>
      <c r="P282" s="92"/>
      <c r="Q282" s="92"/>
      <c r="R282" s="92"/>
      <c r="S282" s="92"/>
      <c r="T282" s="92"/>
      <c r="U282" s="92"/>
      <c r="V282" s="92"/>
      <c r="W282" s="92"/>
      <c r="X282" s="93"/>
      <c r="Y282" s="39"/>
      <c r="Z282" s="39"/>
      <c r="AA282" s="39"/>
      <c r="AB282" s="39"/>
      <c r="AC282" s="39"/>
      <c r="AD282" s="39"/>
      <c r="AE282" s="39"/>
      <c r="AT282" s="18" t="s">
        <v>232</v>
      </c>
      <c r="AU282" s="18" t="s">
        <v>86</v>
      </c>
    </row>
    <row r="283" s="2" customFormat="1" ht="16.5" customHeight="1">
      <c r="A283" s="39"/>
      <c r="B283" s="40"/>
      <c r="C283" s="252" t="s">
        <v>1643</v>
      </c>
      <c r="D283" s="252" t="s">
        <v>226</v>
      </c>
      <c r="E283" s="253" t="s">
        <v>3911</v>
      </c>
      <c r="F283" s="254" t="s">
        <v>3912</v>
      </c>
      <c r="G283" s="255" t="s">
        <v>320</v>
      </c>
      <c r="H283" s="256">
        <v>638</v>
      </c>
      <c r="I283" s="257"/>
      <c r="J283" s="257"/>
      <c r="K283" s="258">
        <f>ROUND(P283*H283,2)</f>
        <v>0</v>
      </c>
      <c r="L283" s="254" t="s">
        <v>3821</v>
      </c>
      <c r="M283" s="45"/>
      <c r="N283" s="259" t="s">
        <v>1</v>
      </c>
      <c r="O283" s="260" t="s">
        <v>41</v>
      </c>
      <c r="P283" s="261">
        <f>I283+J283</f>
        <v>0</v>
      </c>
      <c r="Q283" s="261">
        <f>ROUND(I283*H283,2)</f>
        <v>0</v>
      </c>
      <c r="R283" s="261">
        <f>ROUND(J283*H283,2)</f>
        <v>0</v>
      </c>
      <c r="S283" s="92"/>
      <c r="T283" s="262">
        <f>S283*H283</f>
        <v>0</v>
      </c>
      <c r="U283" s="262">
        <v>0</v>
      </c>
      <c r="V283" s="262">
        <f>U283*H283</f>
        <v>0</v>
      </c>
      <c r="W283" s="262">
        <v>0</v>
      </c>
      <c r="X283" s="263">
        <f>W283*H283</f>
        <v>0</v>
      </c>
      <c r="Y283" s="39"/>
      <c r="Z283" s="39"/>
      <c r="AA283" s="39"/>
      <c r="AB283" s="39"/>
      <c r="AC283" s="39"/>
      <c r="AD283" s="39"/>
      <c r="AE283" s="39"/>
      <c r="AR283" s="264" t="s">
        <v>239</v>
      </c>
      <c r="AT283" s="264" t="s">
        <v>226</v>
      </c>
      <c r="AU283" s="264" t="s">
        <v>86</v>
      </c>
      <c r="AY283" s="18" t="s">
        <v>223</v>
      </c>
      <c r="BE283" s="265">
        <f>IF(O283="základní",K283,0)</f>
        <v>0</v>
      </c>
      <c r="BF283" s="265">
        <f>IF(O283="snížená",K283,0)</f>
        <v>0</v>
      </c>
      <c r="BG283" s="265">
        <f>IF(O283="zákl. přenesená",K283,0)</f>
        <v>0</v>
      </c>
      <c r="BH283" s="265">
        <f>IF(O283="sníž. přenesená",K283,0)</f>
        <v>0</v>
      </c>
      <c r="BI283" s="265">
        <f>IF(O283="nulová",K283,0)</f>
        <v>0</v>
      </c>
      <c r="BJ283" s="18" t="s">
        <v>86</v>
      </c>
      <c r="BK283" s="265">
        <f>ROUND(P283*H283,2)</f>
        <v>0</v>
      </c>
      <c r="BL283" s="18" t="s">
        <v>239</v>
      </c>
      <c r="BM283" s="264" t="s">
        <v>3807</v>
      </c>
    </row>
    <row r="284" s="2" customFormat="1">
      <c r="A284" s="39"/>
      <c r="B284" s="40"/>
      <c r="C284" s="41"/>
      <c r="D284" s="266" t="s">
        <v>232</v>
      </c>
      <c r="E284" s="41"/>
      <c r="F284" s="267" t="s">
        <v>4108</v>
      </c>
      <c r="G284" s="41"/>
      <c r="H284" s="41"/>
      <c r="I284" s="158"/>
      <c r="J284" s="158"/>
      <c r="K284" s="41"/>
      <c r="L284" s="41"/>
      <c r="M284" s="45"/>
      <c r="N284" s="268"/>
      <c r="O284" s="269"/>
      <c r="P284" s="92"/>
      <c r="Q284" s="92"/>
      <c r="R284" s="92"/>
      <c r="S284" s="92"/>
      <c r="T284" s="92"/>
      <c r="U284" s="92"/>
      <c r="V284" s="92"/>
      <c r="W284" s="92"/>
      <c r="X284" s="93"/>
      <c r="Y284" s="39"/>
      <c r="Z284" s="39"/>
      <c r="AA284" s="39"/>
      <c r="AB284" s="39"/>
      <c r="AC284" s="39"/>
      <c r="AD284" s="39"/>
      <c r="AE284" s="39"/>
      <c r="AT284" s="18" t="s">
        <v>232</v>
      </c>
      <c r="AU284" s="18" t="s">
        <v>86</v>
      </c>
    </row>
    <row r="285" s="2" customFormat="1" ht="16.5" customHeight="1">
      <c r="A285" s="39"/>
      <c r="B285" s="40"/>
      <c r="C285" s="252" t="s">
        <v>1647</v>
      </c>
      <c r="D285" s="252" t="s">
        <v>226</v>
      </c>
      <c r="E285" s="253" t="s">
        <v>3920</v>
      </c>
      <c r="F285" s="254" t="s">
        <v>3921</v>
      </c>
      <c r="G285" s="255" t="s">
        <v>481</v>
      </c>
      <c r="H285" s="256">
        <v>82</v>
      </c>
      <c r="I285" s="257"/>
      <c r="J285" s="257"/>
      <c r="K285" s="258">
        <f>ROUND(P285*H285,2)</f>
        <v>0</v>
      </c>
      <c r="L285" s="254" t="s">
        <v>3821</v>
      </c>
      <c r="M285" s="45"/>
      <c r="N285" s="259" t="s">
        <v>1</v>
      </c>
      <c r="O285" s="260" t="s">
        <v>41</v>
      </c>
      <c r="P285" s="261">
        <f>I285+J285</f>
        <v>0</v>
      </c>
      <c r="Q285" s="261">
        <f>ROUND(I285*H285,2)</f>
        <v>0</v>
      </c>
      <c r="R285" s="261">
        <f>ROUND(J285*H285,2)</f>
        <v>0</v>
      </c>
      <c r="S285" s="92"/>
      <c r="T285" s="262">
        <f>S285*H285</f>
        <v>0</v>
      </c>
      <c r="U285" s="262">
        <v>0</v>
      </c>
      <c r="V285" s="262">
        <f>U285*H285</f>
        <v>0</v>
      </c>
      <c r="W285" s="262">
        <v>0</v>
      </c>
      <c r="X285" s="263">
        <f>W285*H285</f>
        <v>0</v>
      </c>
      <c r="Y285" s="39"/>
      <c r="Z285" s="39"/>
      <c r="AA285" s="39"/>
      <c r="AB285" s="39"/>
      <c r="AC285" s="39"/>
      <c r="AD285" s="39"/>
      <c r="AE285" s="39"/>
      <c r="AR285" s="264" t="s">
        <v>239</v>
      </c>
      <c r="AT285" s="264" t="s">
        <v>226</v>
      </c>
      <c r="AU285" s="264" t="s">
        <v>86</v>
      </c>
      <c r="AY285" s="18" t="s">
        <v>223</v>
      </c>
      <c r="BE285" s="265">
        <f>IF(O285="základní",K285,0)</f>
        <v>0</v>
      </c>
      <c r="BF285" s="265">
        <f>IF(O285="snížená",K285,0)</f>
        <v>0</v>
      </c>
      <c r="BG285" s="265">
        <f>IF(O285="zákl. přenesená",K285,0)</f>
        <v>0</v>
      </c>
      <c r="BH285" s="265">
        <f>IF(O285="sníž. přenesená",K285,0)</f>
        <v>0</v>
      </c>
      <c r="BI285" s="265">
        <f>IF(O285="nulová",K285,0)</f>
        <v>0</v>
      </c>
      <c r="BJ285" s="18" t="s">
        <v>86</v>
      </c>
      <c r="BK285" s="265">
        <f>ROUND(P285*H285,2)</f>
        <v>0</v>
      </c>
      <c r="BL285" s="18" t="s">
        <v>239</v>
      </c>
      <c r="BM285" s="264" t="s">
        <v>2037</v>
      </c>
    </row>
    <row r="286" s="2" customFormat="1">
      <c r="A286" s="39"/>
      <c r="B286" s="40"/>
      <c r="C286" s="41"/>
      <c r="D286" s="266" t="s">
        <v>232</v>
      </c>
      <c r="E286" s="41"/>
      <c r="F286" s="267" t="s">
        <v>4109</v>
      </c>
      <c r="G286" s="41"/>
      <c r="H286" s="41"/>
      <c r="I286" s="158"/>
      <c r="J286" s="158"/>
      <c r="K286" s="41"/>
      <c r="L286" s="41"/>
      <c r="M286" s="45"/>
      <c r="N286" s="268"/>
      <c r="O286" s="269"/>
      <c r="P286" s="92"/>
      <c r="Q286" s="92"/>
      <c r="R286" s="92"/>
      <c r="S286" s="92"/>
      <c r="T286" s="92"/>
      <c r="U286" s="92"/>
      <c r="V286" s="92"/>
      <c r="W286" s="92"/>
      <c r="X286" s="93"/>
      <c r="Y286" s="39"/>
      <c r="Z286" s="39"/>
      <c r="AA286" s="39"/>
      <c r="AB286" s="39"/>
      <c r="AC286" s="39"/>
      <c r="AD286" s="39"/>
      <c r="AE286" s="39"/>
      <c r="AT286" s="18" t="s">
        <v>232</v>
      </c>
      <c r="AU286" s="18" t="s">
        <v>86</v>
      </c>
    </row>
    <row r="287" s="2" customFormat="1" ht="21.75" customHeight="1">
      <c r="A287" s="39"/>
      <c r="B287" s="40"/>
      <c r="C287" s="252" t="s">
        <v>1654</v>
      </c>
      <c r="D287" s="252" t="s">
        <v>226</v>
      </c>
      <c r="E287" s="253" t="s">
        <v>3923</v>
      </c>
      <c r="F287" s="254" t="s">
        <v>3924</v>
      </c>
      <c r="G287" s="255" t="s">
        <v>481</v>
      </c>
      <c r="H287" s="256">
        <v>1155</v>
      </c>
      <c r="I287" s="257"/>
      <c r="J287" s="257"/>
      <c r="K287" s="258">
        <f>ROUND(P287*H287,2)</f>
        <v>0</v>
      </c>
      <c r="L287" s="254" t="s">
        <v>3821</v>
      </c>
      <c r="M287" s="45"/>
      <c r="N287" s="259" t="s">
        <v>1</v>
      </c>
      <c r="O287" s="260" t="s">
        <v>41</v>
      </c>
      <c r="P287" s="261">
        <f>I287+J287</f>
        <v>0</v>
      </c>
      <c r="Q287" s="261">
        <f>ROUND(I287*H287,2)</f>
        <v>0</v>
      </c>
      <c r="R287" s="261">
        <f>ROUND(J287*H287,2)</f>
        <v>0</v>
      </c>
      <c r="S287" s="92"/>
      <c r="T287" s="262">
        <f>S287*H287</f>
        <v>0</v>
      </c>
      <c r="U287" s="262">
        <v>0</v>
      </c>
      <c r="V287" s="262">
        <f>U287*H287</f>
        <v>0</v>
      </c>
      <c r="W287" s="262">
        <v>0</v>
      </c>
      <c r="X287" s="263">
        <f>W287*H287</f>
        <v>0</v>
      </c>
      <c r="Y287" s="39"/>
      <c r="Z287" s="39"/>
      <c r="AA287" s="39"/>
      <c r="AB287" s="39"/>
      <c r="AC287" s="39"/>
      <c r="AD287" s="39"/>
      <c r="AE287" s="39"/>
      <c r="AR287" s="264" t="s">
        <v>239</v>
      </c>
      <c r="AT287" s="264" t="s">
        <v>226</v>
      </c>
      <c r="AU287" s="264" t="s">
        <v>86</v>
      </c>
      <c r="AY287" s="18" t="s">
        <v>223</v>
      </c>
      <c r="BE287" s="265">
        <f>IF(O287="základní",K287,0)</f>
        <v>0</v>
      </c>
      <c r="BF287" s="265">
        <f>IF(O287="snížená",K287,0)</f>
        <v>0</v>
      </c>
      <c r="BG287" s="265">
        <f>IF(O287="zákl. přenesená",K287,0)</f>
        <v>0</v>
      </c>
      <c r="BH287" s="265">
        <f>IF(O287="sníž. přenesená",K287,0)</f>
        <v>0</v>
      </c>
      <c r="BI287" s="265">
        <f>IF(O287="nulová",K287,0)</f>
        <v>0</v>
      </c>
      <c r="BJ287" s="18" t="s">
        <v>86</v>
      </c>
      <c r="BK287" s="265">
        <f>ROUND(P287*H287,2)</f>
        <v>0</v>
      </c>
      <c r="BL287" s="18" t="s">
        <v>239</v>
      </c>
      <c r="BM287" s="264" t="s">
        <v>2050</v>
      </c>
    </row>
    <row r="288" s="2" customFormat="1">
      <c r="A288" s="39"/>
      <c r="B288" s="40"/>
      <c r="C288" s="41"/>
      <c r="D288" s="266" t="s">
        <v>232</v>
      </c>
      <c r="E288" s="41"/>
      <c r="F288" s="267" t="s">
        <v>4110</v>
      </c>
      <c r="G288" s="41"/>
      <c r="H288" s="41"/>
      <c r="I288" s="158"/>
      <c r="J288" s="158"/>
      <c r="K288" s="41"/>
      <c r="L288" s="41"/>
      <c r="M288" s="45"/>
      <c r="N288" s="268"/>
      <c r="O288" s="269"/>
      <c r="P288" s="92"/>
      <c r="Q288" s="92"/>
      <c r="R288" s="92"/>
      <c r="S288" s="92"/>
      <c r="T288" s="92"/>
      <c r="U288" s="92"/>
      <c r="V288" s="92"/>
      <c r="W288" s="92"/>
      <c r="X288" s="93"/>
      <c r="Y288" s="39"/>
      <c r="Z288" s="39"/>
      <c r="AA288" s="39"/>
      <c r="AB288" s="39"/>
      <c r="AC288" s="39"/>
      <c r="AD288" s="39"/>
      <c r="AE288" s="39"/>
      <c r="AT288" s="18" t="s">
        <v>232</v>
      </c>
      <c r="AU288" s="18" t="s">
        <v>86</v>
      </c>
    </row>
    <row r="289" s="2" customFormat="1" ht="21.75" customHeight="1">
      <c r="A289" s="39"/>
      <c r="B289" s="40"/>
      <c r="C289" s="252" t="s">
        <v>1659</v>
      </c>
      <c r="D289" s="252" t="s">
        <v>226</v>
      </c>
      <c r="E289" s="253" t="s">
        <v>3926</v>
      </c>
      <c r="F289" s="254" t="s">
        <v>3927</v>
      </c>
      <c r="G289" s="255" t="s">
        <v>481</v>
      </c>
      <c r="H289" s="256">
        <v>82</v>
      </c>
      <c r="I289" s="257"/>
      <c r="J289" s="257"/>
      <c r="K289" s="258">
        <f>ROUND(P289*H289,2)</f>
        <v>0</v>
      </c>
      <c r="L289" s="254" t="s">
        <v>3821</v>
      </c>
      <c r="M289" s="45"/>
      <c r="N289" s="259" t="s">
        <v>1</v>
      </c>
      <c r="O289" s="260" t="s">
        <v>41</v>
      </c>
      <c r="P289" s="261">
        <f>I289+J289</f>
        <v>0</v>
      </c>
      <c r="Q289" s="261">
        <f>ROUND(I289*H289,2)</f>
        <v>0</v>
      </c>
      <c r="R289" s="261">
        <f>ROUND(J289*H289,2)</f>
        <v>0</v>
      </c>
      <c r="S289" s="92"/>
      <c r="T289" s="262">
        <f>S289*H289</f>
        <v>0</v>
      </c>
      <c r="U289" s="262">
        <v>0</v>
      </c>
      <c r="V289" s="262">
        <f>U289*H289</f>
        <v>0</v>
      </c>
      <c r="W289" s="262">
        <v>0</v>
      </c>
      <c r="X289" s="263">
        <f>W289*H289</f>
        <v>0</v>
      </c>
      <c r="Y289" s="39"/>
      <c r="Z289" s="39"/>
      <c r="AA289" s="39"/>
      <c r="AB289" s="39"/>
      <c r="AC289" s="39"/>
      <c r="AD289" s="39"/>
      <c r="AE289" s="39"/>
      <c r="AR289" s="264" t="s">
        <v>239</v>
      </c>
      <c r="AT289" s="264" t="s">
        <v>226</v>
      </c>
      <c r="AU289" s="264" t="s">
        <v>86</v>
      </c>
      <c r="AY289" s="18" t="s">
        <v>223</v>
      </c>
      <c r="BE289" s="265">
        <f>IF(O289="základní",K289,0)</f>
        <v>0</v>
      </c>
      <c r="BF289" s="265">
        <f>IF(O289="snížená",K289,0)</f>
        <v>0</v>
      </c>
      <c r="BG289" s="265">
        <f>IF(O289="zákl. přenesená",K289,0)</f>
        <v>0</v>
      </c>
      <c r="BH289" s="265">
        <f>IF(O289="sníž. přenesená",K289,0)</f>
        <v>0</v>
      </c>
      <c r="BI289" s="265">
        <f>IF(O289="nulová",K289,0)</f>
        <v>0</v>
      </c>
      <c r="BJ289" s="18" t="s">
        <v>86</v>
      </c>
      <c r="BK289" s="265">
        <f>ROUND(P289*H289,2)</f>
        <v>0</v>
      </c>
      <c r="BL289" s="18" t="s">
        <v>239</v>
      </c>
      <c r="BM289" s="264" t="s">
        <v>2070</v>
      </c>
    </row>
    <row r="290" s="2" customFormat="1">
      <c r="A290" s="39"/>
      <c r="B290" s="40"/>
      <c r="C290" s="41"/>
      <c r="D290" s="266" t="s">
        <v>232</v>
      </c>
      <c r="E290" s="41"/>
      <c r="F290" s="267" t="s">
        <v>4111</v>
      </c>
      <c r="G290" s="41"/>
      <c r="H290" s="41"/>
      <c r="I290" s="158"/>
      <c r="J290" s="158"/>
      <c r="K290" s="41"/>
      <c r="L290" s="41"/>
      <c r="M290" s="45"/>
      <c r="N290" s="268"/>
      <c r="O290" s="269"/>
      <c r="P290" s="92"/>
      <c r="Q290" s="92"/>
      <c r="R290" s="92"/>
      <c r="S290" s="92"/>
      <c r="T290" s="92"/>
      <c r="U290" s="92"/>
      <c r="V290" s="92"/>
      <c r="W290" s="92"/>
      <c r="X290" s="93"/>
      <c r="Y290" s="39"/>
      <c r="Z290" s="39"/>
      <c r="AA290" s="39"/>
      <c r="AB290" s="39"/>
      <c r="AC290" s="39"/>
      <c r="AD290" s="39"/>
      <c r="AE290" s="39"/>
      <c r="AT290" s="18" t="s">
        <v>232</v>
      </c>
      <c r="AU290" s="18" t="s">
        <v>86</v>
      </c>
    </row>
    <row r="291" s="2" customFormat="1" ht="21.75" customHeight="1">
      <c r="A291" s="39"/>
      <c r="B291" s="40"/>
      <c r="C291" s="252" t="s">
        <v>1666</v>
      </c>
      <c r="D291" s="252" t="s">
        <v>226</v>
      </c>
      <c r="E291" s="253" t="s">
        <v>3929</v>
      </c>
      <c r="F291" s="254" t="s">
        <v>3930</v>
      </c>
      <c r="G291" s="255" t="s">
        <v>320</v>
      </c>
      <c r="H291" s="256">
        <v>1</v>
      </c>
      <c r="I291" s="257"/>
      <c r="J291" s="257"/>
      <c r="K291" s="258">
        <f>ROUND(P291*H291,2)</f>
        <v>0</v>
      </c>
      <c r="L291" s="254" t="s">
        <v>3821</v>
      </c>
      <c r="M291" s="45"/>
      <c r="N291" s="259" t="s">
        <v>1</v>
      </c>
      <c r="O291" s="260" t="s">
        <v>41</v>
      </c>
      <c r="P291" s="261">
        <f>I291+J291</f>
        <v>0</v>
      </c>
      <c r="Q291" s="261">
        <f>ROUND(I291*H291,2)</f>
        <v>0</v>
      </c>
      <c r="R291" s="261">
        <f>ROUND(J291*H291,2)</f>
        <v>0</v>
      </c>
      <c r="S291" s="92"/>
      <c r="T291" s="262">
        <f>S291*H291</f>
        <v>0</v>
      </c>
      <c r="U291" s="262">
        <v>0</v>
      </c>
      <c r="V291" s="262">
        <f>U291*H291</f>
        <v>0</v>
      </c>
      <c r="W291" s="262">
        <v>0</v>
      </c>
      <c r="X291" s="263">
        <f>W291*H291</f>
        <v>0</v>
      </c>
      <c r="Y291" s="39"/>
      <c r="Z291" s="39"/>
      <c r="AA291" s="39"/>
      <c r="AB291" s="39"/>
      <c r="AC291" s="39"/>
      <c r="AD291" s="39"/>
      <c r="AE291" s="39"/>
      <c r="AR291" s="264" t="s">
        <v>239</v>
      </c>
      <c r="AT291" s="264" t="s">
        <v>226</v>
      </c>
      <c r="AU291" s="264" t="s">
        <v>86</v>
      </c>
      <c r="AY291" s="18" t="s">
        <v>223</v>
      </c>
      <c r="BE291" s="265">
        <f>IF(O291="základní",K291,0)</f>
        <v>0</v>
      </c>
      <c r="BF291" s="265">
        <f>IF(O291="snížená",K291,0)</f>
        <v>0</v>
      </c>
      <c r="BG291" s="265">
        <f>IF(O291="zákl. přenesená",K291,0)</f>
        <v>0</v>
      </c>
      <c r="BH291" s="265">
        <f>IF(O291="sníž. přenesená",K291,0)</f>
        <v>0</v>
      </c>
      <c r="BI291" s="265">
        <f>IF(O291="nulová",K291,0)</f>
        <v>0</v>
      </c>
      <c r="BJ291" s="18" t="s">
        <v>86</v>
      </c>
      <c r="BK291" s="265">
        <f>ROUND(P291*H291,2)</f>
        <v>0</v>
      </c>
      <c r="BL291" s="18" t="s">
        <v>239</v>
      </c>
      <c r="BM291" s="264" t="s">
        <v>2081</v>
      </c>
    </row>
    <row r="292" s="2" customFormat="1" ht="16.5" customHeight="1">
      <c r="A292" s="39"/>
      <c r="B292" s="40"/>
      <c r="C292" s="252" t="s">
        <v>1673</v>
      </c>
      <c r="D292" s="252" t="s">
        <v>226</v>
      </c>
      <c r="E292" s="253" t="s">
        <v>3931</v>
      </c>
      <c r="F292" s="254" t="s">
        <v>3932</v>
      </c>
      <c r="G292" s="255" t="s">
        <v>320</v>
      </c>
      <c r="H292" s="256">
        <v>1</v>
      </c>
      <c r="I292" s="257"/>
      <c r="J292" s="257"/>
      <c r="K292" s="258">
        <f>ROUND(P292*H292,2)</f>
        <v>0</v>
      </c>
      <c r="L292" s="254" t="s">
        <v>3821</v>
      </c>
      <c r="M292" s="45"/>
      <c r="N292" s="259" t="s">
        <v>1</v>
      </c>
      <c r="O292" s="260" t="s">
        <v>41</v>
      </c>
      <c r="P292" s="261">
        <f>I292+J292</f>
        <v>0</v>
      </c>
      <c r="Q292" s="261">
        <f>ROUND(I292*H292,2)</f>
        <v>0</v>
      </c>
      <c r="R292" s="261">
        <f>ROUND(J292*H292,2)</f>
        <v>0</v>
      </c>
      <c r="S292" s="92"/>
      <c r="T292" s="262">
        <f>S292*H292</f>
        <v>0</v>
      </c>
      <c r="U292" s="262">
        <v>0</v>
      </c>
      <c r="V292" s="262">
        <f>U292*H292</f>
        <v>0</v>
      </c>
      <c r="W292" s="262">
        <v>0</v>
      </c>
      <c r="X292" s="263">
        <f>W292*H292</f>
        <v>0</v>
      </c>
      <c r="Y292" s="39"/>
      <c r="Z292" s="39"/>
      <c r="AA292" s="39"/>
      <c r="AB292" s="39"/>
      <c r="AC292" s="39"/>
      <c r="AD292" s="39"/>
      <c r="AE292" s="39"/>
      <c r="AR292" s="264" t="s">
        <v>239</v>
      </c>
      <c r="AT292" s="264" t="s">
        <v>226</v>
      </c>
      <c r="AU292" s="264" t="s">
        <v>86</v>
      </c>
      <c r="AY292" s="18" t="s">
        <v>223</v>
      </c>
      <c r="BE292" s="265">
        <f>IF(O292="základní",K292,0)</f>
        <v>0</v>
      </c>
      <c r="BF292" s="265">
        <f>IF(O292="snížená",K292,0)</f>
        <v>0</v>
      </c>
      <c r="BG292" s="265">
        <f>IF(O292="zákl. přenesená",K292,0)</f>
        <v>0</v>
      </c>
      <c r="BH292" s="265">
        <f>IF(O292="sníž. přenesená",K292,0)</f>
        <v>0</v>
      </c>
      <c r="BI292" s="265">
        <f>IF(O292="nulová",K292,0)</f>
        <v>0</v>
      </c>
      <c r="BJ292" s="18" t="s">
        <v>86</v>
      </c>
      <c r="BK292" s="265">
        <f>ROUND(P292*H292,2)</f>
        <v>0</v>
      </c>
      <c r="BL292" s="18" t="s">
        <v>239</v>
      </c>
      <c r="BM292" s="264" t="s">
        <v>2096</v>
      </c>
    </row>
    <row r="293" s="12" customFormat="1" ht="25.92" customHeight="1">
      <c r="A293" s="12"/>
      <c r="B293" s="235"/>
      <c r="C293" s="236"/>
      <c r="D293" s="237" t="s">
        <v>77</v>
      </c>
      <c r="E293" s="238" t="s">
        <v>3933</v>
      </c>
      <c r="F293" s="238" t="s">
        <v>3934</v>
      </c>
      <c r="G293" s="236"/>
      <c r="H293" s="236"/>
      <c r="I293" s="239"/>
      <c r="J293" s="239"/>
      <c r="K293" s="240">
        <f>BK293</f>
        <v>0</v>
      </c>
      <c r="L293" s="236"/>
      <c r="M293" s="241"/>
      <c r="N293" s="242"/>
      <c r="O293" s="243"/>
      <c r="P293" s="243"/>
      <c r="Q293" s="244">
        <f>SUM(Q294:Q351)</f>
        <v>0</v>
      </c>
      <c r="R293" s="244">
        <f>SUM(R294:R351)</f>
        <v>0</v>
      </c>
      <c r="S293" s="243"/>
      <c r="T293" s="245">
        <f>SUM(T294:T351)</f>
        <v>0</v>
      </c>
      <c r="U293" s="243"/>
      <c r="V293" s="245">
        <f>SUM(V294:V351)</f>
        <v>0</v>
      </c>
      <c r="W293" s="243"/>
      <c r="X293" s="246">
        <f>SUM(X294:X351)</f>
        <v>0</v>
      </c>
      <c r="Y293" s="12"/>
      <c r="Z293" s="12"/>
      <c r="AA293" s="12"/>
      <c r="AB293" s="12"/>
      <c r="AC293" s="12"/>
      <c r="AD293" s="12"/>
      <c r="AE293" s="12"/>
      <c r="AR293" s="247" t="s">
        <v>86</v>
      </c>
      <c r="AT293" s="248" t="s">
        <v>77</v>
      </c>
      <c r="AU293" s="248" t="s">
        <v>78</v>
      </c>
      <c r="AY293" s="247" t="s">
        <v>223</v>
      </c>
      <c r="BK293" s="249">
        <f>SUM(BK294:BK351)</f>
        <v>0</v>
      </c>
    </row>
    <row r="294" s="2" customFormat="1" ht="21.75" customHeight="1">
      <c r="A294" s="39"/>
      <c r="B294" s="40"/>
      <c r="C294" s="252" t="s">
        <v>1680</v>
      </c>
      <c r="D294" s="252" t="s">
        <v>226</v>
      </c>
      <c r="E294" s="253" t="s">
        <v>4112</v>
      </c>
      <c r="F294" s="254" t="s">
        <v>4113</v>
      </c>
      <c r="G294" s="255" t="s">
        <v>4114</v>
      </c>
      <c r="H294" s="256">
        <v>1.8100000000000001</v>
      </c>
      <c r="I294" s="257"/>
      <c r="J294" s="257"/>
      <c r="K294" s="258">
        <f>ROUND(P294*H294,2)</f>
        <v>0</v>
      </c>
      <c r="L294" s="254" t="s">
        <v>3821</v>
      </c>
      <c r="M294" s="45"/>
      <c r="N294" s="259" t="s">
        <v>1</v>
      </c>
      <c r="O294" s="260" t="s">
        <v>41</v>
      </c>
      <c r="P294" s="261">
        <f>I294+J294</f>
        <v>0</v>
      </c>
      <c r="Q294" s="261">
        <f>ROUND(I294*H294,2)</f>
        <v>0</v>
      </c>
      <c r="R294" s="261">
        <f>ROUND(J294*H294,2)</f>
        <v>0</v>
      </c>
      <c r="S294" s="92"/>
      <c r="T294" s="262">
        <f>S294*H294</f>
        <v>0</v>
      </c>
      <c r="U294" s="262">
        <v>0</v>
      </c>
      <c r="V294" s="262">
        <f>U294*H294</f>
        <v>0</v>
      </c>
      <c r="W294" s="262">
        <v>0</v>
      </c>
      <c r="X294" s="263">
        <f>W294*H294</f>
        <v>0</v>
      </c>
      <c r="Y294" s="39"/>
      <c r="Z294" s="39"/>
      <c r="AA294" s="39"/>
      <c r="AB294" s="39"/>
      <c r="AC294" s="39"/>
      <c r="AD294" s="39"/>
      <c r="AE294" s="39"/>
      <c r="AR294" s="264" t="s">
        <v>239</v>
      </c>
      <c r="AT294" s="264" t="s">
        <v>226</v>
      </c>
      <c r="AU294" s="264" t="s">
        <v>86</v>
      </c>
      <c r="AY294" s="18" t="s">
        <v>223</v>
      </c>
      <c r="BE294" s="265">
        <f>IF(O294="základní",K294,0)</f>
        <v>0</v>
      </c>
      <c r="BF294" s="265">
        <f>IF(O294="snížená",K294,0)</f>
        <v>0</v>
      </c>
      <c r="BG294" s="265">
        <f>IF(O294="zákl. přenesená",K294,0)</f>
        <v>0</v>
      </c>
      <c r="BH294" s="265">
        <f>IF(O294="sníž. přenesená",K294,0)</f>
        <v>0</v>
      </c>
      <c r="BI294" s="265">
        <f>IF(O294="nulová",K294,0)</f>
        <v>0</v>
      </c>
      <c r="BJ294" s="18" t="s">
        <v>86</v>
      </c>
      <c r="BK294" s="265">
        <f>ROUND(P294*H294,2)</f>
        <v>0</v>
      </c>
      <c r="BL294" s="18" t="s">
        <v>239</v>
      </c>
      <c r="BM294" s="264" t="s">
        <v>2108</v>
      </c>
    </row>
    <row r="295" s="2" customFormat="1" ht="16.5" customHeight="1">
      <c r="A295" s="39"/>
      <c r="B295" s="40"/>
      <c r="C295" s="252" t="s">
        <v>1685</v>
      </c>
      <c r="D295" s="252" t="s">
        <v>226</v>
      </c>
      <c r="E295" s="253" t="s">
        <v>4115</v>
      </c>
      <c r="F295" s="254" t="s">
        <v>4116</v>
      </c>
      <c r="G295" s="255" t="s">
        <v>403</v>
      </c>
      <c r="H295" s="256">
        <v>125.5</v>
      </c>
      <c r="I295" s="257"/>
      <c r="J295" s="257"/>
      <c r="K295" s="258">
        <f>ROUND(P295*H295,2)</f>
        <v>0</v>
      </c>
      <c r="L295" s="254" t="s">
        <v>3821</v>
      </c>
      <c r="M295" s="45"/>
      <c r="N295" s="259" t="s">
        <v>1</v>
      </c>
      <c r="O295" s="260" t="s">
        <v>41</v>
      </c>
      <c r="P295" s="261">
        <f>I295+J295</f>
        <v>0</v>
      </c>
      <c r="Q295" s="261">
        <f>ROUND(I295*H295,2)</f>
        <v>0</v>
      </c>
      <c r="R295" s="261">
        <f>ROUND(J295*H295,2)</f>
        <v>0</v>
      </c>
      <c r="S295" s="92"/>
      <c r="T295" s="262">
        <f>S295*H295</f>
        <v>0</v>
      </c>
      <c r="U295" s="262">
        <v>0</v>
      </c>
      <c r="V295" s="262">
        <f>U295*H295</f>
        <v>0</v>
      </c>
      <c r="W295" s="262">
        <v>0</v>
      </c>
      <c r="X295" s="263">
        <f>W295*H295</f>
        <v>0</v>
      </c>
      <c r="Y295" s="39"/>
      <c r="Z295" s="39"/>
      <c r="AA295" s="39"/>
      <c r="AB295" s="39"/>
      <c r="AC295" s="39"/>
      <c r="AD295" s="39"/>
      <c r="AE295" s="39"/>
      <c r="AR295" s="264" t="s">
        <v>239</v>
      </c>
      <c r="AT295" s="264" t="s">
        <v>226</v>
      </c>
      <c r="AU295" s="264" t="s">
        <v>86</v>
      </c>
      <c r="AY295" s="18" t="s">
        <v>223</v>
      </c>
      <c r="BE295" s="265">
        <f>IF(O295="základní",K295,0)</f>
        <v>0</v>
      </c>
      <c r="BF295" s="265">
        <f>IF(O295="snížená",K295,0)</f>
        <v>0</v>
      </c>
      <c r="BG295" s="265">
        <f>IF(O295="zákl. přenesená",K295,0)</f>
        <v>0</v>
      </c>
      <c r="BH295" s="265">
        <f>IF(O295="sníž. přenesená",K295,0)</f>
        <v>0</v>
      </c>
      <c r="BI295" s="265">
        <f>IF(O295="nulová",K295,0)</f>
        <v>0</v>
      </c>
      <c r="BJ295" s="18" t="s">
        <v>86</v>
      </c>
      <c r="BK295" s="265">
        <f>ROUND(P295*H295,2)</f>
        <v>0</v>
      </c>
      <c r="BL295" s="18" t="s">
        <v>239</v>
      </c>
      <c r="BM295" s="264" t="s">
        <v>4117</v>
      </c>
    </row>
    <row r="296" s="2" customFormat="1">
      <c r="A296" s="39"/>
      <c r="B296" s="40"/>
      <c r="C296" s="41"/>
      <c r="D296" s="266" t="s">
        <v>232</v>
      </c>
      <c r="E296" s="41"/>
      <c r="F296" s="267" t="s">
        <v>4118</v>
      </c>
      <c r="G296" s="41"/>
      <c r="H296" s="41"/>
      <c r="I296" s="158"/>
      <c r="J296" s="158"/>
      <c r="K296" s="41"/>
      <c r="L296" s="41"/>
      <c r="M296" s="45"/>
      <c r="N296" s="268"/>
      <c r="O296" s="269"/>
      <c r="P296" s="92"/>
      <c r="Q296" s="92"/>
      <c r="R296" s="92"/>
      <c r="S296" s="92"/>
      <c r="T296" s="92"/>
      <c r="U296" s="92"/>
      <c r="V296" s="92"/>
      <c r="W296" s="92"/>
      <c r="X296" s="93"/>
      <c r="Y296" s="39"/>
      <c r="Z296" s="39"/>
      <c r="AA296" s="39"/>
      <c r="AB296" s="39"/>
      <c r="AC296" s="39"/>
      <c r="AD296" s="39"/>
      <c r="AE296" s="39"/>
      <c r="AT296" s="18" t="s">
        <v>232</v>
      </c>
      <c r="AU296" s="18" t="s">
        <v>86</v>
      </c>
    </row>
    <row r="297" s="2" customFormat="1" ht="21.75" customHeight="1">
      <c r="A297" s="39"/>
      <c r="B297" s="40"/>
      <c r="C297" s="252" t="s">
        <v>1690</v>
      </c>
      <c r="D297" s="252" t="s">
        <v>226</v>
      </c>
      <c r="E297" s="253" t="s">
        <v>4119</v>
      </c>
      <c r="F297" s="254" t="s">
        <v>4120</v>
      </c>
      <c r="G297" s="255" t="s">
        <v>403</v>
      </c>
      <c r="H297" s="256">
        <v>22.5</v>
      </c>
      <c r="I297" s="257"/>
      <c r="J297" s="257"/>
      <c r="K297" s="258">
        <f>ROUND(P297*H297,2)</f>
        <v>0</v>
      </c>
      <c r="L297" s="254" t="s">
        <v>3821</v>
      </c>
      <c r="M297" s="45"/>
      <c r="N297" s="259" t="s">
        <v>1</v>
      </c>
      <c r="O297" s="260" t="s">
        <v>41</v>
      </c>
      <c r="P297" s="261">
        <f>I297+J297</f>
        <v>0</v>
      </c>
      <c r="Q297" s="261">
        <f>ROUND(I297*H297,2)</f>
        <v>0</v>
      </c>
      <c r="R297" s="261">
        <f>ROUND(J297*H297,2)</f>
        <v>0</v>
      </c>
      <c r="S297" s="92"/>
      <c r="T297" s="262">
        <f>S297*H297</f>
        <v>0</v>
      </c>
      <c r="U297" s="262">
        <v>0</v>
      </c>
      <c r="V297" s="262">
        <f>U297*H297</f>
        <v>0</v>
      </c>
      <c r="W297" s="262">
        <v>0</v>
      </c>
      <c r="X297" s="263">
        <f>W297*H297</f>
        <v>0</v>
      </c>
      <c r="Y297" s="39"/>
      <c r="Z297" s="39"/>
      <c r="AA297" s="39"/>
      <c r="AB297" s="39"/>
      <c r="AC297" s="39"/>
      <c r="AD297" s="39"/>
      <c r="AE297" s="39"/>
      <c r="AR297" s="264" t="s">
        <v>239</v>
      </c>
      <c r="AT297" s="264" t="s">
        <v>226</v>
      </c>
      <c r="AU297" s="264" t="s">
        <v>86</v>
      </c>
      <c r="AY297" s="18" t="s">
        <v>223</v>
      </c>
      <c r="BE297" s="265">
        <f>IF(O297="základní",K297,0)</f>
        <v>0</v>
      </c>
      <c r="BF297" s="265">
        <f>IF(O297="snížená",K297,0)</f>
        <v>0</v>
      </c>
      <c r="BG297" s="265">
        <f>IF(O297="zákl. přenesená",K297,0)</f>
        <v>0</v>
      </c>
      <c r="BH297" s="265">
        <f>IF(O297="sníž. přenesená",K297,0)</f>
        <v>0</v>
      </c>
      <c r="BI297" s="265">
        <f>IF(O297="nulová",K297,0)</f>
        <v>0</v>
      </c>
      <c r="BJ297" s="18" t="s">
        <v>86</v>
      </c>
      <c r="BK297" s="265">
        <f>ROUND(P297*H297,2)</f>
        <v>0</v>
      </c>
      <c r="BL297" s="18" t="s">
        <v>239</v>
      </c>
      <c r="BM297" s="264" t="s">
        <v>2135</v>
      </c>
    </row>
    <row r="298" s="2" customFormat="1">
      <c r="A298" s="39"/>
      <c r="B298" s="40"/>
      <c r="C298" s="41"/>
      <c r="D298" s="266" t="s">
        <v>232</v>
      </c>
      <c r="E298" s="41"/>
      <c r="F298" s="267" t="s">
        <v>4121</v>
      </c>
      <c r="G298" s="41"/>
      <c r="H298" s="41"/>
      <c r="I298" s="158"/>
      <c r="J298" s="158"/>
      <c r="K298" s="41"/>
      <c r="L298" s="41"/>
      <c r="M298" s="45"/>
      <c r="N298" s="268"/>
      <c r="O298" s="269"/>
      <c r="P298" s="92"/>
      <c r="Q298" s="92"/>
      <c r="R298" s="92"/>
      <c r="S298" s="92"/>
      <c r="T298" s="92"/>
      <c r="U298" s="92"/>
      <c r="V298" s="92"/>
      <c r="W298" s="92"/>
      <c r="X298" s="93"/>
      <c r="Y298" s="39"/>
      <c r="Z298" s="39"/>
      <c r="AA298" s="39"/>
      <c r="AB298" s="39"/>
      <c r="AC298" s="39"/>
      <c r="AD298" s="39"/>
      <c r="AE298" s="39"/>
      <c r="AT298" s="18" t="s">
        <v>232</v>
      </c>
      <c r="AU298" s="18" t="s">
        <v>86</v>
      </c>
    </row>
    <row r="299" s="2" customFormat="1" ht="21.75" customHeight="1">
      <c r="A299" s="39"/>
      <c r="B299" s="40"/>
      <c r="C299" s="252" t="s">
        <v>1695</v>
      </c>
      <c r="D299" s="252" t="s">
        <v>226</v>
      </c>
      <c r="E299" s="253" t="s">
        <v>4122</v>
      </c>
      <c r="F299" s="254" t="s">
        <v>4123</v>
      </c>
      <c r="G299" s="255" t="s">
        <v>481</v>
      </c>
      <c r="H299" s="256">
        <v>90</v>
      </c>
      <c r="I299" s="257"/>
      <c r="J299" s="257"/>
      <c r="K299" s="258">
        <f>ROUND(P299*H299,2)</f>
        <v>0</v>
      </c>
      <c r="L299" s="254" t="s">
        <v>3821</v>
      </c>
      <c r="M299" s="45"/>
      <c r="N299" s="259" t="s">
        <v>1</v>
      </c>
      <c r="O299" s="260" t="s">
        <v>41</v>
      </c>
      <c r="P299" s="261">
        <f>I299+J299</f>
        <v>0</v>
      </c>
      <c r="Q299" s="261">
        <f>ROUND(I299*H299,2)</f>
        <v>0</v>
      </c>
      <c r="R299" s="261">
        <f>ROUND(J299*H299,2)</f>
        <v>0</v>
      </c>
      <c r="S299" s="92"/>
      <c r="T299" s="262">
        <f>S299*H299</f>
        <v>0</v>
      </c>
      <c r="U299" s="262">
        <v>0</v>
      </c>
      <c r="V299" s="262">
        <f>U299*H299</f>
        <v>0</v>
      </c>
      <c r="W299" s="262">
        <v>0</v>
      </c>
      <c r="X299" s="263">
        <f>W299*H299</f>
        <v>0</v>
      </c>
      <c r="Y299" s="39"/>
      <c r="Z299" s="39"/>
      <c r="AA299" s="39"/>
      <c r="AB299" s="39"/>
      <c r="AC299" s="39"/>
      <c r="AD299" s="39"/>
      <c r="AE299" s="39"/>
      <c r="AR299" s="264" t="s">
        <v>239</v>
      </c>
      <c r="AT299" s="264" t="s">
        <v>226</v>
      </c>
      <c r="AU299" s="264" t="s">
        <v>86</v>
      </c>
      <c r="AY299" s="18" t="s">
        <v>223</v>
      </c>
      <c r="BE299" s="265">
        <f>IF(O299="základní",K299,0)</f>
        <v>0</v>
      </c>
      <c r="BF299" s="265">
        <f>IF(O299="snížená",K299,0)</f>
        <v>0</v>
      </c>
      <c r="BG299" s="265">
        <f>IF(O299="zákl. přenesená",K299,0)</f>
        <v>0</v>
      </c>
      <c r="BH299" s="265">
        <f>IF(O299="sníž. přenesená",K299,0)</f>
        <v>0</v>
      </c>
      <c r="BI299" s="265">
        <f>IF(O299="nulová",K299,0)</f>
        <v>0</v>
      </c>
      <c r="BJ299" s="18" t="s">
        <v>86</v>
      </c>
      <c r="BK299" s="265">
        <f>ROUND(P299*H299,2)</f>
        <v>0</v>
      </c>
      <c r="BL299" s="18" t="s">
        <v>239</v>
      </c>
      <c r="BM299" s="264" t="s">
        <v>2150</v>
      </c>
    </row>
    <row r="300" s="2" customFormat="1">
      <c r="A300" s="39"/>
      <c r="B300" s="40"/>
      <c r="C300" s="41"/>
      <c r="D300" s="266" t="s">
        <v>232</v>
      </c>
      <c r="E300" s="41"/>
      <c r="F300" s="267" t="s">
        <v>4124</v>
      </c>
      <c r="G300" s="41"/>
      <c r="H300" s="41"/>
      <c r="I300" s="158"/>
      <c r="J300" s="158"/>
      <c r="K300" s="41"/>
      <c r="L300" s="41"/>
      <c r="M300" s="45"/>
      <c r="N300" s="268"/>
      <c r="O300" s="269"/>
      <c r="P300" s="92"/>
      <c r="Q300" s="92"/>
      <c r="R300" s="92"/>
      <c r="S300" s="92"/>
      <c r="T300" s="92"/>
      <c r="U300" s="92"/>
      <c r="V300" s="92"/>
      <c r="W300" s="92"/>
      <c r="X300" s="93"/>
      <c r="Y300" s="39"/>
      <c r="Z300" s="39"/>
      <c r="AA300" s="39"/>
      <c r="AB300" s="39"/>
      <c r="AC300" s="39"/>
      <c r="AD300" s="39"/>
      <c r="AE300" s="39"/>
      <c r="AT300" s="18" t="s">
        <v>232</v>
      </c>
      <c r="AU300" s="18" t="s">
        <v>86</v>
      </c>
    </row>
    <row r="301" s="2" customFormat="1" ht="21.75" customHeight="1">
      <c r="A301" s="39"/>
      <c r="B301" s="40"/>
      <c r="C301" s="252" t="s">
        <v>1700</v>
      </c>
      <c r="D301" s="252" t="s">
        <v>226</v>
      </c>
      <c r="E301" s="253" t="s">
        <v>4125</v>
      </c>
      <c r="F301" s="254" t="s">
        <v>4126</v>
      </c>
      <c r="G301" s="255" t="s">
        <v>409</v>
      </c>
      <c r="H301" s="256">
        <v>151.005</v>
      </c>
      <c r="I301" s="257"/>
      <c r="J301" s="257"/>
      <c r="K301" s="258">
        <f>ROUND(P301*H301,2)</f>
        <v>0</v>
      </c>
      <c r="L301" s="254" t="s">
        <v>3821</v>
      </c>
      <c r="M301" s="45"/>
      <c r="N301" s="259" t="s">
        <v>1</v>
      </c>
      <c r="O301" s="260" t="s">
        <v>41</v>
      </c>
      <c r="P301" s="261">
        <f>I301+J301</f>
        <v>0</v>
      </c>
      <c r="Q301" s="261">
        <f>ROUND(I301*H301,2)</f>
        <v>0</v>
      </c>
      <c r="R301" s="261">
        <f>ROUND(J301*H301,2)</f>
        <v>0</v>
      </c>
      <c r="S301" s="92"/>
      <c r="T301" s="262">
        <f>S301*H301</f>
        <v>0</v>
      </c>
      <c r="U301" s="262">
        <v>0</v>
      </c>
      <c r="V301" s="262">
        <f>U301*H301</f>
        <v>0</v>
      </c>
      <c r="W301" s="262">
        <v>0</v>
      </c>
      <c r="X301" s="263">
        <f>W301*H301</f>
        <v>0</v>
      </c>
      <c r="Y301" s="39"/>
      <c r="Z301" s="39"/>
      <c r="AA301" s="39"/>
      <c r="AB301" s="39"/>
      <c r="AC301" s="39"/>
      <c r="AD301" s="39"/>
      <c r="AE301" s="39"/>
      <c r="AR301" s="264" t="s">
        <v>239</v>
      </c>
      <c r="AT301" s="264" t="s">
        <v>226</v>
      </c>
      <c r="AU301" s="264" t="s">
        <v>86</v>
      </c>
      <c r="AY301" s="18" t="s">
        <v>223</v>
      </c>
      <c r="BE301" s="265">
        <f>IF(O301="základní",K301,0)</f>
        <v>0</v>
      </c>
      <c r="BF301" s="265">
        <f>IF(O301="snížená",K301,0)</f>
        <v>0</v>
      </c>
      <c r="BG301" s="265">
        <f>IF(O301="zákl. přenesená",K301,0)</f>
        <v>0</v>
      </c>
      <c r="BH301" s="265">
        <f>IF(O301="sníž. přenesená",K301,0)</f>
        <v>0</v>
      </c>
      <c r="BI301" s="265">
        <f>IF(O301="nulová",K301,0)</f>
        <v>0</v>
      </c>
      <c r="BJ301" s="18" t="s">
        <v>86</v>
      </c>
      <c r="BK301" s="265">
        <f>ROUND(P301*H301,2)</f>
        <v>0</v>
      </c>
      <c r="BL301" s="18" t="s">
        <v>239</v>
      </c>
      <c r="BM301" s="264" t="s">
        <v>2159</v>
      </c>
    </row>
    <row r="302" s="2" customFormat="1">
      <c r="A302" s="39"/>
      <c r="B302" s="40"/>
      <c r="C302" s="41"/>
      <c r="D302" s="266" t="s">
        <v>232</v>
      </c>
      <c r="E302" s="41"/>
      <c r="F302" s="267" t="s">
        <v>4127</v>
      </c>
      <c r="G302" s="41"/>
      <c r="H302" s="41"/>
      <c r="I302" s="158"/>
      <c r="J302" s="158"/>
      <c r="K302" s="41"/>
      <c r="L302" s="41"/>
      <c r="M302" s="45"/>
      <c r="N302" s="268"/>
      <c r="O302" s="269"/>
      <c r="P302" s="92"/>
      <c r="Q302" s="92"/>
      <c r="R302" s="92"/>
      <c r="S302" s="92"/>
      <c r="T302" s="92"/>
      <c r="U302" s="92"/>
      <c r="V302" s="92"/>
      <c r="W302" s="92"/>
      <c r="X302" s="93"/>
      <c r="Y302" s="39"/>
      <c r="Z302" s="39"/>
      <c r="AA302" s="39"/>
      <c r="AB302" s="39"/>
      <c r="AC302" s="39"/>
      <c r="AD302" s="39"/>
      <c r="AE302" s="39"/>
      <c r="AT302" s="18" t="s">
        <v>232</v>
      </c>
      <c r="AU302" s="18" t="s">
        <v>86</v>
      </c>
    </row>
    <row r="303" s="2" customFormat="1" ht="16.5" customHeight="1">
      <c r="A303" s="39"/>
      <c r="B303" s="40"/>
      <c r="C303" s="252" t="s">
        <v>1705</v>
      </c>
      <c r="D303" s="252" t="s">
        <v>226</v>
      </c>
      <c r="E303" s="253" t="s">
        <v>4128</v>
      </c>
      <c r="F303" s="254" t="s">
        <v>4129</v>
      </c>
      <c r="G303" s="255" t="s">
        <v>409</v>
      </c>
      <c r="H303" s="256">
        <v>58.32</v>
      </c>
      <c r="I303" s="257"/>
      <c r="J303" s="257"/>
      <c r="K303" s="258">
        <f>ROUND(P303*H303,2)</f>
        <v>0</v>
      </c>
      <c r="L303" s="254" t="s">
        <v>3821</v>
      </c>
      <c r="M303" s="45"/>
      <c r="N303" s="259" t="s">
        <v>1</v>
      </c>
      <c r="O303" s="260" t="s">
        <v>41</v>
      </c>
      <c r="P303" s="261">
        <f>I303+J303</f>
        <v>0</v>
      </c>
      <c r="Q303" s="261">
        <f>ROUND(I303*H303,2)</f>
        <v>0</v>
      </c>
      <c r="R303" s="261">
        <f>ROUND(J303*H303,2)</f>
        <v>0</v>
      </c>
      <c r="S303" s="92"/>
      <c r="T303" s="262">
        <f>S303*H303</f>
        <v>0</v>
      </c>
      <c r="U303" s="262">
        <v>0</v>
      </c>
      <c r="V303" s="262">
        <f>U303*H303</f>
        <v>0</v>
      </c>
      <c r="W303" s="262">
        <v>0</v>
      </c>
      <c r="X303" s="263">
        <f>W303*H303</f>
        <v>0</v>
      </c>
      <c r="Y303" s="39"/>
      <c r="Z303" s="39"/>
      <c r="AA303" s="39"/>
      <c r="AB303" s="39"/>
      <c r="AC303" s="39"/>
      <c r="AD303" s="39"/>
      <c r="AE303" s="39"/>
      <c r="AR303" s="264" t="s">
        <v>239</v>
      </c>
      <c r="AT303" s="264" t="s">
        <v>226</v>
      </c>
      <c r="AU303" s="264" t="s">
        <v>86</v>
      </c>
      <c r="AY303" s="18" t="s">
        <v>223</v>
      </c>
      <c r="BE303" s="265">
        <f>IF(O303="základní",K303,0)</f>
        <v>0</v>
      </c>
      <c r="BF303" s="265">
        <f>IF(O303="snížená",K303,0)</f>
        <v>0</v>
      </c>
      <c r="BG303" s="265">
        <f>IF(O303="zákl. přenesená",K303,0)</f>
        <v>0</v>
      </c>
      <c r="BH303" s="265">
        <f>IF(O303="sníž. přenesená",K303,0)</f>
        <v>0</v>
      </c>
      <c r="BI303" s="265">
        <f>IF(O303="nulová",K303,0)</f>
        <v>0</v>
      </c>
      <c r="BJ303" s="18" t="s">
        <v>86</v>
      </c>
      <c r="BK303" s="265">
        <f>ROUND(P303*H303,2)</f>
        <v>0</v>
      </c>
      <c r="BL303" s="18" t="s">
        <v>239</v>
      </c>
      <c r="BM303" s="264" t="s">
        <v>2171</v>
      </c>
    </row>
    <row r="304" s="2" customFormat="1">
      <c r="A304" s="39"/>
      <c r="B304" s="40"/>
      <c r="C304" s="41"/>
      <c r="D304" s="266" t="s">
        <v>232</v>
      </c>
      <c r="E304" s="41"/>
      <c r="F304" s="267" t="s">
        <v>4130</v>
      </c>
      <c r="G304" s="41"/>
      <c r="H304" s="41"/>
      <c r="I304" s="158"/>
      <c r="J304" s="158"/>
      <c r="K304" s="41"/>
      <c r="L304" s="41"/>
      <c r="M304" s="45"/>
      <c r="N304" s="268"/>
      <c r="O304" s="269"/>
      <c r="P304" s="92"/>
      <c r="Q304" s="92"/>
      <c r="R304" s="92"/>
      <c r="S304" s="92"/>
      <c r="T304" s="92"/>
      <c r="U304" s="92"/>
      <c r="V304" s="92"/>
      <c r="W304" s="92"/>
      <c r="X304" s="93"/>
      <c r="Y304" s="39"/>
      <c r="Z304" s="39"/>
      <c r="AA304" s="39"/>
      <c r="AB304" s="39"/>
      <c r="AC304" s="39"/>
      <c r="AD304" s="39"/>
      <c r="AE304" s="39"/>
      <c r="AT304" s="18" t="s">
        <v>232</v>
      </c>
      <c r="AU304" s="18" t="s">
        <v>86</v>
      </c>
    </row>
    <row r="305" s="2" customFormat="1" ht="21.75" customHeight="1">
      <c r="A305" s="39"/>
      <c r="B305" s="40"/>
      <c r="C305" s="252" t="s">
        <v>1708</v>
      </c>
      <c r="D305" s="252" t="s">
        <v>226</v>
      </c>
      <c r="E305" s="253" t="s">
        <v>4131</v>
      </c>
      <c r="F305" s="254" t="s">
        <v>4132</v>
      </c>
      <c r="G305" s="255" t="s">
        <v>320</v>
      </c>
      <c r="H305" s="256">
        <v>1</v>
      </c>
      <c r="I305" s="257"/>
      <c r="J305" s="257"/>
      <c r="K305" s="258">
        <f>ROUND(P305*H305,2)</f>
        <v>0</v>
      </c>
      <c r="L305" s="254" t="s">
        <v>3821</v>
      </c>
      <c r="M305" s="45"/>
      <c r="N305" s="259" t="s">
        <v>1</v>
      </c>
      <c r="O305" s="260" t="s">
        <v>41</v>
      </c>
      <c r="P305" s="261">
        <f>I305+J305</f>
        <v>0</v>
      </c>
      <c r="Q305" s="261">
        <f>ROUND(I305*H305,2)</f>
        <v>0</v>
      </c>
      <c r="R305" s="261">
        <f>ROUND(J305*H305,2)</f>
        <v>0</v>
      </c>
      <c r="S305" s="92"/>
      <c r="T305" s="262">
        <f>S305*H305</f>
        <v>0</v>
      </c>
      <c r="U305" s="262">
        <v>0</v>
      </c>
      <c r="V305" s="262">
        <f>U305*H305</f>
        <v>0</v>
      </c>
      <c r="W305" s="262">
        <v>0</v>
      </c>
      <c r="X305" s="263">
        <f>W305*H305</f>
        <v>0</v>
      </c>
      <c r="Y305" s="39"/>
      <c r="Z305" s="39"/>
      <c r="AA305" s="39"/>
      <c r="AB305" s="39"/>
      <c r="AC305" s="39"/>
      <c r="AD305" s="39"/>
      <c r="AE305" s="39"/>
      <c r="AR305" s="264" t="s">
        <v>239</v>
      </c>
      <c r="AT305" s="264" t="s">
        <v>226</v>
      </c>
      <c r="AU305" s="264" t="s">
        <v>86</v>
      </c>
      <c r="AY305" s="18" t="s">
        <v>223</v>
      </c>
      <c r="BE305" s="265">
        <f>IF(O305="základní",K305,0)</f>
        <v>0</v>
      </c>
      <c r="BF305" s="265">
        <f>IF(O305="snížená",K305,0)</f>
        <v>0</v>
      </c>
      <c r="BG305" s="265">
        <f>IF(O305="zákl. přenesená",K305,0)</f>
        <v>0</v>
      </c>
      <c r="BH305" s="265">
        <f>IF(O305="sníž. přenesená",K305,0)</f>
        <v>0</v>
      </c>
      <c r="BI305" s="265">
        <f>IF(O305="nulová",K305,0)</f>
        <v>0</v>
      </c>
      <c r="BJ305" s="18" t="s">
        <v>86</v>
      </c>
      <c r="BK305" s="265">
        <f>ROUND(P305*H305,2)</f>
        <v>0</v>
      </c>
      <c r="BL305" s="18" t="s">
        <v>239</v>
      </c>
      <c r="BM305" s="264" t="s">
        <v>2184</v>
      </c>
    </row>
    <row r="306" s="2" customFormat="1" ht="21.75" customHeight="1">
      <c r="A306" s="39"/>
      <c r="B306" s="40"/>
      <c r="C306" s="252" t="s">
        <v>1713</v>
      </c>
      <c r="D306" s="252" t="s">
        <v>226</v>
      </c>
      <c r="E306" s="253" t="s">
        <v>4133</v>
      </c>
      <c r="F306" s="254" t="s">
        <v>4134</v>
      </c>
      <c r="G306" s="255" t="s">
        <v>409</v>
      </c>
      <c r="H306" s="256">
        <v>52.584000000000003</v>
      </c>
      <c r="I306" s="257"/>
      <c r="J306" s="257"/>
      <c r="K306" s="258">
        <f>ROUND(P306*H306,2)</f>
        <v>0</v>
      </c>
      <c r="L306" s="254" t="s">
        <v>3821</v>
      </c>
      <c r="M306" s="45"/>
      <c r="N306" s="259" t="s">
        <v>1</v>
      </c>
      <c r="O306" s="260" t="s">
        <v>41</v>
      </c>
      <c r="P306" s="261">
        <f>I306+J306</f>
        <v>0</v>
      </c>
      <c r="Q306" s="261">
        <f>ROUND(I306*H306,2)</f>
        <v>0</v>
      </c>
      <c r="R306" s="261">
        <f>ROUND(J306*H306,2)</f>
        <v>0</v>
      </c>
      <c r="S306" s="92"/>
      <c r="T306" s="262">
        <f>S306*H306</f>
        <v>0</v>
      </c>
      <c r="U306" s="262">
        <v>0</v>
      </c>
      <c r="V306" s="262">
        <f>U306*H306</f>
        <v>0</v>
      </c>
      <c r="W306" s="262">
        <v>0</v>
      </c>
      <c r="X306" s="263">
        <f>W306*H306</f>
        <v>0</v>
      </c>
      <c r="Y306" s="39"/>
      <c r="Z306" s="39"/>
      <c r="AA306" s="39"/>
      <c r="AB306" s="39"/>
      <c r="AC306" s="39"/>
      <c r="AD306" s="39"/>
      <c r="AE306" s="39"/>
      <c r="AR306" s="264" t="s">
        <v>239</v>
      </c>
      <c r="AT306" s="264" t="s">
        <v>226</v>
      </c>
      <c r="AU306" s="264" t="s">
        <v>86</v>
      </c>
      <c r="AY306" s="18" t="s">
        <v>223</v>
      </c>
      <c r="BE306" s="265">
        <f>IF(O306="základní",K306,0)</f>
        <v>0</v>
      </c>
      <c r="BF306" s="265">
        <f>IF(O306="snížená",K306,0)</f>
        <v>0</v>
      </c>
      <c r="BG306" s="265">
        <f>IF(O306="zákl. přenesená",K306,0)</f>
        <v>0</v>
      </c>
      <c r="BH306" s="265">
        <f>IF(O306="sníž. přenesená",K306,0)</f>
        <v>0</v>
      </c>
      <c r="BI306" s="265">
        <f>IF(O306="nulová",K306,0)</f>
        <v>0</v>
      </c>
      <c r="BJ306" s="18" t="s">
        <v>86</v>
      </c>
      <c r="BK306" s="265">
        <f>ROUND(P306*H306,2)</f>
        <v>0</v>
      </c>
      <c r="BL306" s="18" t="s">
        <v>239</v>
      </c>
      <c r="BM306" s="264" t="s">
        <v>2196</v>
      </c>
    </row>
    <row r="307" s="2" customFormat="1">
      <c r="A307" s="39"/>
      <c r="B307" s="40"/>
      <c r="C307" s="41"/>
      <c r="D307" s="266" t="s">
        <v>232</v>
      </c>
      <c r="E307" s="41"/>
      <c r="F307" s="267" t="s">
        <v>4135</v>
      </c>
      <c r="G307" s="41"/>
      <c r="H307" s="41"/>
      <c r="I307" s="158"/>
      <c r="J307" s="158"/>
      <c r="K307" s="41"/>
      <c r="L307" s="41"/>
      <c r="M307" s="45"/>
      <c r="N307" s="268"/>
      <c r="O307" s="269"/>
      <c r="P307" s="92"/>
      <c r="Q307" s="92"/>
      <c r="R307" s="92"/>
      <c r="S307" s="92"/>
      <c r="T307" s="92"/>
      <c r="U307" s="92"/>
      <c r="V307" s="92"/>
      <c r="W307" s="92"/>
      <c r="X307" s="93"/>
      <c r="Y307" s="39"/>
      <c r="Z307" s="39"/>
      <c r="AA307" s="39"/>
      <c r="AB307" s="39"/>
      <c r="AC307" s="39"/>
      <c r="AD307" s="39"/>
      <c r="AE307" s="39"/>
      <c r="AT307" s="18" t="s">
        <v>232</v>
      </c>
      <c r="AU307" s="18" t="s">
        <v>86</v>
      </c>
    </row>
    <row r="308" s="2" customFormat="1" ht="16.5" customHeight="1">
      <c r="A308" s="39"/>
      <c r="B308" s="40"/>
      <c r="C308" s="252" t="s">
        <v>1720</v>
      </c>
      <c r="D308" s="252" t="s">
        <v>226</v>
      </c>
      <c r="E308" s="253" t="s">
        <v>4136</v>
      </c>
      <c r="F308" s="254" t="s">
        <v>4137</v>
      </c>
      <c r="G308" s="255" t="s">
        <v>481</v>
      </c>
      <c r="H308" s="256">
        <v>251</v>
      </c>
      <c r="I308" s="257"/>
      <c r="J308" s="257"/>
      <c r="K308" s="258">
        <f>ROUND(P308*H308,2)</f>
        <v>0</v>
      </c>
      <c r="L308" s="254" t="s">
        <v>3821</v>
      </c>
      <c r="M308" s="45"/>
      <c r="N308" s="259" t="s">
        <v>1</v>
      </c>
      <c r="O308" s="260" t="s">
        <v>41</v>
      </c>
      <c r="P308" s="261">
        <f>I308+J308</f>
        <v>0</v>
      </c>
      <c r="Q308" s="261">
        <f>ROUND(I308*H308,2)</f>
        <v>0</v>
      </c>
      <c r="R308" s="261">
        <f>ROUND(J308*H308,2)</f>
        <v>0</v>
      </c>
      <c r="S308" s="92"/>
      <c r="T308" s="262">
        <f>S308*H308</f>
        <v>0</v>
      </c>
      <c r="U308" s="262">
        <v>0</v>
      </c>
      <c r="V308" s="262">
        <f>U308*H308</f>
        <v>0</v>
      </c>
      <c r="W308" s="262">
        <v>0</v>
      </c>
      <c r="X308" s="263">
        <f>W308*H308</f>
        <v>0</v>
      </c>
      <c r="Y308" s="39"/>
      <c r="Z308" s="39"/>
      <c r="AA308" s="39"/>
      <c r="AB308" s="39"/>
      <c r="AC308" s="39"/>
      <c r="AD308" s="39"/>
      <c r="AE308" s="39"/>
      <c r="AR308" s="264" t="s">
        <v>239</v>
      </c>
      <c r="AT308" s="264" t="s">
        <v>226</v>
      </c>
      <c r="AU308" s="264" t="s">
        <v>86</v>
      </c>
      <c r="AY308" s="18" t="s">
        <v>223</v>
      </c>
      <c r="BE308" s="265">
        <f>IF(O308="základní",K308,0)</f>
        <v>0</v>
      </c>
      <c r="BF308" s="265">
        <f>IF(O308="snížená",K308,0)</f>
        <v>0</v>
      </c>
      <c r="BG308" s="265">
        <f>IF(O308="zákl. přenesená",K308,0)</f>
        <v>0</v>
      </c>
      <c r="BH308" s="265">
        <f>IF(O308="sníž. přenesená",K308,0)</f>
        <v>0</v>
      </c>
      <c r="BI308" s="265">
        <f>IF(O308="nulová",K308,0)</f>
        <v>0</v>
      </c>
      <c r="BJ308" s="18" t="s">
        <v>86</v>
      </c>
      <c r="BK308" s="265">
        <f>ROUND(P308*H308,2)</f>
        <v>0</v>
      </c>
      <c r="BL308" s="18" t="s">
        <v>239</v>
      </c>
      <c r="BM308" s="264" t="s">
        <v>2208</v>
      </c>
    </row>
    <row r="309" s="2" customFormat="1">
      <c r="A309" s="39"/>
      <c r="B309" s="40"/>
      <c r="C309" s="41"/>
      <c r="D309" s="266" t="s">
        <v>232</v>
      </c>
      <c r="E309" s="41"/>
      <c r="F309" s="267" t="s">
        <v>4138</v>
      </c>
      <c r="G309" s="41"/>
      <c r="H309" s="41"/>
      <c r="I309" s="158"/>
      <c r="J309" s="158"/>
      <c r="K309" s="41"/>
      <c r="L309" s="41"/>
      <c r="M309" s="45"/>
      <c r="N309" s="268"/>
      <c r="O309" s="269"/>
      <c r="P309" s="92"/>
      <c r="Q309" s="92"/>
      <c r="R309" s="92"/>
      <c r="S309" s="92"/>
      <c r="T309" s="92"/>
      <c r="U309" s="92"/>
      <c r="V309" s="92"/>
      <c r="W309" s="92"/>
      <c r="X309" s="93"/>
      <c r="Y309" s="39"/>
      <c r="Z309" s="39"/>
      <c r="AA309" s="39"/>
      <c r="AB309" s="39"/>
      <c r="AC309" s="39"/>
      <c r="AD309" s="39"/>
      <c r="AE309" s="39"/>
      <c r="AT309" s="18" t="s">
        <v>232</v>
      </c>
      <c r="AU309" s="18" t="s">
        <v>86</v>
      </c>
    </row>
    <row r="310" s="2" customFormat="1" ht="16.5" customHeight="1">
      <c r="A310" s="39"/>
      <c r="B310" s="40"/>
      <c r="C310" s="252" t="s">
        <v>1726</v>
      </c>
      <c r="D310" s="252" t="s">
        <v>226</v>
      </c>
      <c r="E310" s="253" t="s">
        <v>4139</v>
      </c>
      <c r="F310" s="254" t="s">
        <v>4140</v>
      </c>
      <c r="G310" s="255" t="s">
        <v>481</v>
      </c>
      <c r="H310" s="256">
        <v>896</v>
      </c>
      <c r="I310" s="257"/>
      <c r="J310" s="257"/>
      <c r="K310" s="258">
        <f>ROUND(P310*H310,2)</f>
        <v>0</v>
      </c>
      <c r="L310" s="254" t="s">
        <v>3821</v>
      </c>
      <c r="M310" s="45"/>
      <c r="N310" s="259" t="s">
        <v>1</v>
      </c>
      <c r="O310" s="260" t="s">
        <v>41</v>
      </c>
      <c r="P310" s="261">
        <f>I310+J310</f>
        <v>0</v>
      </c>
      <c r="Q310" s="261">
        <f>ROUND(I310*H310,2)</f>
        <v>0</v>
      </c>
      <c r="R310" s="261">
        <f>ROUND(J310*H310,2)</f>
        <v>0</v>
      </c>
      <c r="S310" s="92"/>
      <c r="T310" s="262">
        <f>S310*H310</f>
        <v>0</v>
      </c>
      <c r="U310" s="262">
        <v>0</v>
      </c>
      <c r="V310" s="262">
        <f>U310*H310</f>
        <v>0</v>
      </c>
      <c r="W310" s="262">
        <v>0</v>
      </c>
      <c r="X310" s="263">
        <f>W310*H310</f>
        <v>0</v>
      </c>
      <c r="Y310" s="39"/>
      <c r="Z310" s="39"/>
      <c r="AA310" s="39"/>
      <c r="AB310" s="39"/>
      <c r="AC310" s="39"/>
      <c r="AD310" s="39"/>
      <c r="AE310" s="39"/>
      <c r="AR310" s="264" t="s">
        <v>239</v>
      </c>
      <c r="AT310" s="264" t="s">
        <v>226</v>
      </c>
      <c r="AU310" s="264" t="s">
        <v>86</v>
      </c>
      <c r="AY310" s="18" t="s">
        <v>223</v>
      </c>
      <c r="BE310" s="265">
        <f>IF(O310="základní",K310,0)</f>
        <v>0</v>
      </c>
      <c r="BF310" s="265">
        <f>IF(O310="snížená",K310,0)</f>
        <v>0</v>
      </c>
      <c r="BG310" s="265">
        <f>IF(O310="zákl. přenesená",K310,0)</f>
        <v>0</v>
      </c>
      <c r="BH310" s="265">
        <f>IF(O310="sníž. přenesená",K310,0)</f>
        <v>0</v>
      </c>
      <c r="BI310" s="265">
        <f>IF(O310="nulová",K310,0)</f>
        <v>0</v>
      </c>
      <c r="BJ310" s="18" t="s">
        <v>86</v>
      </c>
      <c r="BK310" s="265">
        <f>ROUND(P310*H310,2)</f>
        <v>0</v>
      </c>
      <c r="BL310" s="18" t="s">
        <v>239</v>
      </c>
      <c r="BM310" s="264" t="s">
        <v>2219</v>
      </c>
    </row>
    <row r="311" s="2" customFormat="1">
      <c r="A311" s="39"/>
      <c r="B311" s="40"/>
      <c r="C311" s="41"/>
      <c r="D311" s="266" t="s">
        <v>232</v>
      </c>
      <c r="E311" s="41"/>
      <c r="F311" s="267" t="s">
        <v>4141</v>
      </c>
      <c r="G311" s="41"/>
      <c r="H311" s="41"/>
      <c r="I311" s="158"/>
      <c r="J311" s="158"/>
      <c r="K311" s="41"/>
      <c r="L311" s="41"/>
      <c r="M311" s="45"/>
      <c r="N311" s="268"/>
      <c r="O311" s="269"/>
      <c r="P311" s="92"/>
      <c r="Q311" s="92"/>
      <c r="R311" s="92"/>
      <c r="S311" s="92"/>
      <c r="T311" s="92"/>
      <c r="U311" s="92"/>
      <c r="V311" s="92"/>
      <c r="W311" s="92"/>
      <c r="X311" s="93"/>
      <c r="Y311" s="39"/>
      <c r="Z311" s="39"/>
      <c r="AA311" s="39"/>
      <c r="AB311" s="39"/>
      <c r="AC311" s="39"/>
      <c r="AD311" s="39"/>
      <c r="AE311" s="39"/>
      <c r="AT311" s="18" t="s">
        <v>232</v>
      </c>
      <c r="AU311" s="18" t="s">
        <v>86</v>
      </c>
    </row>
    <row r="312" s="2" customFormat="1" ht="16.5" customHeight="1">
      <c r="A312" s="39"/>
      <c r="B312" s="40"/>
      <c r="C312" s="252" t="s">
        <v>2268</v>
      </c>
      <c r="D312" s="252" t="s">
        <v>226</v>
      </c>
      <c r="E312" s="253" t="s">
        <v>4142</v>
      </c>
      <c r="F312" s="254" t="s">
        <v>4143</v>
      </c>
      <c r="G312" s="255" t="s">
        <v>481</v>
      </c>
      <c r="H312" s="256">
        <v>13</v>
      </c>
      <c r="I312" s="257"/>
      <c r="J312" s="257"/>
      <c r="K312" s="258">
        <f>ROUND(P312*H312,2)</f>
        <v>0</v>
      </c>
      <c r="L312" s="254" t="s">
        <v>3821</v>
      </c>
      <c r="M312" s="45"/>
      <c r="N312" s="259" t="s">
        <v>1</v>
      </c>
      <c r="O312" s="260" t="s">
        <v>41</v>
      </c>
      <c r="P312" s="261">
        <f>I312+J312</f>
        <v>0</v>
      </c>
      <c r="Q312" s="261">
        <f>ROUND(I312*H312,2)</f>
        <v>0</v>
      </c>
      <c r="R312" s="261">
        <f>ROUND(J312*H312,2)</f>
        <v>0</v>
      </c>
      <c r="S312" s="92"/>
      <c r="T312" s="262">
        <f>S312*H312</f>
        <v>0</v>
      </c>
      <c r="U312" s="262">
        <v>0</v>
      </c>
      <c r="V312" s="262">
        <f>U312*H312</f>
        <v>0</v>
      </c>
      <c r="W312" s="262">
        <v>0</v>
      </c>
      <c r="X312" s="263">
        <f>W312*H312</f>
        <v>0</v>
      </c>
      <c r="Y312" s="39"/>
      <c r="Z312" s="39"/>
      <c r="AA312" s="39"/>
      <c r="AB312" s="39"/>
      <c r="AC312" s="39"/>
      <c r="AD312" s="39"/>
      <c r="AE312" s="39"/>
      <c r="AR312" s="264" t="s">
        <v>239</v>
      </c>
      <c r="AT312" s="264" t="s">
        <v>226</v>
      </c>
      <c r="AU312" s="264" t="s">
        <v>86</v>
      </c>
      <c r="AY312" s="18" t="s">
        <v>223</v>
      </c>
      <c r="BE312" s="265">
        <f>IF(O312="základní",K312,0)</f>
        <v>0</v>
      </c>
      <c r="BF312" s="265">
        <f>IF(O312="snížená",K312,0)</f>
        <v>0</v>
      </c>
      <c r="BG312" s="265">
        <f>IF(O312="zákl. přenesená",K312,0)</f>
        <v>0</v>
      </c>
      <c r="BH312" s="265">
        <f>IF(O312="sníž. přenesená",K312,0)</f>
        <v>0</v>
      </c>
      <c r="BI312" s="265">
        <f>IF(O312="nulová",K312,0)</f>
        <v>0</v>
      </c>
      <c r="BJ312" s="18" t="s">
        <v>86</v>
      </c>
      <c r="BK312" s="265">
        <f>ROUND(P312*H312,2)</f>
        <v>0</v>
      </c>
      <c r="BL312" s="18" t="s">
        <v>239</v>
      </c>
      <c r="BM312" s="264" t="s">
        <v>3104</v>
      </c>
    </row>
    <row r="313" s="2" customFormat="1">
      <c r="A313" s="39"/>
      <c r="B313" s="40"/>
      <c r="C313" s="41"/>
      <c r="D313" s="266" t="s">
        <v>232</v>
      </c>
      <c r="E313" s="41"/>
      <c r="F313" s="267" t="s">
        <v>4144</v>
      </c>
      <c r="G313" s="41"/>
      <c r="H313" s="41"/>
      <c r="I313" s="158"/>
      <c r="J313" s="158"/>
      <c r="K313" s="41"/>
      <c r="L313" s="41"/>
      <c r="M313" s="45"/>
      <c r="N313" s="268"/>
      <c r="O313" s="269"/>
      <c r="P313" s="92"/>
      <c r="Q313" s="92"/>
      <c r="R313" s="92"/>
      <c r="S313" s="92"/>
      <c r="T313" s="92"/>
      <c r="U313" s="92"/>
      <c r="V313" s="92"/>
      <c r="W313" s="92"/>
      <c r="X313" s="93"/>
      <c r="Y313" s="39"/>
      <c r="Z313" s="39"/>
      <c r="AA313" s="39"/>
      <c r="AB313" s="39"/>
      <c r="AC313" s="39"/>
      <c r="AD313" s="39"/>
      <c r="AE313" s="39"/>
      <c r="AT313" s="18" t="s">
        <v>232</v>
      </c>
      <c r="AU313" s="18" t="s">
        <v>86</v>
      </c>
    </row>
    <row r="314" s="2" customFormat="1" ht="16.5" customHeight="1">
      <c r="A314" s="39"/>
      <c r="B314" s="40"/>
      <c r="C314" s="252" t="s">
        <v>1733</v>
      </c>
      <c r="D314" s="252" t="s">
        <v>226</v>
      </c>
      <c r="E314" s="253" t="s">
        <v>4145</v>
      </c>
      <c r="F314" s="254" t="s">
        <v>4146</v>
      </c>
      <c r="G314" s="255" t="s">
        <v>481</v>
      </c>
      <c r="H314" s="256">
        <v>297</v>
      </c>
      <c r="I314" s="257"/>
      <c r="J314" s="257"/>
      <c r="K314" s="258">
        <f>ROUND(P314*H314,2)</f>
        <v>0</v>
      </c>
      <c r="L314" s="254" t="s">
        <v>3821</v>
      </c>
      <c r="M314" s="45"/>
      <c r="N314" s="259" t="s">
        <v>1</v>
      </c>
      <c r="O314" s="260" t="s">
        <v>41</v>
      </c>
      <c r="P314" s="261">
        <f>I314+J314</f>
        <v>0</v>
      </c>
      <c r="Q314" s="261">
        <f>ROUND(I314*H314,2)</f>
        <v>0</v>
      </c>
      <c r="R314" s="261">
        <f>ROUND(J314*H314,2)</f>
        <v>0</v>
      </c>
      <c r="S314" s="92"/>
      <c r="T314" s="262">
        <f>S314*H314</f>
        <v>0</v>
      </c>
      <c r="U314" s="262">
        <v>0</v>
      </c>
      <c r="V314" s="262">
        <f>U314*H314</f>
        <v>0</v>
      </c>
      <c r="W314" s="262">
        <v>0</v>
      </c>
      <c r="X314" s="263">
        <f>W314*H314</f>
        <v>0</v>
      </c>
      <c r="Y314" s="39"/>
      <c r="Z314" s="39"/>
      <c r="AA314" s="39"/>
      <c r="AB314" s="39"/>
      <c r="AC314" s="39"/>
      <c r="AD314" s="39"/>
      <c r="AE314" s="39"/>
      <c r="AR314" s="264" t="s">
        <v>239</v>
      </c>
      <c r="AT314" s="264" t="s">
        <v>226</v>
      </c>
      <c r="AU314" s="264" t="s">
        <v>86</v>
      </c>
      <c r="AY314" s="18" t="s">
        <v>223</v>
      </c>
      <c r="BE314" s="265">
        <f>IF(O314="základní",K314,0)</f>
        <v>0</v>
      </c>
      <c r="BF314" s="265">
        <f>IF(O314="snížená",K314,0)</f>
        <v>0</v>
      </c>
      <c r="BG314" s="265">
        <f>IF(O314="zákl. přenesená",K314,0)</f>
        <v>0</v>
      </c>
      <c r="BH314" s="265">
        <f>IF(O314="sníž. přenesená",K314,0)</f>
        <v>0</v>
      </c>
      <c r="BI314" s="265">
        <f>IF(O314="nulová",K314,0)</f>
        <v>0</v>
      </c>
      <c r="BJ314" s="18" t="s">
        <v>86</v>
      </c>
      <c r="BK314" s="265">
        <f>ROUND(P314*H314,2)</f>
        <v>0</v>
      </c>
      <c r="BL314" s="18" t="s">
        <v>239</v>
      </c>
      <c r="BM314" s="264" t="s">
        <v>2033</v>
      </c>
    </row>
    <row r="315" s="2" customFormat="1">
      <c r="A315" s="39"/>
      <c r="B315" s="40"/>
      <c r="C315" s="41"/>
      <c r="D315" s="266" t="s">
        <v>232</v>
      </c>
      <c r="E315" s="41"/>
      <c r="F315" s="267" t="s">
        <v>4147</v>
      </c>
      <c r="G315" s="41"/>
      <c r="H315" s="41"/>
      <c r="I315" s="158"/>
      <c r="J315" s="158"/>
      <c r="K315" s="41"/>
      <c r="L315" s="41"/>
      <c r="M315" s="45"/>
      <c r="N315" s="268"/>
      <c r="O315" s="269"/>
      <c r="P315" s="92"/>
      <c r="Q315" s="92"/>
      <c r="R315" s="92"/>
      <c r="S315" s="92"/>
      <c r="T315" s="92"/>
      <c r="U315" s="92"/>
      <c r="V315" s="92"/>
      <c r="W315" s="92"/>
      <c r="X315" s="93"/>
      <c r="Y315" s="39"/>
      <c r="Z315" s="39"/>
      <c r="AA315" s="39"/>
      <c r="AB315" s="39"/>
      <c r="AC315" s="39"/>
      <c r="AD315" s="39"/>
      <c r="AE315" s="39"/>
      <c r="AT315" s="18" t="s">
        <v>232</v>
      </c>
      <c r="AU315" s="18" t="s">
        <v>86</v>
      </c>
    </row>
    <row r="316" s="2" customFormat="1" ht="16.5" customHeight="1">
      <c r="A316" s="39"/>
      <c r="B316" s="40"/>
      <c r="C316" s="252" t="s">
        <v>1739</v>
      </c>
      <c r="D316" s="252" t="s">
        <v>226</v>
      </c>
      <c r="E316" s="253" t="s">
        <v>4148</v>
      </c>
      <c r="F316" s="254" t="s">
        <v>4149</v>
      </c>
      <c r="G316" s="255" t="s">
        <v>481</v>
      </c>
      <c r="H316" s="256">
        <v>340</v>
      </c>
      <c r="I316" s="257"/>
      <c r="J316" s="257"/>
      <c r="K316" s="258">
        <f>ROUND(P316*H316,2)</f>
        <v>0</v>
      </c>
      <c r="L316" s="254" t="s">
        <v>3821</v>
      </c>
      <c r="M316" s="45"/>
      <c r="N316" s="259" t="s">
        <v>1</v>
      </c>
      <c r="O316" s="260" t="s">
        <v>41</v>
      </c>
      <c r="P316" s="261">
        <f>I316+J316</f>
        <v>0</v>
      </c>
      <c r="Q316" s="261">
        <f>ROUND(I316*H316,2)</f>
        <v>0</v>
      </c>
      <c r="R316" s="261">
        <f>ROUND(J316*H316,2)</f>
        <v>0</v>
      </c>
      <c r="S316" s="92"/>
      <c r="T316" s="262">
        <f>S316*H316</f>
        <v>0</v>
      </c>
      <c r="U316" s="262">
        <v>0</v>
      </c>
      <c r="V316" s="262">
        <f>U316*H316</f>
        <v>0</v>
      </c>
      <c r="W316" s="262">
        <v>0</v>
      </c>
      <c r="X316" s="263">
        <f>W316*H316</f>
        <v>0</v>
      </c>
      <c r="Y316" s="39"/>
      <c r="Z316" s="39"/>
      <c r="AA316" s="39"/>
      <c r="AB316" s="39"/>
      <c r="AC316" s="39"/>
      <c r="AD316" s="39"/>
      <c r="AE316" s="39"/>
      <c r="AR316" s="264" t="s">
        <v>239</v>
      </c>
      <c r="AT316" s="264" t="s">
        <v>226</v>
      </c>
      <c r="AU316" s="264" t="s">
        <v>86</v>
      </c>
      <c r="AY316" s="18" t="s">
        <v>223</v>
      </c>
      <c r="BE316" s="265">
        <f>IF(O316="základní",K316,0)</f>
        <v>0</v>
      </c>
      <c r="BF316" s="265">
        <f>IF(O316="snížená",K316,0)</f>
        <v>0</v>
      </c>
      <c r="BG316" s="265">
        <f>IF(O316="zákl. přenesená",K316,0)</f>
        <v>0</v>
      </c>
      <c r="BH316" s="265">
        <f>IF(O316="sníž. přenesená",K316,0)</f>
        <v>0</v>
      </c>
      <c r="BI316" s="265">
        <f>IF(O316="nulová",K316,0)</f>
        <v>0</v>
      </c>
      <c r="BJ316" s="18" t="s">
        <v>86</v>
      </c>
      <c r="BK316" s="265">
        <f>ROUND(P316*H316,2)</f>
        <v>0</v>
      </c>
      <c r="BL316" s="18" t="s">
        <v>239</v>
      </c>
      <c r="BM316" s="264" t="s">
        <v>4150</v>
      </c>
    </row>
    <row r="317" s="2" customFormat="1">
      <c r="A317" s="39"/>
      <c r="B317" s="40"/>
      <c r="C317" s="41"/>
      <c r="D317" s="266" t="s">
        <v>232</v>
      </c>
      <c r="E317" s="41"/>
      <c r="F317" s="267" t="s">
        <v>4151</v>
      </c>
      <c r="G317" s="41"/>
      <c r="H317" s="41"/>
      <c r="I317" s="158"/>
      <c r="J317" s="158"/>
      <c r="K317" s="41"/>
      <c r="L317" s="41"/>
      <c r="M317" s="45"/>
      <c r="N317" s="268"/>
      <c r="O317" s="269"/>
      <c r="P317" s="92"/>
      <c r="Q317" s="92"/>
      <c r="R317" s="92"/>
      <c r="S317" s="92"/>
      <c r="T317" s="92"/>
      <c r="U317" s="92"/>
      <c r="V317" s="92"/>
      <c r="W317" s="92"/>
      <c r="X317" s="93"/>
      <c r="Y317" s="39"/>
      <c r="Z317" s="39"/>
      <c r="AA317" s="39"/>
      <c r="AB317" s="39"/>
      <c r="AC317" s="39"/>
      <c r="AD317" s="39"/>
      <c r="AE317" s="39"/>
      <c r="AT317" s="18" t="s">
        <v>232</v>
      </c>
      <c r="AU317" s="18" t="s">
        <v>86</v>
      </c>
    </row>
    <row r="318" s="2" customFormat="1" ht="16.5" customHeight="1">
      <c r="A318" s="39"/>
      <c r="B318" s="40"/>
      <c r="C318" s="252" t="s">
        <v>1748</v>
      </c>
      <c r="D318" s="252" t="s">
        <v>226</v>
      </c>
      <c r="E318" s="253" t="s">
        <v>4152</v>
      </c>
      <c r="F318" s="254" t="s">
        <v>4153</v>
      </c>
      <c r="G318" s="255" t="s">
        <v>481</v>
      </c>
      <c r="H318" s="256">
        <v>13</v>
      </c>
      <c r="I318" s="257"/>
      <c r="J318" s="257"/>
      <c r="K318" s="258">
        <f>ROUND(P318*H318,2)</f>
        <v>0</v>
      </c>
      <c r="L318" s="254" t="s">
        <v>3821</v>
      </c>
      <c r="M318" s="45"/>
      <c r="N318" s="259" t="s">
        <v>1</v>
      </c>
      <c r="O318" s="260" t="s">
        <v>41</v>
      </c>
      <c r="P318" s="261">
        <f>I318+J318</f>
        <v>0</v>
      </c>
      <c r="Q318" s="261">
        <f>ROUND(I318*H318,2)</f>
        <v>0</v>
      </c>
      <c r="R318" s="261">
        <f>ROUND(J318*H318,2)</f>
        <v>0</v>
      </c>
      <c r="S318" s="92"/>
      <c r="T318" s="262">
        <f>S318*H318</f>
        <v>0</v>
      </c>
      <c r="U318" s="262">
        <v>0</v>
      </c>
      <c r="V318" s="262">
        <f>U318*H318</f>
        <v>0</v>
      </c>
      <c r="W318" s="262">
        <v>0</v>
      </c>
      <c r="X318" s="263">
        <f>W318*H318</f>
        <v>0</v>
      </c>
      <c r="Y318" s="39"/>
      <c r="Z318" s="39"/>
      <c r="AA318" s="39"/>
      <c r="AB318" s="39"/>
      <c r="AC318" s="39"/>
      <c r="AD318" s="39"/>
      <c r="AE318" s="39"/>
      <c r="AR318" s="264" t="s">
        <v>239</v>
      </c>
      <c r="AT318" s="264" t="s">
        <v>226</v>
      </c>
      <c r="AU318" s="264" t="s">
        <v>86</v>
      </c>
      <c r="AY318" s="18" t="s">
        <v>223</v>
      </c>
      <c r="BE318" s="265">
        <f>IF(O318="základní",K318,0)</f>
        <v>0</v>
      </c>
      <c r="BF318" s="265">
        <f>IF(O318="snížená",K318,0)</f>
        <v>0</v>
      </c>
      <c r="BG318" s="265">
        <f>IF(O318="zákl. přenesená",K318,0)</f>
        <v>0</v>
      </c>
      <c r="BH318" s="265">
        <f>IF(O318="sníž. přenesená",K318,0)</f>
        <v>0</v>
      </c>
      <c r="BI318" s="265">
        <f>IF(O318="nulová",K318,0)</f>
        <v>0</v>
      </c>
      <c r="BJ318" s="18" t="s">
        <v>86</v>
      </c>
      <c r="BK318" s="265">
        <f>ROUND(P318*H318,2)</f>
        <v>0</v>
      </c>
      <c r="BL318" s="18" t="s">
        <v>239</v>
      </c>
      <c r="BM318" s="264" t="s">
        <v>1380</v>
      </c>
    </row>
    <row r="319" s="2" customFormat="1">
      <c r="A319" s="39"/>
      <c r="B319" s="40"/>
      <c r="C319" s="41"/>
      <c r="D319" s="266" t="s">
        <v>232</v>
      </c>
      <c r="E319" s="41"/>
      <c r="F319" s="267" t="s">
        <v>4154</v>
      </c>
      <c r="G319" s="41"/>
      <c r="H319" s="41"/>
      <c r="I319" s="158"/>
      <c r="J319" s="158"/>
      <c r="K319" s="41"/>
      <c r="L319" s="41"/>
      <c r="M319" s="45"/>
      <c r="N319" s="268"/>
      <c r="O319" s="269"/>
      <c r="P319" s="92"/>
      <c r="Q319" s="92"/>
      <c r="R319" s="92"/>
      <c r="S319" s="92"/>
      <c r="T319" s="92"/>
      <c r="U319" s="92"/>
      <c r="V319" s="92"/>
      <c r="W319" s="92"/>
      <c r="X319" s="93"/>
      <c r="Y319" s="39"/>
      <c r="Z319" s="39"/>
      <c r="AA319" s="39"/>
      <c r="AB319" s="39"/>
      <c r="AC319" s="39"/>
      <c r="AD319" s="39"/>
      <c r="AE319" s="39"/>
      <c r="AT319" s="18" t="s">
        <v>232</v>
      </c>
      <c r="AU319" s="18" t="s">
        <v>86</v>
      </c>
    </row>
    <row r="320" s="2" customFormat="1" ht="21.75" customHeight="1">
      <c r="A320" s="39"/>
      <c r="B320" s="40"/>
      <c r="C320" s="252" t="s">
        <v>3747</v>
      </c>
      <c r="D320" s="252" t="s">
        <v>226</v>
      </c>
      <c r="E320" s="253" t="s">
        <v>4155</v>
      </c>
      <c r="F320" s="254" t="s">
        <v>4156</v>
      </c>
      <c r="G320" s="255" t="s">
        <v>481</v>
      </c>
      <c r="H320" s="256">
        <v>2460</v>
      </c>
      <c r="I320" s="257"/>
      <c r="J320" s="257"/>
      <c r="K320" s="258">
        <f>ROUND(P320*H320,2)</f>
        <v>0</v>
      </c>
      <c r="L320" s="254" t="s">
        <v>3821</v>
      </c>
      <c r="M320" s="45"/>
      <c r="N320" s="259" t="s">
        <v>1</v>
      </c>
      <c r="O320" s="260" t="s">
        <v>41</v>
      </c>
      <c r="P320" s="261">
        <f>I320+J320</f>
        <v>0</v>
      </c>
      <c r="Q320" s="261">
        <f>ROUND(I320*H320,2)</f>
        <v>0</v>
      </c>
      <c r="R320" s="261">
        <f>ROUND(J320*H320,2)</f>
        <v>0</v>
      </c>
      <c r="S320" s="92"/>
      <c r="T320" s="262">
        <f>S320*H320</f>
        <v>0</v>
      </c>
      <c r="U320" s="262">
        <v>0</v>
      </c>
      <c r="V320" s="262">
        <f>U320*H320</f>
        <v>0</v>
      </c>
      <c r="W320" s="262">
        <v>0</v>
      </c>
      <c r="X320" s="263">
        <f>W320*H320</f>
        <v>0</v>
      </c>
      <c r="Y320" s="39"/>
      <c r="Z320" s="39"/>
      <c r="AA320" s="39"/>
      <c r="AB320" s="39"/>
      <c r="AC320" s="39"/>
      <c r="AD320" s="39"/>
      <c r="AE320" s="39"/>
      <c r="AR320" s="264" t="s">
        <v>239</v>
      </c>
      <c r="AT320" s="264" t="s">
        <v>226</v>
      </c>
      <c r="AU320" s="264" t="s">
        <v>86</v>
      </c>
      <c r="AY320" s="18" t="s">
        <v>223</v>
      </c>
      <c r="BE320" s="265">
        <f>IF(O320="základní",K320,0)</f>
        <v>0</v>
      </c>
      <c r="BF320" s="265">
        <f>IF(O320="snížená",K320,0)</f>
        <v>0</v>
      </c>
      <c r="BG320" s="265">
        <f>IF(O320="zákl. přenesená",K320,0)</f>
        <v>0</v>
      </c>
      <c r="BH320" s="265">
        <f>IF(O320="sníž. přenesená",K320,0)</f>
        <v>0</v>
      </c>
      <c r="BI320" s="265">
        <f>IF(O320="nulová",K320,0)</f>
        <v>0</v>
      </c>
      <c r="BJ320" s="18" t="s">
        <v>86</v>
      </c>
      <c r="BK320" s="265">
        <f>ROUND(P320*H320,2)</f>
        <v>0</v>
      </c>
      <c r="BL320" s="18" t="s">
        <v>239</v>
      </c>
      <c r="BM320" s="264" t="s">
        <v>1750</v>
      </c>
    </row>
    <row r="321" s="15" customFormat="1">
      <c r="A321" s="15"/>
      <c r="B321" s="309"/>
      <c r="C321" s="310"/>
      <c r="D321" s="266" t="s">
        <v>446</v>
      </c>
      <c r="E321" s="311" t="s">
        <v>1</v>
      </c>
      <c r="F321" s="312" t="s">
        <v>4157</v>
      </c>
      <c r="G321" s="310"/>
      <c r="H321" s="311" t="s">
        <v>1</v>
      </c>
      <c r="I321" s="313"/>
      <c r="J321" s="313"/>
      <c r="K321" s="310"/>
      <c r="L321" s="310"/>
      <c r="M321" s="314"/>
      <c r="N321" s="315"/>
      <c r="O321" s="316"/>
      <c r="P321" s="316"/>
      <c r="Q321" s="316"/>
      <c r="R321" s="316"/>
      <c r="S321" s="316"/>
      <c r="T321" s="316"/>
      <c r="U321" s="316"/>
      <c r="V321" s="316"/>
      <c r="W321" s="316"/>
      <c r="X321" s="317"/>
      <c r="Y321" s="15"/>
      <c r="Z321" s="15"/>
      <c r="AA321" s="15"/>
      <c r="AB321" s="15"/>
      <c r="AC321" s="15"/>
      <c r="AD321" s="15"/>
      <c r="AE321" s="15"/>
      <c r="AT321" s="318" t="s">
        <v>446</v>
      </c>
      <c r="AU321" s="318" t="s">
        <v>86</v>
      </c>
      <c r="AV321" s="15" t="s">
        <v>86</v>
      </c>
      <c r="AW321" s="15" t="s">
        <v>5</v>
      </c>
      <c r="AX321" s="15" t="s">
        <v>78</v>
      </c>
      <c r="AY321" s="318" t="s">
        <v>223</v>
      </c>
    </row>
    <row r="322" s="13" customFormat="1">
      <c r="A322" s="13"/>
      <c r="B322" s="274"/>
      <c r="C322" s="275"/>
      <c r="D322" s="266" t="s">
        <v>446</v>
      </c>
      <c r="E322" s="276" t="s">
        <v>1</v>
      </c>
      <c r="F322" s="277" t="s">
        <v>4158</v>
      </c>
      <c r="G322" s="275"/>
      <c r="H322" s="278">
        <v>2460</v>
      </c>
      <c r="I322" s="279"/>
      <c r="J322" s="279"/>
      <c r="K322" s="275"/>
      <c r="L322" s="275"/>
      <c r="M322" s="280"/>
      <c r="N322" s="281"/>
      <c r="O322" s="282"/>
      <c r="P322" s="282"/>
      <c r="Q322" s="282"/>
      <c r="R322" s="282"/>
      <c r="S322" s="282"/>
      <c r="T322" s="282"/>
      <c r="U322" s="282"/>
      <c r="V322" s="282"/>
      <c r="W322" s="282"/>
      <c r="X322" s="283"/>
      <c r="Y322" s="13"/>
      <c r="Z322" s="13"/>
      <c r="AA322" s="13"/>
      <c r="AB322" s="13"/>
      <c r="AC322" s="13"/>
      <c r="AD322" s="13"/>
      <c r="AE322" s="13"/>
      <c r="AT322" s="284" t="s">
        <v>446</v>
      </c>
      <c r="AU322" s="284" t="s">
        <v>86</v>
      </c>
      <c r="AV322" s="13" t="s">
        <v>88</v>
      </c>
      <c r="AW322" s="13" t="s">
        <v>5</v>
      </c>
      <c r="AX322" s="13" t="s">
        <v>78</v>
      </c>
      <c r="AY322" s="284" t="s">
        <v>223</v>
      </c>
    </row>
    <row r="323" s="14" customFormat="1">
      <c r="A323" s="14"/>
      <c r="B323" s="285"/>
      <c r="C323" s="286"/>
      <c r="D323" s="266" t="s">
        <v>446</v>
      </c>
      <c r="E323" s="287" t="s">
        <v>1</v>
      </c>
      <c r="F323" s="288" t="s">
        <v>463</v>
      </c>
      <c r="G323" s="286"/>
      <c r="H323" s="289">
        <v>2460</v>
      </c>
      <c r="I323" s="290"/>
      <c r="J323" s="290"/>
      <c r="K323" s="286"/>
      <c r="L323" s="286"/>
      <c r="M323" s="291"/>
      <c r="N323" s="292"/>
      <c r="O323" s="293"/>
      <c r="P323" s="293"/>
      <c r="Q323" s="293"/>
      <c r="R323" s="293"/>
      <c r="S323" s="293"/>
      <c r="T323" s="293"/>
      <c r="U323" s="293"/>
      <c r="V323" s="293"/>
      <c r="W323" s="293"/>
      <c r="X323" s="294"/>
      <c r="Y323" s="14"/>
      <c r="Z323" s="14"/>
      <c r="AA323" s="14"/>
      <c r="AB323" s="14"/>
      <c r="AC323" s="14"/>
      <c r="AD323" s="14"/>
      <c r="AE323" s="14"/>
      <c r="AT323" s="295" t="s">
        <v>446</v>
      </c>
      <c r="AU323" s="295" t="s">
        <v>86</v>
      </c>
      <c r="AV323" s="14" t="s">
        <v>239</v>
      </c>
      <c r="AW323" s="14" t="s">
        <v>5</v>
      </c>
      <c r="AX323" s="14" t="s">
        <v>86</v>
      </c>
      <c r="AY323" s="295" t="s">
        <v>223</v>
      </c>
    </row>
    <row r="324" s="2" customFormat="1" ht="16.5" customHeight="1">
      <c r="A324" s="39"/>
      <c r="B324" s="40"/>
      <c r="C324" s="252" t="s">
        <v>1752</v>
      </c>
      <c r="D324" s="252" t="s">
        <v>226</v>
      </c>
      <c r="E324" s="253" t="s">
        <v>4159</v>
      </c>
      <c r="F324" s="254" t="s">
        <v>4160</v>
      </c>
      <c r="G324" s="255" t="s">
        <v>481</v>
      </c>
      <c r="H324" s="256">
        <v>4058</v>
      </c>
      <c r="I324" s="257"/>
      <c r="J324" s="257"/>
      <c r="K324" s="258">
        <f>ROUND(P324*H324,2)</f>
        <v>0</v>
      </c>
      <c r="L324" s="254" t="s">
        <v>3821</v>
      </c>
      <c r="M324" s="45"/>
      <c r="N324" s="259" t="s">
        <v>1</v>
      </c>
      <c r="O324" s="260" t="s">
        <v>41</v>
      </c>
      <c r="P324" s="261">
        <f>I324+J324</f>
        <v>0</v>
      </c>
      <c r="Q324" s="261">
        <f>ROUND(I324*H324,2)</f>
        <v>0</v>
      </c>
      <c r="R324" s="261">
        <f>ROUND(J324*H324,2)</f>
        <v>0</v>
      </c>
      <c r="S324" s="92"/>
      <c r="T324" s="262">
        <f>S324*H324</f>
        <v>0</v>
      </c>
      <c r="U324" s="262">
        <v>0</v>
      </c>
      <c r="V324" s="262">
        <f>U324*H324</f>
        <v>0</v>
      </c>
      <c r="W324" s="262">
        <v>0</v>
      </c>
      <c r="X324" s="263">
        <f>W324*H324</f>
        <v>0</v>
      </c>
      <c r="Y324" s="39"/>
      <c r="Z324" s="39"/>
      <c r="AA324" s="39"/>
      <c r="AB324" s="39"/>
      <c r="AC324" s="39"/>
      <c r="AD324" s="39"/>
      <c r="AE324" s="39"/>
      <c r="AR324" s="264" t="s">
        <v>239</v>
      </c>
      <c r="AT324" s="264" t="s">
        <v>226</v>
      </c>
      <c r="AU324" s="264" t="s">
        <v>86</v>
      </c>
      <c r="AY324" s="18" t="s">
        <v>223</v>
      </c>
      <c r="BE324" s="265">
        <f>IF(O324="základní",K324,0)</f>
        <v>0</v>
      </c>
      <c r="BF324" s="265">
        <f>IF(O324="snížená",K324,0)</f>
        <v>0</v>
      </c>
      <c r="BG324" s="265">
        <f>IF(O324="zákl. přenesená",K324,0)</f>
        <v>0</v>
      </c>
      <c r="BH324" s="265">
        <f>IF(O324="sníž. přenesená",K324,0)</f>
        <v>0</v>
      </c>
      <c r="BI324" s="265">
        <f>IF(O324="nulová",K324,0)</f>
        <v>0</v>
      </c>
      <c r="BJ324" s="18" t="s">
        <v>86</v>
      </c>
      <c r="BK324" s="265">
        <f>ROUND(P324*H324,2)</f>
        <v>0</v>
      </c>
      <c r="BL324" s="18" t="s">
        <v>239</v>
      </c>
      <c r="BM324" s="264" t="s">
        <v>4161</v>
      </c>
    </row>
    <row r="325" s="2" customFormat="1">
      <c r="A325" s="39"/>
      <c r="B325" s="40"/>
      <c r="C325" s="41"/>
      <c r="D325" s="266" t="s">
        <v>232</v>
      </c>
      <c r="E325" s="41"/>
      <c r="F325" s="267" t="s">
        <v>4162</v>
      </c>
      <c r="G325" s="41"/>
      <c r="H325" s="41"/>
      <c r="I325" s="158"/>
      <c r="J325" s="158"/>
      <c r="K325" s="41"/>
      <c r="L325" s="41"/>
      <c r="M325" s="45"/>
      <c r="N325" s="268"/>
      <c r="O325" s="269"/>
      <c r="P325" s="92"/>
      <c r="Q325" s="92"/>
      <c r="R325" s="92"/>
      <c r="S325" s="92"/>
      <c r="T325" s="92"/>
      <c r="U325" s="92"/>
      <c r="V325" s="92"/>
      <c r="W325" s="92"/>
      <c r="X325" s="93"/>
      <c r="Y325" s="39"/>
      <c r="Z325" s="39"/>
      <c r="AA325" s="39"/>
      <c r="AB325" s="39"/>
      <c r="AC325" s="39"/>
      <c r="AD325" s="39"/>
      <c r="AE325" s="39"/>
      <c r="AT325" s="18" t="s">
        <v>232</v>
      </c>
      <c r="AU325" s="18" t="s">
        <v>86</v>
      </c>
    </row>
    <row r="326" s="2" customFormat="1" ht="21.75" customHeight="1">
      <c r="A326" s="39"/>
      <c r="B326" s="40"/>
      <c r="C326" s="252" t="s">
        <v>1758</v>
      </c>
      <c r="D326" s="252" t="s">
        <v>226</v>
      </c>
      <c r="E326" s="253" t="s">
        <v>3939</v>
      </c>
      <c r="F326" s="254" t="s">
        <v>3940</v>
      </c>
      <c r="G326" s="255" t="s">
        <v>481</v>
      </c>
      <c r="H326" s="256">
        <v>5585</v>
      </c>
      <c r="I326" s="257"/>
      <c r="J326" s="257"/>
      <c r="K326" s="258">
        <f>ROUND(P326*H326,2)</f>
        <v>0</v>
      </c>
      <c r="L326" s="254" t="s">
        <v>3821</v>
      </c>
      <c r="M326" s="45"/>
      <c r="N326" s="259" t="s">
        <v>1</v>
      </c>
      <c r="O326" s="260" t="s">
        <v>41</v>
      </c>
      <c r="P326" s="261">
        <f>I326+J326</f>
        <v>0</v>
      </c>
      <c r="Q326" s="261">
        <f>ROUND(I326*H326,2)</f>
        <v>0</v>
      </c>
      <c r="R326" s="261">
        <f>ROUND(J326*H326,2)</f>
        <v>0</v>
      </c>
      <c r="S326" s="92"/>
      <c r="T326" s="262">
        <f>S326*H326</f>
        <v>0</v>
      </c>
      <c r="U326" s="262">
        <v>0</v>
      </c>
      <c r="V326" s="262">
        <f>U326*H326</f>
        <v>0</v>
      </c>
      <c r="W326" s="262">
        <v>0</v>
      </c>
      <c r="X326" s="263">
        <f>W326*H326</f>
        <v>0</v>
      </c>
      <c r="Y326" s="39"/>
      <c r="Z326" s="39"/>
      <c r="AA326" s="39"/>
      <c r="AB326" s="39"/>
      <c r="AC326" s="39"/>
      <c r="AD326" s="39"/>
      <c r="AE326" s="39"/>
      <c r="AR326" s="264" t="s">
        <v>239</v>
      </c>
      <c r="AT326" s="264" t="s">
        <v>226</v>
      </c>
      <c r="AU326" s="264" t="s">
        <v>86</v>
      </c>
      <c r="AY326" s="18" t="s">
        <v>223</v>
      </c>
      <c r="BE326" s="265">
        <f>IF(O326="základní",K326,0)</f>
        <v>0</v>
      </c>
      <c r="BF326" s="265">
        <f>IF(O326="snížená",K326,0)</f>
        <v>0</v>
      </c>
      <c r="BG326" s="265">
        <f>IF(O326="zákl. přenesená",K326,0)</f>
        <v>0</v>
      </c>
      <c r="BH326" s="265">
        <f>IF(O326="sníž. přenesená",K326,0)</f>
        <v>0</v>
      </c>
      <c r="BI326" s="265">
        <f>IF(O326="nulová",K326,0)</f>
        <v>0</v>
      </c>
      <c r="BJ326" s="18" t="s">
        <v>86</v>
      </c>
      <c r="BK326" s="265">
        <f>ROUND(P326*H326,2)</f>
        <v>0</v>
      </c>
      <c r="BL326" s="18" t="s">
        <v>239</v>
      </c>
      <c r="BM326" s="264" t="s">
        <v>4163</v>
      </c>
    </row>
    <row r="327" s="2" customFormat="1">
      <c r="A327" s="39"/>
      <c r="B327" s="40"/>
      <c r="C327" s="41"/>
      <c r="D327" s="266" t="s">
        <v>232</v>
      </c>
      <c r="E327" s="41"/>
      <c r="F327" s="267" t="s">
        <v>4164</v>
      </c>
      <c r="G327" s="41"/>
      <c r="H327" s="41"/>
      <c r="I327" s="158"/>
      <c r="J327" s="158"/>
      <c r="K327" s="41"/>
      <c r="L327" s="41"/>
      <c r="M327" s="45"/>
      <c r="N327" s="268"/>
      <c r="O327" s="269"/>
      <c r="P327" s="92"/>
      <c r="Q327" s="92"/>
      <c r="R327" s="92"/>
      <c r="S327" s="92"/>
      <c r="T327" s="92"/>
      <c r="U327" s="92"/>
      <c r="V327" s="92"/>
      <c r="W327" s="92"/>
      <c r="X327" s="93"/>
      <c r="Y327" s="39"/>
      <c r="Z327" s="39"/>
      <c r="AA327" s="39"/>
      <c r="AB327" s="39"/>
      <c r="AC327" s="39"/>
      <c r="AD327" s="39"/>
      <c r="AE327" s="39"/>
      <c r="AT327" s="18" t="s">
        <v>232</v>
      </c>
      <c r="AU327" s="18" t="s">
        <v>86</v>
      </c>
    </row>
    <row r="328" s="15" customFormat="1">
      <c r="A328" s="15"/>
      <c r="B328" s="309"/>
      <c r="C328" s="310"/>
      <c r="D328" s="266" t="s">
        <v>446</v>
      </c>
      <c r="E328" s="311" t="s">
        <v>1</v>
      </c>
      <c r="F328" s="312" t="s">
        <v>4165</v>
      </c>
      <c r="G328" s="310"/>
      <c r="H328" s="311" t="s">
        <v>1</v>
      </c>
      <c r="I328" s="313"/>
      <c r="J328" s="313"/>
      <c r="K328" s="310"/>
      <c r="L328" s="310"/>
      <c r="M328" s="314"/>
      <c r="N328" s="315"/>
      <c r="O328" s="316"/>
      <c r="P328" s="316"/>
      <c r="Q328" s="316"/>
      <c r="R328" s="316"/>
      <c r="S328" s="316"/>
      <c r="T328" s="316"/>
      <c r="U328" s="316"/>
      <c r="V328" s="316"/>
      <c r="W328" s="316"/>
      <c r="X328" s="317"/>
      <c r="Y328" s="15"/>
      <c r="Z328" s="15"/>
      <c r="AA328" s="15"/>
      <c r="AB328" s="15"/>
      <c r="AC328" s="15"/>
      <c r="AD328" s="15"/>
      <c r="AE328" s="15"/>
      <c r="AT328" s="318" t="s">
        <v>446</v>
      </c>
      <c r="AU328" s="318" t="s">
        <v>86</v>
      </c>
      <c r="AV328" s="15" t="s">
        <v>86</v>
      </c>
      <c r="AW328" s="15" t="s">
        <v>5</v>
      </c>
      <c r="AX328" s="15" t="s">
        <v>78</v>
      </c>
      <c r="AY328" s="318" t="s">
        <v>223</v>
      </c>
    </row>
    <row r="329" s="13" customFormat="1">
      <c r="A329" s="13"/>
      <c r="B329" s="274"/>
      <c r="C329" s="275"/>
      <c r="D329" s="266" t="s">
        <v>446</v>
      </c>
      <c r="E329" s="276" t="s">
        <v>1</v>
      </c>
      <c r="F329" s="277" t="s">
        <v>4166</v>
      </c>
      <c r="G329" s="275"/>
      <c r="H329" s="278">
        <v>5585</v>
      </c>
      <c r="I329" s="279"/>
      <c r="J329" s="279"/>
      <c r="K329" s="275"/>
      <c r="L329" s="275"/>
      <c r="M329" s="280"/>
      <c r="N329" s="281"/>
      <c r="O329" s="282"/>
      <c r="P329" s="282"/>
      <c r="Q329" s="282"/>
      <c r="R329" s="282"/>
      <c r="S329" s="282"/>
      <c r="T329" s="282"/>
      <c r="U329" s="282"/>
      <c r="V329" s="282"/>
      <c r="W329" s="282"/>
      <c r="X329" s="283"/>
      <c r="Y329" s="13"/>
      <c r="Z329" s="13"/>
      <c r="AA329" s="13"/>
      <c r="AB329" s="13"/>
      <c r="AC329" s="13"/>
      <c r="AD329" s="13"/>
      <c r="AE329" s="13"/>
      <c r="AT329" s="284" t="s">
        <v>446</v>
      </c>
      <c r="AU329" s="284" t="s">
        <v>86</v>
      </c>
      <c r="AV329" s="13" t="s">
        <v>88</v>
      </c>
      <c r="AW329" s="13" t="s">
        <v>5</v>
      </c>
      <c r="AX329" s="13" t="s">
        <v>78</v>
      </c>
      <c r="AY329" s="284" t="s">
        <v>223</v>
      </c>
    </row>
    <row r="330" s="14" customFormat="1">
      <c r="A330" s="14"/>
      <c r="B330" s="285"/>
      <c r="C330" s="286"/>
      <c r="D330" s="266" t="s">
        <v>446</v>
      </c>
      <c r="E330" s="287" t="s">
        <v>1</v>
      </c>
      <c r="F330" s="288" t="s">
        <v>463</v>
      </c>
      <c r="G330" s="286"/>
      <c r="H330" s="289">
        <v>5585</v>
      </c>
      <c r="I330" s="290"/>
      <c r="J330" s="290"/>
      <c r="K330" s="286"/>
      <c r="L330" s="286"/>
      <c r="M330" s="291"/>
      <c r="N330" s="292"/>
      <c r="O330" s="293"/>
      <c r="P330" s="293"/>
      <c r="Q330" s="293"/>
      <c r="R330" s="293"/>
      <c r="S330" s="293"/>
      <c r="T330" s="293"/>
      <c r="U330" s="293"/>
      <c r="V330" s="293"/>
      <c r="W330" s="293"/>
      <c r="X330" s="294"/>
      <c r="Y330" s="14"/>
      <c r="Z330" s="14"/>
      <c r="AA330" s="14"/>
      <c r="AB330" s="14"/>
      <c r="AC330" s="14"/>
      <c r="AD330" s="14"/>
      <c r="AE330" s="14"/>
      <c r="AT330" s="295" t="s">
        <v>446</v>
      </c>
      <c r="AU330" s="295" t="s">
        <v>86</v>
      </c>
      <c r="AV330" s="14" t="s">
        <v>239</v>
      </c>
      <c r="AW330" s="14" t="s">
        <v>5</v>
      </c>
      <c r="AX330" s="14" t="s">
        <v>86</v>
      </c>
      <c r="AY330" s="295" t="s">
        <v>223</v>
      </c>
    </row>
    <row r="331" s="2" customFormat="1" ht="21.75" customHeight="1">
      <c r="A331" s="39"/>
      <c r="B331" s="40"/>
      <c r="C331" s="252" t="s">
        <v>1761</v>
      </c>
      <c r="D331" s="252" t="s">
        <v>226</v>
      </c>
      <c r="E331" s="253" t="s">
        <v>3942</v>
      </c>
      <c r="F331" s="254" t="s">
        <v>3943</v>
      </c>
      <c r="G331" s="255" t="s">
        <v>481</v>
      </c>
      <c r="H331" s="256">
        <v>405</v>
      </c>
      <c r="I331" s="257"/>
      <c r="J331" s="257"/>
      <c r="K331" s="258">
        <f>ROUND(P331*H331,2)</f>
        <v>0</v>
      </c>
      <c r="L331" s="254" t="s">
        <v>3821</v>
      </c>
      <c r="M331" s="45"/>
      <c r="N331" s="259" t="s">
        <v>1</v>
      </c>
      <c r="O331" s="260" t="s">
        <v>41</v>
      </c>
      <c r="P331" s="261">
        <f>I331+J331</f>
        <v>0</v>
      </c>
      <c r="Q331" s="261">
        <f>ROUND(I331*H331,2)</f>
        <v>0</v>
      </c>
      <c r="R331" s="261">
        <f>ROUND(J331*H331,2)</f>
        <v>0</v>
      </c>
      <c r="S331" s="92"/>
      <c r="T331" s="262">
        <f>S331*H331</f>
        <v>0</v>
      </c>
      <c r="U331" s="262">
        <v>0</v>
      </c>
      <c r="V331" s="262">
        <f>U331*H331</f>
        <v>0</v>
      </c>
      <c r="W331" s="262">
        <v>0</v>
      </c>
      <c r="X331" s="263">
        <f>W331*H331</f>
        <v>0</v>
      </c>
      <c r="Y331" s="39"/>
      <c r="Z331" s="39"/>
      <c r="AA331" s="39"/>
      <c r="AB331" s="39"/>
      <c r="AC331" s="39"/>
      <c r="AD331" s="39"/>
      <c r="AE331" s="39"/>
      <c r="AR331" s="264" t="s">
        <v>239</v>
      </c>
      <c r="AT331" s="264" t="s">
        <v>226</v>
      </c>
      <c r="AU331" s="264" t="s">
        <v>86</v>
      </c>
      <c r="AY331" s="18" t="s">
        <v>223</v>
      </c>
      <c r="BE331" s="265">
        <f>IF(O331="základní",K331,0)</f>
        <v>0</v>
      </c>
      <c r="BF331" s="265">
        <f>IF(O331="snížená",K331,0)</f>
        <v>0</v>
      </c>
      <c r="BG331" s="265">
        <f>IF(O331="zákl. přenesená",K331,0)</f>
        <v>0</v>
      </c>
      <c r="BH331" s="265">
        <f>IF(O331="sníž. přenesená",K331,0)</f>
        <v>0</v>
      </c>
      <c r="BI331" s="265">
        <f>IF(O331="nulová",K331,0)</f>
        <v>0</v>
      </c>
      <c r="BJ331" s="18" t="s">
        <v>86</v>
      </c>
      <c r="BK331" s="265">
        <f>ROUND(P331*H331,2)</f>
        <v>0</v>
      </c>
      <c r="BL331" s="18" t="s">
        <v>239</v>
      </c>
      <c r="BM331" s="264" t="s">
        <v>4167</v>
      </c>
    </row>
    <row r="332" s="2" customFormat="1">
      <c r="A332" s="39"/>
      <c r="B332" s="40"/>
      <c r="C332" s="41"/>
      <c r="D332" s="266" t="s">
        <v>232</v>
      </c>
      <c r="E332" s="41"/>
      <c r="F332" s="267" t="s">
        <v>4168</v>
      </c>
      <c r="G332" s="41"/>
      <c r="H332" s="41"/>
      <c r="I332" s="158"/>
      <c r="J332" s="158"/>
      <c r="K332" s="41"/>
      <c r="L332" s="41"/>
      <c r="M332" s="45"/>
      <c r="N332" s="268"/>
      <c r="O332" s="269"/>
      <c r="P332" s="92"/>
      <c r="Q332" s="92"/>
      <c r="R332" s="92"/>
      <c r="S332" s="92"/>
      <c r="T332" s="92"/>
      <c r="U332" s="92"/>
      <c r="V332" s="92"/>
      <c r="W332" s="92"/>
      <c r="X332" s="93"/>
      <c r="Y332" s="39"/>
      <c r="Z332" s="39"/>
      <c r="AA332" s="39"/>
      <c r="AB332" s="39"/>
      <c r="AC332" s="39"/>
      <c r="AD332" s="39"/>
      <c r="AE332" s="39"/>
      <c r="AT332" s="18" t="s">
        <v>232</v>
      </c>
      <c r="AU332" s="18" t="s">
        <v>86</v>
      </c>
    </row>
    <row r="333" s="2" customFormat="1" ht="21.75" customHeight="1">
      <c r="A333" s="39"/>
      <c r="B333" s="40"/>
      <c r="C333" s="252" t="s">
        <v>1766</v>
      </c>
      <c r="D333" s="252" t="s">
        <v>226</v>
      </c>
      <c r="E333" s="253" t="s">
        <v>4169</v>
      </c>
      <c r="F333" s="254" t="s">
        <v>4170</v>
      </c>
      <c r="G333" s="255" t="s">
        <v>481</v>
      </c>
      <c r="H333" s="256">
        <v>26</v>
      </c>
      <c r="I333" s="257"/>
      <c r="J333" s="257"/>
      <c r="K333" s="258">
        <f>ROUND(P333*H333,2)</f>
        <v>0</v>
      </c>
      <c r="L333" s="254" t="s">
        <v>3821</v>
      </c>
      <c r="M333" s="45"/>
      <c r="N333" s="259" t="s">
        <v>1</v>
      </c>
      <c r="O333" s="260" t="s">
        <v>41</v>
      </c>
      <c r="P333" s="261">
        <f>I333+J333</f>
        <v>0</v>
      </c>
      <c r="Q333" s="261">
        <f>ROUND(I333*H333,2)</f>
        <v>0</v>
      </c>
      <c r="R333" s="261">
        <f>ROUND(J333*H333,2)</f>
        <v>0</v>
      </c>
      <c r="S333" s="92"/>
      <c r="T333" s="262">
        <f>S333*H333</f>
        <v>0</v>
      </c>
      <c r="U333" s="262">
        <v>0</v>
      </c>
      <c r="V333" s="262">
        <f>U333*H333</f>
        <v>0</v>
      </c>
      <c r="W333" s="262">
        <v>0</v>
      </c>
      <c r="X333" s="263">
        <f>W333*H333</f>
        <v>0</v>
      </c>
      <c r="Y333" s="39"/>
      <c r="Z333" s="39"/>
      <c r="AA333" s="39"/>
      <c r="AB333" s="39"/>
      <c r="AC333" s="39"/>
      <c r="AD333" s="39"/>
      <c r="AE333" s="39"/>
      <c r="AR333" s="264" t="s">
        <v>239</v>
      </c>
      <c r="AT333" s="264" t="s">
        <v>226</v>
      </c>
      <c r="AU333" s="264" t="s">
        <v>86</v>
      </c>
      <c r="AY333" s="18" t="s">
        <v>223</v>
      </c>
      <c r="BE333" s="265">
        <f>IF(O333="základní",K333,0)</f>
        <v>0</v>
      </c>
      <c r="BF333" s="265">
        <f>IF(O333="snížená",K333,0)</f>
        <v>0</v>
      </c>
      <c r="BG333" s="265">
        <f>IF(O333="zákl. přenesená",K333,0)</f>
        <v>0</v>
      </c>
      <c r="BH333" s="265">
        <f>IF(O333="sníž. přenesená",K333,0)</f>
        <v>0</v>
      </c>
      <c r="BI333" s="265">
        <f>IF(O333="nulová",K333,0)</f>
        <v>0</v>
      </c>
      <c r="BJ333" s="18" t="s">
        <v>86</v>
      </c>
      <c r="BK333" s="265">
        <f>ROUND(P333*H333,2)</f>
        <v>0</v>
      </c>
      <c r="BL333" s="18" t="s">
        <v>239</v>
      </c>
      <c r="BM333" s="264" t="s">
        <v>4171</v>
      </c>
    </row>
    <row r="334" s="2" customFormat="1">
      <c r="A334" s="39"/>
      <c r="B334" s="40"/>
      <c r="C334" s="41"/>
      <c r="D334" s="266" t="s">
        <v>232</v>
      </c>
      <c r="E334" s="41"/>
      <c r="F334" s="267" t="s">
        <v>4172</v>
      </c>
      <c r="G334" s="41"/>
      <c r="H334" s="41"/>
      <c r="I334" s="158"/>
      <c r="J334" s="158"/>
      <c r="K334" s="41"/>
      <c r="L334" s="41"/>
      <c r="M334" s="45"/>
      <c r="N334" s="268"/>
      <c r="O334" s="269"/>
      <c r="P334" s="92"/>
      <c r="Q334" s="92"/>
      <c r="R334" s="92"/>
      <c r="S334" s="92"/>
      <c r="T334" s="92"/>
      <c r="U334" s="92"/>
      <c r="V334" s="92"/>
      <c r="W334" s="92"/>
      <c r="X334" s="93"/>
      <c r="Y334" s="39"/>
      <c r="Z334" s="39"/>
      <c r="AA334" s="39"/>
      <c r="AB334" s="39"/>
      <c r="AC334" s="39"/>
      <c r="AD334" s="39"/>
      <c r="AE334" s="39"/>
      <c r="AT334" s="18" t="s">
        <v>232</v>
      </c>
      <c r="AU334" s="18" t="s">
        <v>86</v>
      </c>
    </row>
    <row r="335" s="2" customFormat="1" ht="16.5" customHeight="1">
      <c r="A335" s="39"/>
      <c r="B335" s="40"/>
      <c r="C335" s="252" t="s">
        <v>1770</v>
      </c>
      <c r="D335" s="252" t="s">
        <v>226</v>
      </c>
      <c r="E335" s="253" t="s">
        <v>4173</v>
      </c>
      <c r="F335" s="254" t="s">
        <v>4174</v>
      </c>
      <c r="G335" s="255" t="s">
        <v>409</v>
      </c>
      <c r="H335" s="256">
        <v>2.0150000000000001</v>
      </c>
      <c r="I335" s="257"/>
      <c r="J335" s="257"/>
      <c r="K335" s="258">
        <f>ROUND(P335*H335,2)</f>
        <v>0</v>
      </c>
      <c r="L335" s="254" t="s">
        <v>3821</v>
      </c>
      <c r="M335" s="45"/>
      <c r="N335" s="259" t="s">
        <v>1</v>
      </c>
      <c r="O335" s="260" t="s">
        <v>41</v>
      </c>
      <c r="P335" s="261">
        <f>I335+J335</f>
        <v>0</v>
      </c>
      <c r="Q335" s="261">
        <f>ROUND(I335*H335,2)</f>
        <v>0</v>
      </c>
      <c r="R335" s="261">
        <f>ROUND(J335*H335,2)</f>
        <v>0</v>
      </c>
      <c r="S335" s="92"/>
      <c r="T335" s="262">
        <f>S335*H335</f>
        <v>0</v>
      </c>
      <c r="U335" s="262">
        <v>0</v>
      </c>
      <c r="V335" s="262">
        <f>U335*H335</f>
        <v>0</v>
      </c>
      <c r="W335" s="262">
        <v>0</v>
      </c>
      <c r="X335" s="263">
        <f>W335*H335</f>
        <v>0</v>
      </c>
      <c r="Y335" s="39"/>
      <c r="Z335" s="39"/>
      <c r="AA335" s="39"/>
      <c r="AB335" s="39"/>
      <c r="AC335" s="39"/>
      <c r="AD335" s="39"/>
      <c r="AE335" s="39"/>
      <c r="AR335" s="264" t="s">
        <v>239</v>
      </c>
      <c r="AT335" s="264" t="s">
        <v>226</v>
      </c>
      <c r="AU335" s="264" t="s">
        <v>86</v>
      </c>
      <c r="AY335" s="18" t="s">
        <v>223</v>
      </c>
      <c r="BE335" s="265">
        <f>IF(O335="základní",K335,0)</f>
        <v>0</v>
      </c>
      <c r="BF335" s="265">
        <f>IF(O335="snížená",K335,0)</f>
        <v>0</v>
      </c>
      <c r="BG335" s="265">
        <f>IF(O335="zákl. přenesená",K335,0)</f>
        <v>0</v>
      </c>
      <c r="BH335" s="265">
        <f>IF(O335="sníž. přenesená",K335,0)</f>
        <v>0</v>
      </c>
      <c r="BI335" s="265">
        <f>IF(O335="nulová",K335,0)</f>
        <v>0</v>
      </c>
      <c r="BJ335" s="18" t="s">
        <v>86</v>
      </c>
      <c r="BK335" s="265">
        <f>ROUND(P335*H335,2)</f>
        <v>0</v>
      </c>
      <c r="BL335" s="18" t="s">
        <v>239</v>
      </c>
      <c r="BM335" s="264" t="s">
        <v>4175</v>
      </c>
    </row>
    <row r="336" s="2" customFormat="1">
      <c r="A336" s="39"/>
      <c r="B336" s="40"/>
      <c r="C336" s="41"/>
      <c r="D336" s="266" t="s">
        <v>232</v>
      </c>
      <c r="E336" s="41"/>
      <c r="F336" s="267" t="s">
        <v>4176</v>
      </c>
      <c r="G336" s="41"/>
      <c r="H336" s="41"/>
      <c r="I336" s="158"/>
      <c r="J336" s="158"/>
      <c r="K336" s="41"/>
      <c r="L336" s="41"/>
      <c r="M336" s="45"/>
      <c r="N336" s="268"/>
      <c r="O336" s="269"/>
      <c r="P336" s="92"/>
      <c r="Q336" s="92"/>
      <c r="R336" s="92"/>
      <c r="S336" s="92"/>
      <c r="T336" s="92"/>
      <c r="U336" s="92"/>
      <c r="V336" s="92"/>
      <c r="W336" s="92"/>
      <c r="X336" s="93"/>
      <c r="Y336" s="39"/>
      <c r="Z336" s="39"/>
      <c r="AA336" s="39"/>
      <c r="AB336" s="39"/>
      <c r="AC336" s="39"/>
      <c r="AD336" s="39"/>
      <c r="AE336" s="39"/>
      <c r="AT336" s="18" t="s">
        <v>232</v>
      </c>
      <c r="AU336" s="18" t="s">
        <v>86</v>
      </c>
    </row>
    <row r="337" s="2" customFormat="1" ht="16.5" customHeight="1">
      <c r="A337" s="39"/>
      <c r="B337" s="40"/>
      <c r="C337" s="252" t="s">
        <v>1775</v>
      </c>
      <c r="D337" s="252" t="s">
        <v>226</v>
      </c>
      <c r="E337" s="253" t="s">
        <v>4177</v>
      </c>
      <c r="F337" s="254" t="s">
        <v>4178</v>
      </c>
      <c r="G337" s="255" t="s">
        <v>409</v>
      </c>
      <c r="H337" s="256">
        <v>281.18799999999999</v>
      </c>
      <c r="I337" s="257"/>
      <c r="J337" s="257"/>
      <c r="K337" s="258">
        <f>ROUND(P337*H337,2)</f>
        <v>0</v>
      </c>
      <c r="L337" s="254" t="s">
        <v>3821</v>
      </c>
      <c r="M337" s="45"/>
      <c r="N337" s="259" t="s">
        <v>1</v>
      </c>
      <c r="O337" s="260" t="s">
        <v>41</v>
      </c>
      <c r="P337" s="261">
        <f>I337+J337</f>
        <v>0</v>
      </c>
      <c r="Q337" s="261">
        <f>ROUND(I337*H337,2)</f>
        <v>0</v>
      </c>
      <c r="R337" s="261">
        <f>ROUND(J337*H337,2)</f>
        <v>0</v>
      </c>
      <c r="S337" s="92"/>
      <c r="T337" s="262">
        <f>S337*H337</f>
        <v>0</v>
      </c>
      <c r="U337" s="262">
        <v>0</v>
      </c>
      <c r="V337" s="262">
        <f>U337*H337</f>
        <v>0</v>
      </c>
      <c r="W337" s="262">
        <v>0</v>
      </c>
      <c r="X337" s="263">
        <f>W337*H337</f>
        <v>0</v>
      </c>
      <c r="Y337" s="39"/>
      <c r="Z337" s="39"/>
      <c r="AA337" s="39"/>
      <c r="AB337" s="39"/>
      <c r="AC337" s="39"/>
      <c r="AD337" s="39"/>
      <c r="AE337" s="39"/>
      <c r="AR337" s="264" t="s">
        <v>239</v>
      </c>
      <c r="AT337" s="264" t="s">
        <v>226</v>
      </c>
      <c r="AU337" s="264" t="s">
        <v>86</v>
      </c>
      <c r="AY337" s="18" t="s">
        <v>223</v>
      </c>
      <c r="BE337" s="265">
        <f>IF(O337="základní",K337,0)</f>
        <v>0</v>
      </c>
      <c r="BF337" s="265">
        <f>IF(O337="snížená",K337,0)</f>
        <v>0</v>
      </c>
      <c r="BG337" s="265">
        <f>IF(O337="zákl. přenesená",K337,0)</f>
        <v>0</v>
      </c>
      <c r="BH337" s="265">
        <f>IF(O337="sníž. přenesená",K337,0)</f>
        <v>0</v>
      </c>
      <c r="BI337" s="265">
        <f>IF(O337="nulová",K337,0)</f>
        <v>0</v>
      </c>
      <c r="BJ337" s="18" t="s">
        <v>86</v>
      </c>
      <c r="BK337" s="265">
        <f>ROUND(P337*H337,2)</f>
        <v>0</v>
      </c>
      <c r="BL337" s="18" t="s">
        <v>239</v>
      </c>
      <c r="BM337" s="264" t="s">
        <v>4179</v>
      </c>
    </row>
    <row r="338" s="2" customFormat="1">
      <c r="A338" s="39"/>
      <c r="B338" s="40"/>
      <c r="C338" s="41"/>
      <c r="D338" s="266" t="s">
        <v>232</v>
      </c>
      <c r="E338" s="41"/>
      <c r="F338" s="267" t="s">
        <v>4180</v>
      </c>
      <c r="G338" s="41"/>
      <c r="H338" s="41"/>
      <c r="I338" s="158"/>
      <c r="J338" s="158"/>
      <c r="K338" s="41"/>
      <c r="L338" s="41"/>
      <c r="M338" s="45"/>
      <c r="N338" s="268"/>
      <c r="O338" s="269"/>
      <c r="P338" s="92"/>
      <c r="Q338" s="92"/>
      <c r="R338" s="92"/>
      <c r="S338" s="92"/>
      <c r="T338" s="92"/>
      <c r="U338" s="92"/>
      <c r="V338" s="92"/>
      <c r="W338" s="92"/>
      <c r="X338" s="93"/>
      <c r="Y338" s="39"/>
      <c r="Z338" s="39"/>
      <c r="AA338" s="39"/>
      <c r="AB338" s="39"/>
      <c r="AC338" s="39"/>
      <c r="AD338" s="39"/>
      <c r="AE338" s="39"/>
      <c r="AT338" s="18" t="s">
        <v>232</v>
      </c>
      <c r="AU338" s="18" t="s">
        <v>86</v>
      </c>
    </row>
    <row r="339" s="2" customFormat="1" ht="16.5" customHeight="1">
      <c r="A339" s="39"/>
      <c r="B339" s="40"/>
      <c r="C339" s="252" t="s">
        <v>1780</v>
      </c>
      <c r="D339" s="252" t="s">
        <v>226</v>
      </c>
      <c r="E339" s="253" t="s">
        <v>4181</v>
      </c>
      <c r="F339" s="254" t="s">
        <v>4182</v>
      </c>
      <c r="G339" s="255" t="s">
        <v>481</v>
      </c>
      <c r="H339" s="256">
        <v>251</v>
      </c>
      <c r="I339" s="257"/>
      <c r="J339" s="257"/>
      <c r="K339" s="258">
        <f>ROUND(P339*H339,2)</f>
        <v>0</v>
      </c>
      <c r="L339" s="254" t="s">
        <v>3821</v>
      </c>
      <c r="M339" s="45"/>
      <c r="N339" s="259" t="s">
        <v>1</v>
      </c>
      <c r="O339" s="260" t="s">
        <v>41</v>
      </c>
      <c r="P339" s="261">
        <f>I339+J339</f>
        <v>0</v>
      </c>
      <c r="Q339" s="261">
        <f>ROUND(I339*H339,2)</f>
        <v>0</v>
      </c>
      <c r="R339" s="261">
        <f>ROUND(J339*H339,2)</f>
        <v>0</v>
      </c>
      <c r="S339" s="92"/>
      <c r="T339" s="262">
        <f>S339*H339</f>
        <v>0</v>
      </c>
      <c r="U339" s="262">
        <v>0</v>
      </c>
      <c r="V339" s="262">
        <f>U339*H339</f>
        <v>0</v>
      </c>
      <c r="W339" s="262">
        <v>0</v>
      </c>
      <c r="X339" s="263">
        <f>W339*H339</f>
        <v>0</v>
      </c>
      <c r="Y339" s="39"/>
      <c r="Z339" s="39"/>
      <c r="AA339" s="39"/>
      <c r="AB339" s="39"/>
      <c r="AC339" s="39"/>
      <c r="AD339" s="39"/>
      <c r="AE339" s="39"/>
      <c r="AR339" s="264" t="s">
        <v>239</v>
      </c>
      <c r="AT339" s="264" t="s">
        <v>226</v>
      </c>
      <c r="AU339" s="264" t="s">
        <v>86</v>
      </c>
      <c r="AY339" s="18" t="s">
        <v>223</v>
      </c>
      <c r="BE339" s="265">
        <f>IF(O339="základní",K339,0)</f>
        <v>0</v>
      </c>
      <c r="BF339" s="265">
        <f>IF(O339="snížená",K339,0)</f>
        <v>0</v>
      </c>
      <c r="BG339" s="265">
        <f>IF(O339="zákl. přenesená",K339,0)</f>
        <v>0</v>
      </c>
      <c r="BH339" s="265">
        <f>IF(O339="sníž. přenesená",K339,0)</f>
        <v>0</v>
      </c>
      <c r="BI339" s="265">
        <f>IF(O339="nulová",K339,0)</f>
        <v>0</v>
      </c>
      <c r="BJ339" s="18" t="s">
        <v>86</v>
      </c>
      <c r="BK339" s="265">
        <f>ROUND(P339*H339,2)</f>
        <v>0</v>
      </c>
      <c r="BL339" s="18" t="s">
        <v>239</v>
      </c>
      <c r="BM339" s="264" t="s">
        <v>4183</v>
      </c>
    </row>
    <row r="340" s="2" customFormat="1">
      <c r="A340" s="39"/>
      <c r="B340" s="40"/>
      <c r="C340" s="41"/>
      <c r="D340" s="266" t="s">
        <v>232</v>
      </c>
      <c r="E340" s="41"/>
      <c r="F340" s="267" t="s">
        <v>4184</v>
      </c>
      <c r="G340" s="41"/>
      <c r="H340" s="41"/>
      <c r="I340" s="158"/>
      <c r="J340" s="158"/>
      <c r="K340" s="41"/>
      <c r="L340" s="41"/>
      <c r="M340" s="45"/>
      <c r="N340" s="268"/>
      <c r="O340" s="269"/>
      <c r="P340" s="92"/>
      <c r="Q340" s="92"/>
      <c r="R340" s="92"/>
      <c r="S340" s="92"/>
      <c r="T340" s="92"/>
      <c r="U340" s="92"/>
      <c r="V340" s="92"/>
      <c r="W340" s="92"/>
      <c r="X340" s="93"/>
      <c r="Y340" s="39"/>
      <c r="Z340" s="39"/>
      <c r="AA340" s="39"/>
      <c r="AB340" s="39"/>
      <c r="AC340" s="39"/>
      <c r="AD340" s="39"/>
      <c r="AE340" s="39"/>
      <c r="AT340" s="18" t="s">
        <v>232</v>
      </c>
      <c r="AU340" s="18" t="s">
        <v>86</v>
      </c>
    </row>
    <row r="341" s="2" customFormat="1" ht="16.5" customHeight="1">
      <c r="A341" s="39"/>
      <c r="B341" s="40"/>
      <c r="C341" s="252" t="s">
        <v>1787</v>
      </c>
      <c r="D341" s="252" t="s">
        <v>226</v>
      </c>
      <c r="E341" s="253" t="s">
        <v>4185</v>
      </c>
      <c r="F341" s="254" t="s">
        <v>4186</v>
      </c>
      <c r="G341" s="255" t="s">
        <v>481</v>
      </c>
      <c r="H341" s="256">
        <v>896</v>
      </c>
      <c r="I341" s="257"/>
      <c r="J341" s="257"/>
      <c r="K341" s="258">
        <f>ROUND(P341*H341,2)</f>
        <v>0</v>
      </c>
      <c r="L341" s="254" t="s">
        <v>3821</v>
      </c>
      <c r="M341" s="45"/>
      <c r="N341" s="259" t="s">
        <v>1</v>
      </c>
      <c r="O341" s="260" t="s">
        <v>41</v>
      </c>
      <c r="P341" s="261">
        <f>I341+J341</f>
        <v>0</v>
      </c>
      <c r="Q341" s="261">
        <f>ROUND(I341*H341,2)</f>
        <v>0</v>
      </c>
      <c r="R341" s="261">
        <f>ROUND(J341*H341,2)</f>
        <v>0</v>
      </c>
      <c r="S341" s="92"/>
      <c r="T341" s="262">
        <f>S341*H341</f>
        <v>0</v>
      </c>
      <c r="U341" s="262">
        <v>0</v>
      </c>
      <c r="V341" s="262">
        <f>U341*H341</f>
        <v>0</v>
      </c>
      <c r="W341" s="262">
        <v>0</v>
      </c>
      <c r="X341" s="263">
        <f>W341*H341</f>
        <v>0</v>
      </c>
      <c r="Y341" s="39"/>
      <c r="Z341" s="39"/>
      <c r="AA341" s="39"/>
      <c r="AB341" s="39"/>
      <c r="AC341" s="39"/>
      <c r="AD341" s="39"/>
      <c r="AE341" s="39"/>
      <c r="AR341" s="264" t="s">
        <v>239</v>
      </c>
      <c r="AT341" s="264" t="s">
        <v>226</v>
      </c>
      <c r="AU341" s="264" t="s">
        <v>86</v>
      </c>
      <c r="AY341" s="18" t="s">
        <v>223</v>
      </c>
      <c r="BE341" s="265">
        <f>IF(O341="základní",K341,0)</f>
        <v>0</v>
      </c>
      <c r="BF341" s="265">
        <f>IF(O341="snížená",K341,0)</f>
        <v>0</v>
      </c>
      <c r="BG341" s="265">
        <f>IF(O341="zákl. přenesená",K341,0)</f>
        <v>0</v>
      </c>
      <c r="BH341" s="265">
        <f>IF(O341="sníž. přenesená",K341,0)</f>
        <v>0</v>
      </c>
      <c r="BI341" s="265">
        <f>IF(O341="nulová",K341,0)</f>
        <v>0</v>
      </c>
      <c r="BJ341" s="18" t="s">
        <v>86</v>
      </c>
      <c r="BK341" s="265">
        <f>ROUND(P341*H341,2)</f>
        <v>0</v>
      </c>
      <c r="BL341" s="18" t="s">
        <v>239</v>
      </c>
      <c r="BM341" s="264" t="s">
        <v>4187</v>
      </c>
    </row>
    <row r="342" s="2" customFormat="1">
      <c r="A342" s="39"/>
      <c r="B342" s="40"/>
      <c r="C342" s="41"/>
      <c r="D342" s="266" t="s">
        <v>232</v>
      </c>
      <c r="E342" s="41"/>
      <c r="F342" s="267" t="s">
        <v>4188</v>
      </c>
      <c r="G342" s="41"/>
      <c r="H342" s="41"/>
      <c r="I342" s="158"/>
      <c r="J342" s="158"/>
      <c r="K342" s="41"/>
      <c r="L342" s="41"/>
      <c r="M342" s="45"/>
      <c r="N342" s="268"/>
      <c r="O342" s="269"/>
      <c r="P342" s="92"/>
      <c r="Q342" s="92"/>
      <c r="R342" s="92"/>
      <c r="S342" s="92"/>
      <c r="T342" s="92"/>
      <c r="U342" s="92"/>
      <c r="V342" s="92"/>
      <c r="W342" s="92"/>
      <c r="X342" s="93"/>
      <c r="Y342" s="39"/>
      <c r="Z342" s="39"/>
      <c r="AA342" s="39"/>
      <c r="AB342" s="39"/>
      <c r="AC342" s="39"/>
      <c r="AD342" s="39"/>
      <c r="AE342" s="39"/>
      <c r="AT342" s="18" t="s">
        <v>232</v>
      </c>
      <c r="AU342" s="18" t="s">
        <v>86</v>
      </c>
    </row>
    <row r="343" s="2" customFormat="1" ht="16.5" customHeight="1">
      <c r="A343" s="39"/>
      <c r="B343" s="40"/>
      <c r="C343" s="252" t="s">
        <v>1792</v>
      </c>
      <c r="D343" s="252" t="s">
        <v>226</v>
      </c>
      <c r="E343" s="253" t="s">
        <v>4189</v>
      </c>
      <c r="F343" s="254" t="s">
        <v>4190</v>
      </c>
      <c r="G343" s="255" t="s">
        <v>481</v>
      </c>
      <c r="H343" s="256">
        <v>297</v>
      </c>
      <c r="I343" s="257"/>
      <c r="J343" s="257"/>
      <c r="K343" s="258">
        <f>ROUND(P343*H343,2)</f>
        <v>0</v>
      </c>
      <c r="L343" s="254" t="s">
        <v>3821</v>
      </c>
      <c r="M343" s="45"/>
      <c r="N343" s="259" t="s">
        <v>1</v>
      </c>
      <c r="O343" s="260" t="s">
        <v>41</v>
      </c>
      <c r="P343" s="261">
        <f>I343+J343</f>
        <v>0</v>
      </c>
      <c r="Q343" s="261">
        <f>ROUND(I343*H343,2)</f>
        <v>0</v>
      </c>
      <c r="R343" s="261">
        <f>ROUND(J343*H343,2)</f>
        <v>0</v>
      </c>
      <c r="S343" s="92"/>
      <c r="T343" s="262">
        <f>S343*H343</f>
        <v>0</v>
      </c>
      <c r="U343" s="262">
        <v>0</v>
      </c>
      <c r="V343" s="262">
        <f>U343*H343</f>
        <v>0</v>
      </c>
      <c r="W343" s="262">
        <v>0</v>
      </c>
      <c r="X343" s="263">
        <f>W343*H343</f>
        <v>0</v>
      </c>
      <c r="Y343" s="39"/>
      <c r="Z343" s="39"/>
      <c r="AA343" s="39"/>
      <c r="AB343" s="39"/>
      <c r="AC343" s="39"/>
      <c r="AD343" s="39"/>
      <c r="AE343" s="39"/>
      <c r="AR343" s="264" t="s">
        <v>239</v>
      </c>
      <c r="AT343" s="264" t="s">
        <v>226</v>
      </c>
      <c r="AU343" s="264" t="s">
        <v>86</v>
      </c>
      <c r="AY343" s="18" t="s">
        <v>223</v>
      </c>
      <c r="BE343" s="265">
        <f>IF(O343="základní",K343,0)</f>
        <v>0</v>
      </c>
      <c r="BF343" s="265">
        <f>IF(O343="snížená",K343,0)</f>
        <v>0</v>
      </c>
      <c r="BG343" s="265">
        <f>IF(O343="zákl. přenesená",K343,0)</f>
        <v>0</v>
      </c>
      <c r="BH343" s="265">
        <f>IF(O343="sníž. přenesená",K343,0)</f>
        <v>0</v>
      </c>
      <c r="BI343" s="265">
        <f>IF(O343="nulová",K343,0)</f>
        <v>0</v>
      </c>
      <c r="BJ343" s="18" t="s">
        <v>86</v>
      </c>
      <c r="BK343" s="265">
        <f>ROUND(P343*H343,2)</f>
        <v>0</v>
      </c>
      <c r="BL343" s="18" t="s">
        <v>239</v>
      </c>
      <c r="BM343" s="264" t="s">
        <v>4191</v>
      </c>
    </row>
    <row r="344" s="2" customFormat="1">
      <c r="A344" s="39"/>
      <c r="B344" s="40"/>
      <c r="C344" s="41"/>
      <c r="D344" s="266" t="s">
        <v>232</v>
      </c>
      <c r="E344" s="41"/>
      <c r="F344" s="267" t="s">
        <v>4192</v>
      </c>
      <c r="G344" s="41"/>
      <c r="H344" s="41"/>
      <c r="I344" s="158"/>
      <c r="J344" s="158"/>
      <c r="K344" s="41"/>
      <c r="L344" s="41"/>
      <c r="M344" s="45"/>
      <c r="N344" s="268"/>
      <c r="O344" s="269"/>
      <c r="P344" s="92"/>
      <c r="Q344" s="92"/>
      <c r="R344" s="92"/>
      <c r="S344" s="92"/>
      <c r="T344" s="92"/>
      <c r="U344" s="92"/>
      <c r="V344" s="92"/>
      <c r="W344" s="92"/>
      <c r="X344" s="93"/>
      <c r="Y344" s="39"/>
      <c r="Z344" s="39"/>
      <c r="AA344" s="39"/>
      <c r="AB344" s="39"/>
      <c r="AC344" s="39"/>
      <c r="AD344" s="39"/>
      <c r="AE344" s="39"/>
      <c r="AT344" s="18" t="s">
        <v>232</v>
      </c>
      <c r="AU344" s="18" t="s">
        <v>86</v>
      </c>
    </row>
    <row r="345" s="2" customFormat="1" ht="16.5" customHeight="1">
      <c r="A345" s="39"/>
      <c r="B345" s="40"/>
      <c r="C345" s="252" t="s">
        <v>1797</v>
      </c>
      <c r="D345" s="252" t="s">
        <v>226</v>
      </c>
      <c r="E345" s="253" t="s">
        <v>4193</v>
      </c>
      <c r="F345" s="254" t="s">
        <v>4194</v>
      </c>
      <c r="G345" s="255" t="s">
        <v>481</v>
      </c>
      <c r="H345" s="256">
        <v>13</v>
      </c>
      <c r="I345" s="257"/>
      <c r="J345" s="257"/>
      <c r="K345" s="258">
        <f>ROUND(P345*H345,2)</f>
        <v>0</v>
      </c>
      <c r="L345" s="254" t="s">
        <v>3821</v>
      </c>
      <c r="M345" s="45"/>
      <c r="N345" s="259" t="s">
        <v>1</v>
      </c>
      <c r="O345" s="260" t="s">
        <v>41</v>
      </c>
      <c r="P345" s="261">
        <f>I345+J345</f>
        <v>0</v>
      </c>
      <c r="Q345" s="261">
        <f>ROUND(I345*H345,2)</f>
        <v>0</v>
      </c>
      <c r="R345" s="261">
        <f>ROUND(J345*H345,2)</f>
        <v>0</v>
      </c>
      <c r="S345" s="92"/>
      <c r="T345" s="262">
        <f>S345*H345</f>
        <v>0</v>
      </c>
      <c r="U345" s="262">
        <v>0</v>
      </c>
      <c r="V345" s="262">
        <f>U345*H345</f>
        <v>0</v>
      </c>
      <c r="W345" s="262">
        <v>0</v>
      </c>
      <c r="X345" s="263">
        <f>W345*H345</f>
        <v>0</v>
      </c>
      <c r="Y345" s="39"/>
      <c r="Z345" s="39"/>
      <c r="AA345" s="39"/>
      <c r="AB345" s="39"/>
      <c r="AC345" s="39"/>
      <c r="AD345" s="39"/>
      <c r="AE345" s="39"/>
      <c r="AR345" s="264" t="s">
        <v>239</v>
      </c>
      <c r="AT345" s="264" t="s">
        <v>226</v>
      </c>
      <c r="AU345" s="264" t="s">
        <v>86</v>
      </c>
      <c r="AY345" s="18" t="s">
        <v>223</v>
      </c>
      <c r="BE345" s="265">
        <f>IF(O345="základní",K345,0)</f>
        <v>0</v>
      </c>
      <c r="BF345" s="265">
        <f>IF(O345="snížená",K345,0)</f>
        <v>0</v>
      </c>
      <c r="BG345" s="265">
        <f>IF(O345="zákl. přenesená",K345,0)</f>
        <v>0</v>
      </c>
      <c r="BH345" s="265">
        <f>IF(O345="sníž. přenesená",K345,0)</f>
        <v>0</v>
      </c>
      <c r="BI345" s="265">
        <f>IF(O345="nulová",K345,0)</f>
        <v>0</v>
      </c>
      <c r="BJ345" s="18" t="s">
        <v>86</v>
      </c>
      <c r="BK345" s="265">
        <f>ROUND(P345*H345,2)</f>
        <v>0</v>
      </c>
      <c r="BL345" s="18" t="s">
        <v>239</v>
      </c>
      <c r="BM345" s="264" t="s">
        <v>4195</v>
      </c>
    </row>
    <row r="346" s="2" customFormat="1">
      <c r="A346" s="39"/>
      <c r="B346" s="40"/>
      <c r="C346" s="41"/>
      <c r="D346" s="266" t="s">
        <v>232</v>
      </c>
      <c r="E346" s="41"/>
      <c r="F346" s="267" t="s">
        <v>4196</v>
      </c>
      <c r="G346" s="41"/>
      <c r="H346" s="41"/>
      <c r="I346" s="158"/>
      <c r="J346" s="158"/>
      <c r="K346" s="41"/>
      <c r="L346" s="41"/>
      <c r="M346" s="45"/>
      <c r="N346" s="268"/>
      <c r="O346" s="269"/>
      <c r="P346" s="92"/>
      <c r="Q346" s="92"/>
      <c r="R346" s="92"/>
      <c r="S346" s="92"/>
      <c r="T346" s="92"/>
      <c r="U346" s="92"/>
      <c r="V346" s="92"/>
      <c r="W346" s="92"/>
      <c r="X346" s="93"/>
      <c r="Y346" s="39"/>
      <c r="Z346" s="39"/>
      <c r="AA346" s="39"/>
      <c r="AB346" s="39"/>
      <c r="AC346" s="39"/>
      <c r="AD346" s="39"/>
      <c r="AE346" s="39"/>
      <c r="AT346" s="18" t="s">
        <v>232</v>
      </c>
      <c r="AU346" s="18" t="s">
        <v>86</v>
      </c>
    </row>
    <row r="347" s="2" customFormat="1" ht="16.5" customHeight="1">
      <c r="A347" s="39"/>
      <c r="B347" s="40"/>
      <c r="C347" s="252" t="s">
        <v>1802</v>
      </c>
      <c r="D347" s="252" t="s">
        <v>226</v>
      </c>
      <c r="E347" s="253" t="s">
        <v>4197</v>
      </c>
      <c r="F347" s="254" t="s">
        <v>4198</v>
      </c>
      <c r="G347" s="255" t="s">
        <v>481</v>
      </c>
      <c r="H347" s="256">
        <v>340</v>
      </c>
      <c r="I347" s="257"/>
      <c r="J347" s="257"/>
      <c r="K347" s="258">
        <f>ROUND(P347*H347,2)</f>
        <v>0</v>
      </c>
      <c r="L347" s="254" t="s">
        <v>3821</v>
      </c>
      <c r="M347" s="45"/>
      <c r="N347" s="259" t="s">
        <v>1</v>
      </c>
      <c r="O347" s="260" t="s">
        <v>41</v>
      </c>
      <c r="P347" s="261">
        <f>I347+J347</f>
        <v>0</v>
      </c>
      <c r="Q347" s="261">
        <f>ROUND(I347*H347,2)</f>
        <v>0</v>
      </c>
      <c r="R347" s="261">
        <f>ROUND(J347*H347,2)</f>
        <v>0</v>
      </c>
      <c r="S347" s="92"/>
      <c r="T347" s="262">
        <f>S347*H347</f>
        <v>0</v>
      </c>
      <c r="U347" s="262">
        <v>0</v>
      </c>
      <c r="V347" s="262">
        <f>U347*H347</f>
        <v>0</v>
      </c>
      <c r="W347" s="262">
        <v>0</v>
      </c>
      <c r="X347" s="263">
        <f>W347*H347</f>
        <v>0</v>
      </c>
      <c r="Y347" s="39"/>
      <c r="Z347" s="39"/>
      <c r="AA347" s="39"/>
      <c r="AB347" s="39"/>
      <c r="AC347" s="39"/>
      <c r="AD347" s="39"/>
      <c r="AE347" s="39"/>
      <c r="AR347" s="264" t="s">
        <v>239</v>
      </c>
      <c r="AT347" s="264" t="s">
        <v>226</v>
      </c>
      <c r="AU347" s="264" t="s">
        <v>86</v>
      </c>
      <c r="AY347" s="18" t="s">
        <v>223</v>
      </c>
      <c r="BE347" s="265">
        <f>IF(O347="základní",K347,0)</f>
        <v>0</v>
      </c>
      <c r="BF347" s="265">
        <f>IF(O347="snížená",K347,0)</f>
        <v>0</v>
      </c>
      <c r="BG347" s="265">
        <f>IF(O347="zákl. přenesená",K347,0)</f>
        <v>0</v>
      </c>
      <c r="BH347" s="265">
        <f>IF(O347="sníž. přenesená",K347,0)</f>
        <v>0</v>
      </c>
      <c r="BI347" s="265">
        <f>IF(O347="nulová",K347,0)</f>
        <v>0</v>
      </c>
      <c r="BJ347" s="18" t="s">
        <v>86</v>
      </c>
      <c r="BK347" s="265">
        <f>ROUND(P347*H347,2)</f>
        <v>0</v>
      </c>
      <c r="BL347" s="18" t="s">
        <v>239</v>
      </c>
      <c r="BM347" s="264" t="s">
        <v>4199</v>
      </c>
    </row>
    <row r="348" s="2" customFormat="1">
      <c r="A348" s="39"/>
      <c r="B348" s="40"/>
      <c r="C348" s="41"/>
      <c r="D348" s="266" t="s">
        <v>232</v>
      </c>
      <c r="E348" s="41"/>
      <c r="F348" s="267" t="s">
        <v>4200</v>
      </c>
      <c r="G348" s="41"/>
      <c r="H348" s="41"/>
      <c r="I348" s="158"/>
      <c r="J348" s="158"/>
      <c r="K348" s="41"/>
      <c r="L348" s="41"/>
      <c r="M348" s="45"/>
      <c r="N348" s="268"/>
      <c r="O348" s="269"/>
      <c r="P348" s="92"/>
      <c r="Q348" s="92"/>
      <c r="R348" s="92"/>
      <c r="S348" s="92"/>
      <c r="T348" s="92"/>
      <c r="U348" s="92"/>
      <c r="V348" s="92"/>
      <c r="W348" s="92"/>
      <c r="X348" s="93"/>
      <c r="Y348" s="39"/>
      <c r="Z348" s="39"/>
      <c r="AA348" s="39"/>
      <c r="AB348" s="39"/>
      <c r="AC348" s="39"/>
      <c r="AD348" s="39"/>
      <c r="AE348" s="39"/>
      <c r="AT348" s="18" t="s">
        <v>232</v>
      </c>
      <c r="AU348" s="18" t="s">
        <v>86</v>
      </c>
    </row>
    <row r="349" s="2" customFormat="1" ht="16.5" customHeight="1">
      <c r="A349" s="39"/>
      <c r="B349" s="40"/>
      <c r="C349" s="252" t="s">
        <v>1807</v>
      </c>
      <c r="D349" s="252" t="s">
        <v>226</v>
      </c>
      <c r="E349" s="253" t="s">
        <v>4201</v>
      </c>
      <c r="F349" s="254" t="s">
        <v>4202</v>
      </c>
      <c r="G349" s="255" t="s">
        <v>481</v>
      </c>
      <c r="H349" s="256">
        <v>13</v>
      </c>
      <c r="I349" s="257"/>
      <c r="J349" s="257"/>
      <c r="K349" s="258">
        <f>ROUND(P349*H349,2)</f>
        <v>0</v>
      </c>
      <c r="L349" s="254" t="s">
        <v>3821</v>
      </c>
      <c r="M349" s="45"/>
      <c r="N349" s="259" t="s">
        <v>1</v>
      </c>
      <c r="O349" s="260" t="s">
        <v>41</v>
      </c>
      <c r="P349" s="261">
        <f>I349+J349</f>
        <v>0</v>
      </c>
      <c r="Q349" s="261">
        <f>ROUND(I349*H349,2)</f>
        <v>0</v>
      </c>
      <c r="R349" s="261">
        <f>ROUND(J349*H349,2)</f>
        <v>0</v>
      </c>
      <c r="S349" s="92"/>
      <c r="T349" s="262">
        <f>S349*H349</f>
        <v>0</v>
      </c>
      <c r="U349" s="262">
        <v>0</v>
      </c>
      <c r="V349" s="262">
        <f>U349*H349</f>
        <v>0</v>
      </c>
      <c r="W349" s="262">
        <v>0</v>
      </c>
      <c r="X349" s="263">
        <f>W349*H349</f>
        <v>0</v>
      </c>
      <c r="Y349" s="39"/>
      <c r="Z349" s="39"/>
      <c r="AA349" s="39"/>
      <c r="AB349" s="39"/>
      <c r="AC349" s="39"/>
      <c r="AD349" s="39"/>
      <c r="AE349" s="39"/>
      <c r="AR349" s="264" t="s">
        <v>239</v>
      </c>
      <c r="AT349" s="264" t="s">
        <v>226</v>
      </c>
      <c r="AU349" s="264" t="s">
        <v>86</v>
      </c>
      <c r="AY349" s="18" t="s">
        <v>223</v>
      </c>
      <c r="BE349" s="265">
        <f>IF(O349="základní",K349,0)</f>
        <v>0</v>
      </c>
      <c r="BF349" s="265">
        <f>IF(O349="snížená",K349,0)</f>
        <v>0</v>
      </c>
      <c r="BG349" s="265">
        <f>IF(O349="zákl. přenesená",K349,0)</f>
        <v>0</v>
      </c>
      <c r="BH349" s="265">
        <f>IF(O349="sníž. přenesená",K349,0)</f>
        <v>0</v>
      </c>
      <c r="BI349" s="265">
        <f>IF(O349="nulová",K349,0)</f>
        <v>0</v>
      </c>
      <c r="BJ349" s="18" t="s">
        <v>86</v>
      </c>
      <c r="BK349" s="265">
        <f>ROUND(P349*H349,2)</f>
        <v>0</v>
      </c>
      <c r="BL349" s="18" t="s">
        <v>239</v>
      </c>
      <c r="BM349" s="264" t="s">
        <v>4203</v>
      </c>
    </row>
    <row r="350" s="2" customFormat="1">
      <c r="A350" s="39"/>
      <c r="B350" s="40"/>
      <c r="C350" s="41"/>
      <c r="D350" s="266" t="s">
        <v>232</v>
      </c>
      <c r="E350" s="41"/>
      <c r="F350" s="267" t="s">
        <v>4196</v>
      </c>
      <c r="G350" s="41"/>
      <c r="H350" s="41"/>
      <c r="I350" s="158"/>
      <c r="J350" s="158"/>
      <c r="K350" s="41"/>
      <c r="L350" s="41"/>
      <c r="M350" s="45"/>
      <c r="N350" s="268"/>
      <c r="O350" s="269"/>
      <c r="P350" s="92"/>
      <c r="Q350" s="92"/>
      <c r="R350" s="92"/>
      <c r="S350" s="92"/>
      <c r="T350" s="92"/>
      <c r="U350" s="92"/>
      <c r="V350" s="92"/>
      <c r="W350" s="92"/>
      <c r="X350" s="93"/>
      <c r="Y350" s="39"/>
      <c r="Z350" s="39"/>
      <c r="AA350" s="39"/>
      <c r="AB350" s="39"/>
      <c r="AC350" s="39"/>
      <c r="AD350" s="39"/>
      <c r="AE350" s="39"/>
      <c r="AT350" s="18" t="s">
        <v>232</v>
      </c>
      <c r="AU350" s="18" t="s">
        <v>86</v>
      </c>
    </row>
    <row r="351" s="2" customFormat="1" ht="16.5" customHeight="1">
      <c r="A351" s="39"/>
      <c r="B351" s="40"/>
      <c r="C351" s="252" t="s">
        <v>1812</v>
      </c>
      <c r="D351" s="252" t="s">
        <v>226</v>
      </c>
      <c r="E351" s="253" t="s">
        <v>4204</v>
      </c>
      <c r="F351" s="254" t="s">
        <v>4205</v>
      </c>
      <c r="G351" s="255" t="s">
        <v>403</v>
      </c>
      <c r="H351" s="256">
        <v>345</v>
      </c>
      <c r="I351" s="257"/>
      <c r="J351" s="257"/>
      <c r="K351" s="258">
        <f>ROUND(P351*H351,2)</f>
        <v>0</v>
      </c>
      <c r="L351" s="254" t="s">
        <v>3821</v>
      </c>
      <c r="M351" s="45"/>
      <c r="N351" s="323" t="s">
        <v>1</v>
      </c>
      <c r="O351" s="324" t="s">
        <v>41</v>
      </c>
      <c r="P351" s="325">
        <f>I351+J351</f>
        <v>0</v>
      </c>
      <c r="Q351" s="325">
        <f>ROUND(I351*H351,2)</f>
        <v>0</v>
      </c>
      <c r="R351" s="325">
        <f>ROUND(J351*H351,2)</f>
        <v>0</v>
      </c>
      <c r="S351" s="272"/>
      <c r="T351" s="326">
        <f>S351*H351</f>
        <v>0</v>
      </c>
      <c r="U351" s="326">
        <v>0</v>
      </c>
      <c r="V351" s="326">
        <f>U351*H351</f>
        <v>0</v>
      </c>
      <c r="W351" s="326">
        <v>0</v>
      </c>
      <c r="X351" s="327">
        <f>W351*H351</f>
        <v>0</v>
      </c>
      <c r="Y351" s="39"/>
      <c r="Z351" s="39"/>
      <c r="AA351" s="39"/>
      <c r="AB351" s="39"/>
      <c r="AC351" s="39"/>
      <c r="AD351" s="39"/>
      <c r="AE351" s="39"/>
      <c r="AR351" s="264" t="s">
        <v>239</v>
      </c>
      <c r="AT351" s="264" t="s">
        <v>226</v>
      </c>
      <c r="AU351" s="264" t="s">
        <v>86</v>
      </c>
      <c r="AY351" s="18" t="s">
        <v>223</v>
      </c>
      <c r="BE351" s="265">
        <f>IF(O351="základní",K351,0)</f>
        <v>0</v>
      </c>
      <c r="BF351" s="265">
        <f>IF(O351="snížená",K351,0)</f>
        <v>0</v>
      </c>
      <c r="BG351" s="265">
        <f>IF(O351="zákl. přenesená",K351,0)</f>
        <v>0</v>
      </c>
      <c r="BH351" s="265">
        <f>IF(O351="sníž. přenesená",K351,0)</f>
        <v>0</v>
      </c>
      <c r="BI351" s="265">
        <f>IF(O351="nulová",K351,0)</f>
        <v>0</v>
      </c>
      <c r="BJ351" s="18" t="s">
        <v>86</v>
      </c>
      <c r="BK351" s="265">
        <f>ROUND(P351*H351,2)</f>
        <v>0</v>
      </c>
      <c r="BL351" s="18" t="s">
        <v>239</v>
      </c>
      <c r="BM351" s="264" t="s">
        <v>4206</v>
      </c>
    </row>
    <row r="352" s="2" customFormat="1" ht="6.96" customHeight="1">
      <c r="A352" s="39"/>
      <c r="B352" s="67"/>
      <c r="C352" s="68"/>
      <c r="D352" s="68"/>
      <c r="E352" s="68"/>
      <c r="F352" s="68"/>
      <c r="G352" s="68"/>
      <c r="H352" s="68"/>
      <c r="I352" s="197"/>
      <c r="J352" s="197"/>
      <c r="K352" s="68"/>
      <c r="L352" s="68"/>
      <c r="M352" s="45"/>
      <c r="N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2q2bpLhdqxVTG/ivKVl0ytRdLaamu4AeKrqR1KZVsXF4vhexaPmI8bAc8Xb/cuZAdUYHVsNH7JpPsS/Naj3h4A==" hashValue="nqvBHr7/5vggl30i3MnVjl7/GHUZbFXddovCR6ZYTdIWJCMpUB7pDO0XcYCn/uw37YfMG8WV4URkQf+++LETkA==" algorithmName="SHA-512" password="CC35"/>
  <autoFilter ref="C121:L3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152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4207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3"/>
      <c r="B27" s="164"/>
      <c r="C27" s="163"/>
      <c r="D27" s="163"/>
      <c r="E27" s="165" t="s">
        <v>3813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ROUND(K120,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ROUND((SUM(BE120:BE166)),  2)</f>
        <v>0</v>
      </c>
      <c r="G35" s="39"/>
      <c r="H35" s="39"/>
      <c r="I35" s="176">
        <v>0.20999999999999999</v>
      </c>
      <c r="J35" s="158"/>
      <c r="K35" s="170">
        <f>ROUND(((SUM(BE120:BE166))*I35),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ROUND((SUM(BF120:BF166)),  2)</f>
        <v>0</v>
      </c>
      <c r="G36" s="39"/>
      <c r="H36" s="39"/>
      <c r="I36" s="176">
        <v>0.14999999999999999</v>
      </c>
      <c r="J36" s="158"/>
      <c r="K36" s="170">
        <f>ROUND(((SUM(BF120:BF166))*I36),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ROUND((SUM(BG120:BG166)),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ROUND((SUM(BH120:BH166)),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ROUND((SUM(BI120:BI166)),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471 - Ozvučení náměstí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Q120</f>
        <v>0</v>
      </c>
      <c r="J96" s="208">
        <f>R120</f>
        <v>0</v>
      </c>
      <c r="K96" s="111">
        <f>K120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3814</v>
      </c>
      <c r="E97" s="212"/>
      <c r="F97" s="212"/>
      <c r="G97" s="212"/>
      <c r="H97" s="212"/>
      <c r="I97" s="213">
        <f>Q121</f>
        <v>0</v>
      </c>
      <c r="J97" s="213">
        <f>R121</f>
        <v>0</v>
      </c>
      <c r="K97" s="214">
        <f>K121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9"/>
      <c r="C98" s="210"/>
      <c r="D98" s="211" t="s">
        <v>3815</v>
      </c>
      <c r="E98" s="212"/>
      <c r="F98" s="212"/>
      <c r="G98" s="212"/>
      <c r="H98" s="212"/>
      <c r="I98" s="213">
        <f>Q142</f>
        <v>0</v>
      </c>
      <c r="J98" s="213">
        <f>R142</f>
        <v>0</v>
      </c>
      <c r="K98" s="214">
        <f>K142</f>
        <v>0</v>
      </c>
      <c r="L98" s="210"/>
      <c r="M98" s="2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9"/>
      <c r="C99" s="210"/>
      <c r="D99" s="211" t="s">
        <v>4208</v>
      </c>
      <c r="E99" s="212"/>
      <c r="F99" s="212"/>
      <c r="G99" s="212"/>
      <c r="H99" s="212"/>
      <c r="I99" s="213">
        <f>Q149</f>
        <v>0</v>
      </c>
      <c r="J99" s="213">
        <f>R149</f>
        <v>0</v>
      </c>
      <c r="K99" s="214">
        <f>K149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9"/>
      <c r="C100" s="210"/>
      <c r="D100" s="211" t="s">
        <v>3816</v>
      </c>
      <c r="E100" s="212"/>
      <c r="F100" s="212"/>
      <c r="G100" s="212"/>
      <c r="H100" s="212"/>
      <c r="I100" s="213">
        <f>Q162</f>
        <v>0</v>
      </c>
      <c r="J100" s="213">
        <f>R162</f>
        <v>0</v>
      </c>
      <c r="K100" s="214">
        <f>K162</f>
        <v>0</v>
      </c>
      <c r="L100" s="210"/>
      <c r="M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8"/>
      <c r="J101" s="158"/>
      <c r="K101" s="41"/>
      <c r="L101" s="41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7"/>
      <c r="J102" s="197"/>
      <c r="K102" s="68"/>
      <c r="L102" s="68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200"/>
      <c r="J106" s="200"/>
      <c r="K106" s="70"/>
      <c r="L106" s="70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204</v>
      </c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17</v>
      </c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201" t="str">
        <f>E7</f>
        <v>Revitalizace centra města Kopřivnice - aktualizace 08.2020</v>
      </c>
      <c r="F110" s="33"/>
      <c r="G110" s="33"/>
      <c r="H110" s="33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187</v>
      </c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471 - Ozvučení náměstí</v>
      </c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21</v>
      </c>
      <c r="D114" s="41"/>
      <c r="E114" s="41"/>
      <c r="F114" s="28" t="str">
        <f>F12</f>
        <v xml:space="preserve"> </v>
      </c>
      <c r="G114" s="41"/>
      <c r="H114" s="41"/>
      <c r="I114" s="160" t="s">
        <v>23</v>
      </c>
      <c r="J114" s="162" t="str">
        <f>IF(J12="","",J12)</f>
        <v>7. 8. 2020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25</v>
      </c>
      <c r="D116" s="41"/>
      <c r="E116" s="41"/>
      <c r="F116" s="28" t="str">
        <f>E15</f>
        <v>Město Kopřivnice</v>
      </c>
      <c r="G116" s="41"/>
      <c r="H116" s="41"/>
      <c r="I116" s="160" t="s">
        <v>31</v>
      </c>
      <c r="J116" s="202" t="str">
        <f>E21</f>
        <v>Dopravoprojekt Ostrava a.s.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160" t="s">
        <v>33</v>
      </c>
      <c r="J117" s="202" t="str">
        <f>E24</f>
        <v xml:space="preserve"> 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22"/>
      <c r="B119" s="223"/>
      <c r="C119" s="224" t="s">
        <v>205</v>
      </c>
      <c r="D119" s="225" t="s">
        <v>61</v>
      </c>
      <c r="E119" s="225" t="s">
        <v>57</v>
      </c>
      <c r="F119" s="225" t="s">
        <v>58</v>
      </c>
      <c r="G119" s="225" t="s">
        <v>206</v>
      </c>
      <c r="H119" s="225" t="s">
        <v>207</v>
      </c>
      <c r="I119" s="226" t="s">
        <v>208</v>
      </c>
      <c r="J119" s="226" t="s">
        <v>209</v>
      </c>
      <c r="K119" s="225" t="s">
        <v>196</v>
      </c>
      <c r="L119" s="227" t="s">
        <v>210</v>
      </c>
      <c r="M119" s="228"/>
      <c r="N119" s="101" t="s">
        <v>1</v>
      </c>
      <c r="O119" s="102" t="s">
        <v>40</v>
      </c>
      <c r="P119" s="102" t="s">
        <v>211</v>
      </c>
      <c r="Q119" s="102" t="s">
        <v>212</v>
      </c>
      <c r="R119" s="102" t="s">
        <v>213</v>
      </c>
      <c r="S119" s="102" t="s">
        <v>214</v>
      </c>
      <c r="T119" s="102" t="s">
        <v>215</v>
      </c>
      <c r="U119" s="102" t="s">
        <v>216</v>
      </c>
      <c r="V119" s="102" t="s">
        <v>217</v>
      </c>
      <c r="W119" s="102" t="s">
        <v>218</v>
      </c>
      <c r="X119" s="103" t="s">
        <v>219</v>
      </c>
      <c r="Y119" s="222"/>
      <c r="Z119" s="222"/>
      <c r="AA119" s="222"/>
      <c r="AB119" s="222"/>
      <c r="AC119" s="222"/>
      <c r="AD119" s="222"/>
      <c r="AE119" s="222"/>
    </row>
    <row r="120" s="2" customFormat="1" ht="22.8" customHeight="1">
      <c r="A120" s="39"/>
      <c r="B120" s="40"/>
      <c r="C120" s="108" t="s">
        <v>220</v>
      </c>
      <c r="D120" s="41"/>
      <c r="E120" s="41"/>
      <c r="F120" s="41"/>
      <c r="G120" s="41"/>
      <c r="H120" s="41"/>
      <c r="I120" s="158"/>
      <c r="J120" s="158"/>
      <c r="K120" s="229">
        <f>BK120</f>
        <v>0</v>
      </c>
      <c r="L120" s="41"/>
      <c r="M120" s="45"/>
      <c r="N120" s="104"/>
      <c r="O120" s="230"/>
      <c r="P120" s="105"/>
      <c r="Q120" s="231">
        <f>Q121+Q142+Q149+Q162</f>
        <v>0</v>
      </c>
      <c r="R120" s="231">
        <f>R121+R142+R149+R162</f>
        <v>0</v>
      </c>
      <c r="S120" s="105"/>
      <c r="T120" s="232">
        <f>T121+T142+T149+T162</f>
        <v>0</v>
      </c>
      <c r="U120" s="105"/>
      <c r="V120" s="232">
        <f>V121+V142+V149+V162</f>
        <v>0</v>
      </c>
      <c r="W120" s="105"/>
      <c r="X120" s="233">
        <f>X121+X142+X149+X162</f>
        <v>0</v>
      </c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198</v>
      </c>
      <c r="BK120" s="234">
        <f>BK121+BK142+BK149+BK162</f>
        <v>0</v>
      </c>
    </row>
    <row r="121" s="12" customFormat="1" ht="25.92" customHeight="1">
      <c r="A121" s="12"/>
      <c r="B121" s="235"/>
      <c r="C121" s="236"/>
      <c r="D121" s="237" t="s">
        <v>77</v>
      </c>
      <c r="E121" s="238" t="s">
        <v>1720</v>
      </c>
      <c r="F121" s="238" t="s">
        <v>3817</v>
      </c>
      <c r="G121" s="236"/>
      <c r="H121" s="236"/>
      <c r="I121" s="239"/>
      <c r="J121" s="239"/>
      <c r="K121" s="240">
        <f>BK121</f>
        <v>0</v>
      </c>
      <c r="L121" s="236"/>
      <c r="M121" s="241"/>
      <c r="N121" s="242"/>
      <c r="O121" s="243"/>
      <c r="P121" s="243"/>
      <c r="Q121" s="244">
        <f>SUM(Q122:Q141)</f>
        <v>0</v>
      </c>
      <c r="R121" s="244">
        <f>SUM(R122:R141)</f>
        <v>0</v>
      </c>
      <c r="S121" s="243"/>
      <c r="T121" s="245">
        <f>SUM(T122:T141)</f>
        <v>0</v>
      </c>
      <c r="U121" s="243"/>
      <c r="V121" s="245">
        <f>SUM(V122:V141)</f>
        <v>0</v>
      </c>
      <c r="W121" s="243"/>
      <c r="X121" s="246">
        <f>SUM(X122:X141)</f>
        <v>0</v>
      </c>
      <c r="Y121" s="12"/>
      <c r="Z121" s="12"/>
      <c r="AA121" s="12"/>
      <c r="AB121" s="12"/>
      <c r="AC121" s="12"/>
      <c r="AD121" s="12"/>
      <c r="AE121" s="12"/>
      <c r="AR121" s="247" t="s">
        <v>86</v>
      </c>
      <c r="AT121" s="248" t="s">
        <v>77</v>
      </c>
      <c r="AU121" s="248" t="s">
        <v>78</v>
      </c>
      <c r="AY121" s="247" t="s">
        <v>223</v>
      </c>
      <c r="BK121" s="249">
        <f>SUM(BK122:BK141)</f>
        <v>0</v>
      </c>
    </row>
    <row r="122" s="2" customFormat="1" ht="16.5" customHeight="1">
      <c r="A122" s="39"/>
      <c r="B122" s="40"/>
      <c r="C122" s="252" t="s">
        <v>86</v>
      </c>
      <c r="D122" s="252" t="s">
        <v>226</v>
      </c>
      <c r="E122" s="253" t="s">
        <v>3818</v>
      </c>
      <c r="F122" s="254" t="s">
        <v>3819</v>
      </c>
      <c r="G122" s="255" t="s">
        <v>3820</v>
      </c>
      <c r="H122" s="256">
        <v>24</v>
      </c>
      <c r="I122" s="257"/>
      <c r="J122" s="257"/>
      <c r="K122" s="258">
        <f>ROUND(P122*H122,2)</f>
        <v>0</v>
      </c>
      <c r="L122" s="254" t="s">
        <v>3821</v>
      </c>
      <c r="M122" s="45"/>
      <c r="N122" s="259" t="s">
        <v>1</v>
      </c>
      <c r="O122" s="260" t="s">
        <v>41</v>
      </c>
      <c r="P122" s="261">
        <f>I122+J122</f>
        <v>0</v>
      </c>
      <c r="Q122" s="261">
        <f>ROUND(I122*H122,2)</f>
        <v>0</v>
      </c>
      <c r="R122" s="261">
        <f>ROUND(J122*H122,2)</f>
        <v>0</v>
      </c>
      <c r="S122" s="92"/>
      <c r="T122" s="262">
        <f>S122*H122</f>
        <v>0</v>
      </c>
      <c r="U122" s="262">
        <v>0</v>
      </c>
      <c r="V122" s="262">
        <f>U122*H122</f>
        <v>0</v>
      </c>
      <c r="W122" s="262">
        <v>0</v>
      </c>
      <c r="X122" s="263">
        <f>W122*H122</f>
        <v>0</v>
      </c>
      <c r="Y122" s="39"/>
      <c r="Z122" s="39"/>
      <c r="AA122" s="39"/>
      <c r="AB122" s="39"/>
      <c r="AC122" s="39"/>
      <c r="AD122" s="39"/>
      <c r="AE122" s="39"/>
      <c r="AR122" s="264" t="s">
        <v>239</v>
      </c>
      <c r="AT122" s="264" t="s">
        <v>226</v>
      </c>
      <c r="AU122" s="264" t="s">
        <v>86</v>
      </c>
      <c r="AY122" s="18" t="s">
        <v>223</v>
      </c>
      <c r="BE122" s="265">
        <f>IF(O122="základní",K122,0)</f>
        <v>0</v>
      </c>
      <c r="BF122" s="265">
        <f>IF(O122="snížená",K122,0)</f>
        <v>0</v>
      </c>
      <c r="BG122" s="265">
        <f>IF(O122="zákl. přenesená",K122,0)</f>
        <v>0</v>
      </c>
      <c r="BH122" s="265">
        <f>IF(O122="sníž. přenesená",K122,0)</f>
        <v>0</v>
      </c>
      <c r="BI122" s="265">
        <f>IF(O122="nulová",K122,0)</f>
        <v>0</v>
      </c>
      <c r="BJ122" s="18" t="s">
        <v>86</v>
      </c>
      <c r="BK122" s="265">
        <f>ROUND(P122*H122,2)</f>
        <v>0</v>
      </c>
      <c r="BL122" s="18" t="s">
        <v>239</v>
      </c>
      <c r="BM122" s="264" t="s">
        <v>88</v>
      </c>
    </row>
    <row r="123" s="2" customFormat="1">
      <c r="A123" s="39"/>
      <c r="B123" s="40"/>
      <c r="C123" s="41"/>
      <c r="D123" s="266" t="s">
        <v>232</v>
      </c>
      <c r="E123" s="41"/>
      <c r="F123" s="267" t="s">
        <v>3951</v>
      </c>
      <c r="G123" s="41"/>
      <c r="H123" s="41"/>
      <c r="I123" s="158"/>
      <c r="J123" s="158"/>
      <c r="K123" s="41"/>
      <c r="L123" s="41"/>
      <c r="M123" s="45"/>
      <c r="N123" s="268"/>
      <c r="O123" s="269"/>
      <c r="P123" s="92"/>
      <c r="Q123" s="92"/>
      <c r="R123" s="92"/>
      <c r="S123" s="92"/>
      <c r="T123" s="92"/>
      <c r="U123" s="92"/>
      <c r="V123" s="92"/>
      <c r="W123" s="92"/>
      <c r="X123" s="93"/>
      <c r="Y123" s="39"/>
      <c r="Z123" s="39"/>
      <c r="AA123" s="39"/>
      <c r="AB123" s="39"/>
      <c r="AC123" s="39"/>
      <c r="AD123" s="39"/>
      <c r="AE123" s="39"/>
      <c r="AT123" s="18" t="s">
        <v>232</v>
      </c>
      <c r="AU123" s="18" t="s">
        <v>86</v>
      </c>
    </row>
    <row r="124" s="2" customFormat="1" ht="16.5" customHeight="1">
      <c r="A124" s="39"/>
      <c r="B124" s="40"/>
      <c r="C124" s="252" t="s">
        <v>88</v>
      </c>
      <c r="D124" s="252" t="s">
        <v>226</v>
      </c>
      <c r="E124" s="253" t="s">
        <v>3823</v>
      </c>
      <c r="F124" s="254" t="s">
        <v>3824</v>
      </c>
      <c r="G124" s="255" t="s">
        <v>3820</v>
      </c>
      <c r="H124" s="256">
        <v>24</v>
      </c>
      <c r="I124" s="257"/>
      <c r="J124" s="257"/>
      <c r="K124" s="258">
        <f>ROUND(P124*H124,2)</f>
        <v>0</v>
      </c>
      <c r="L124" s="254" t="s">
        <v>3821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239</v>
      </c>
      <c r="AT124" s="264" t="s">
        <v>226</v>
      </c>
      <c r="AU124" s="264" t="s">
        <v>86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239</v>
      </c>
      <c r="BM124" s="264" t="s">
        <v>239</v>
      </c>
    </row>
    <row r="125" s="2" customFormat="1">
      <c r="A125" s="39"/>
      <c r="B125" s="40"/>
      <c r="C125" s="41"/>
      <c r="D125" s="266" t="s">
        <v>232</v>
      </c>
      <c r="E125" s="41"/>
      <c r="F125" s="267" t="s">
        <v>4209</v>
      </c>
      <c r="G125" s="41"/>
      <c r="H125" s="41"/>
      <c r="I125" s="158"/>
      <c r="J125" s="158"/>
      <c r="K125" s="41"/>
      <c r="L125" s="41"/>
      <c r="M125" s="45"/>
      <c r="N125" s="268"/>
      <c r="O125" s="269"/>
      <c r="P125" s="92"/>
      <c r="Q125" s="92"/>
      <c r="R125" s="92"/>
      <c r="S125" s="92"/>
      <c r="T125" s="92"/>
      <c r="U125" s="92"/>
      <c r="V125" s="92"/>
      <c r="W125" s="92"/>
      <c r="X125" s="93"/>
      <c r="Y125" s="39"/>
      <c r="Z125" s="39"/>
      <c r="AA125" s="39"/>
      <c r="AB125" s="39"/>
      <c r="AC125" s="39"/>
      <c r="AD125" s="39"/>
      <c r="AE125" s="39"/>
      <c r="AT125" s="18" t="s">
        <v>232</v>
      </c>
      <c r="AU125" s="18" t="s">
        <v>86</v>
      </c>
    </row>
    <row r="126" s="2" customFormat="1" ht="21.75" customHeight="1">
      <c r="A126" s="39"/>
      <c r="B126" s="40"/>
      <c r="C126" s="252" t="s">
        <v>234</v>
      </c>
      <c r="D126" s="252" t="s">
        <v>226</v>
      </c>
      <c r="E126" s="253" t="s">
        <v>3829</v>
      </c>
      <c r="F126" s="254" t="s">
        <v>3830</v>
      </c>
      <c r="G126" s="255" t="s">
        <v>3820</v>
      </c>
      <c r="H126" s="256">
        <v>24</v>
      </c>
      <c r="I126" s="257"/>
      <c r="J126" s="257"/>
      <c r="K126" s="258">
        <f>ROUND(P126*H126,2)</f>
        <v>0</v>
      </c>
      <c r="L126" s="254" t="s">
        <v>3821</v>
      </c>
      <c r="M126" s="45"/>
      <c r="N126" s="259" t="s">
        <v>1</v>
      </c>
      <c r="O126" s="260" t="s">
        <v>41</v>
      </c>
      <c r="P126" s="261">
        <f>I126+J126</f>
        <v>0</v>
      </c>
      <c r="Q126" s="261">
        <f>ROUND(I126*H126,2)</f>
        <v>0</v>
      </c>
      <c r="R126" s="261">
        <f>ROUND(J126*H126,2)</f>
        <v>0</v>
      </c>
      <c r="S126" s="92"/>
      <c r="T126" s="262">
        <f>S126*H126</f>
        <v>0</v>
      </c>
      <c r="U126" s="262">
        <v>0</v>
      </c>
      <c r="V126" s="262">
        <f>U126*H126</f>
        <v>0</v>
      </c>
      <c r="W126" s="262">
        <v>0</v>
      </c>
      <c r="X126" s="263">
        <f>W126*H126</f>
        <v>0</v>
      </c>
      <c r="Y126" s="39"/>
      <c r="Z126" s="39"/>
      <c r="AA126" s="39"/>
      <c r="AB126" s="39"/>
      <c r="AC126" s="39"/>
      <c r="AD126" s="39"/>
      <c r="AE126" s="39"/>
      <c r="AR126" s="264" t="s">
        <v>239</v>
      </c>
      <c r="AT126" s="264" t="s">
        <v>226</v>
      </c>
      <c r="AU126" s="264" t="s">
        <v>86</v>
      </c>
      <c r="AY126" s="18" t="s">
        <v>223</v>
      </c>
      <c r="BE126" s="265">
        <f>IF(O126="základní",K126,0)</f>
        <v>0</v>
      </c>
      <c r="BF126" s="265">
        <f>IF(O126="snížená",K126,0)</f>
        <v>0</v>
      </c>
      <c r="BG126" s="265">
        <f>IF(O126="zákl. přenesená",K126,0)</f>
        <v>0</v>
      </c>
      <c r="BH126" s="265">
        <f>IF(O126="sníž. přenesená",K126,0)</f>
        <v>0</v>
      </c>
      <c r="BI126" s="265">
        <f>IF(O126="nulová",K126,0)</f>
        <v>0</v>
      </c>
      <c r="BJ126" s="18" t="s">
        <v>86</v>
      </c>
      <c r="BK126" s="265">
        <f>ROUND(P126*H126,2)</f>
        <v>0</v>
      </c>
      <c r="BL126" s="18" t="s">
        <v>239</v>
      </c>
      <c r="BM126" s="264" t="s">
        <v>248</v>
      </c>
    </row>
    <row r="127" s="2" customFormat="1">
      <c r="A127" s="39"/>
      <c r="B127" s="40"/>
      <c r="C127" s="41"/>
      <c r="D127" s="266" t="s">
        <v>232</v>
      </c>
      <c r="E127" s="41"/>
      <c r="F127" s="267" t="s">
        <v>4210</v>
      </c>
      <c r="G127" s="41"/>
      <c r="H127" s="41"/>
      <c r="I127" s="158"/>
      <c r="J127" s="158"/>
      <c r="K127" s="41"/>
      <c r="L127" s="41"/>
      <c r="M127" s="45"/>
      <c r="N127" s="268"/>
      <c r="O127" s="269"/>
      <c r="P127" s="92"/>
      <c r="Q127" s="92"/>
      <c r="R127" s="92"/>
      <c r="S127" s="92"/>
      <c r="T127" s="92"/>
      <c r="U127" s="92"/>
      <c r="V127" s="92"/>
      <c r="W127" s="92"/>
      <c r="X127" s="93"/>
      <c r="Y127" s="39"/>
      <c r="Z127" s="39"/>
      <c r="AA127" s="39"/>
      <c r="AB127" s="39"/>
      <c r="AC127" s="39"/>
      <c r="AD127" s="39"/>
      <c r="AE127" s="39"/>
      <c r="AT127" s="18" t="s">
        <v>232</v>
      </c>
      <c r="AU127" s="18" t="s">
        <v>86</v>
      </c>
    </row>
    <row r="128" s="2" customFormat="1" ht="21.75" customHeight="1">
      <c r="A128" s="39"/>
      <c r="B128" s="40"/>
      <c r="C128" s="252" t="s">
        <v>239</v>
      </c>
      <c r="D128" s="252" t="s">
        <v>226</v>
      </c>
      <c r="E128" s="253" t="s">
        <v>3832</v>
      </c>
      <c r="F128" s="254" t="s">
        <v>3833</v>
      </c>
      <c r="G128" s="255" t="s">
        <v>3820</v>
      </c>
      <c r="H128" s="256">
        <v>8</v>
      </c>
      <c r="I128" s="257"/>
      <c r="J128" s="257"/>
      <c r="K128" s="258">
        <f>ROUND(P128*H128,2)</f>
        <v>0</v>
      </c>
      <c r="L128" s="254" t="s">
        <v>3821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86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430</v>
      </c>
    </row>
    <row r="129" s="2" customFormat="1">
      <c r="A129" s="39"/>
      <c r="B129" s="40"/>
      <c r="C129" s="41"/>
      <c r="D129" s="266" t="s">
        <v>232</v>
      </c>
      <c r="E129" s="41"/>
      <c r="F129" s="267" t="s">
        <v>4211</v>
      </c>
      <c r="G129" s="41"/>
      <c r="H129" s="41"/>
      <c r="I129" s="158"/>
      <c r="J129" s="158"/>
      <c r="K129" s="41"/>
      <c r="L129" s="41"/>
      <c r="M129" s="45"/>
      <c r="N129" s="268"/>
      <c r="O129" s="269"/>
      <c r="P129" s="92"/>
      <c r="Q129" s="92"/>
      <c r="R129" s="92"/>
      <c r="S129" s="92"/>
      <c r="T129" s="92"/>
      <c r="U129" s="92"/>
      <c r="V129" s="92"/>
      <c r="W129" s="92"/>
      <c r="X129" s="93"/>
      <c r="Y129" s="39"/>
      <c r="Z129" s="39"/>
      <c r="AA129" s="39"/>
      <c r="AB129" s="39"/>
      <c r="AC129" s="39"/>
      <c r="AD129" s="39"/>
      <c r="AE129" s="39"/>
      <c r="AT129" s="18" t="s">
        <v>232</v>
      </c>
      <c r="AU129" s="18" t="s">
        <v>86</v>
      </c>
    </row>
    <row r="130" s="2" customFormat="1" ht="16.5" customHeight="1">
      <c r="A130" s="39"/>
      <c r="B130" s="40"/>
      <c r="C130" s="252" t="s">
        <v>222</v>
      </c>
      <c r="D130" s="252" t="s">
        <v>226</v>
      </c>
      <c r="E130" s="253" t="s">
        <v>3834</v>
      </c>
      <c r="F130" s="254" t="s">
        <v>3835</v>
      </c>
      <c r="G130" s="255" t="s">
        <v>3820</v>
      </c>
      <c r="H130" s="256">
        <v>12</v>
      </c>
      <c r="I130" s="257"/>
      <c r="J130" s="257"/>
      <c r="K130" s="258">
        <f>ROUND(P130*H130,2)</f>
        <v>0</v>
      </c>
      <c r="L130" s="254" t="s">
        <v>3821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86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263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4212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86</v>
      </c>
    </row>
    <row r="132" s="2" customFormat="1" ht="16.5" customHeight="1">
      <c r="A132" s="39"/>
      <c r="B132" s="40"/>
      <c r="C132" s="252" t="s">
        <v>248</v>
      </c>
      <c r="D132" s="252" t="s">
        <v>226</v>
      </c>
      <c r="E132" s="253" t="s">
        <v>4213</v>
      </c>
      <c r="F132" s="254" t="s">
        <v>4214</v>
      </c>
      <c r="G132" s="255" t="s">
        <v>3820</v>
      </c>
      <c r="H132" s="256">
        <v>8</v>
      </c>
      <c r="I132" s="257"/>
      <c r="J132" s="257"/>
      <c r="K132" s="258">
        <f>ROUND(P132*H132,2)</f>
        <v>0</v>
      </c>
      <c r="L132" s="254" t="s">
        <v>3821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86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274</v>
      </c>
    </row>
    <row r="133" s="2" customFormat="1">
      <c r="A133" s="39"/>
      <c r="B133" s="40"/>
      <c r="C133" s="41"/>
      <c r="D133" s="266" t="s">
        <v>232</v>
      </c>
      <c r="E133" s="41"/>
      <c r="F133" s="267" t="s">
        <v>4211</v>
      </c>
      <c r="G133" s="41"/>
      <c r="H133" s="41"/>
      <c r="I133" s="158"/>
      <c r="J133" s="158"/>
      <c r="K133" s="41"/>
      <c r="L133" s="41"/>
      <c r="M133" s="45"/>
      <c r="N133" s="268"/>
      <c r="O133" s="269"/>
      <c r="P133" s="92"/>
      <c r="Q133" s="92"/>
      <c r="R133" s="92"/>
      <c r="S133" s="92"/>
      <c r="T133" s="92"/>
      <c r="U133" s="92"/>
      <c r="V133" s="92"/>
      <c r="W133" s="92"/>
      <c r="X133" s="93"/>
      <c r="Y133" s="39"/>
      <c r="Z133" s="39"/>
      <c r="AA133" s="39"/>
      <c r="AB133" s="39"/>
      <c r="AC133" s="39"/>
      <c r="AD133" s="39"/>
      <c r="AE133" s="39"/>
      <c r="AT133" s="18" t="s">
        <v>232</v>
      </c>
      <c r="AU133" s="18" t="s">
        <v>86</v>
      </c>
    </row>
    <row r="134" s="2" customFormat="1" ht="16.5" customHeight="1">
      <c r="A134" s="39"/>
      <c r="B134" s="40"/>
      <c r="C134" s="252" t="s">
        <v>253</v>
      </c>
      <c r="D134" s="252" t="s">
        <v>226</v>
      </c>
      <c r="E134" s="253" t="s">
        <v>3837</v>
      </c>
      <c r="F134" s="254" t="s">
        <v>3838</v>
      </c>
      <c r="G134" s="255" t="s">
        <v>3786</v>
      </c>
      <c r="H134" s="256">
        <v>1</v>
      </c>
      <c r="I134" s="257"/>
      <c r="J134" s="257"/>
      <c r="K134" s="258">
        <f>ROUND(P134*H134,2)</f>
        <v>0</v>
      </c>
      <c r="L134" s="254" t="s">
        <v>3821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86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289</v>
      </c>
    </row>
    <row r="135" s="2" customFormat="1">
      <c r="A135" s="39"/>
      <c r="B135" s="40"/>
      <c r="C135" s="41"/>
      <c r="D135" s="266" t="s">
        <v>232</v>
      </c>
      <c r="E135" s="41"/>
      <c r="F135" s="267" t="s">
        <v>4215</v>
      </c>
      <c r="G135" s="41"/>
      <c r="H135" s="41"/>
      <c r="I135" s="158"/>
      <c r="J135" s="158"/>
      <c r="K135" s="41"/>
      <c r="L135" s="41"/>
      <c r="M135" s="45"/>
      <c r="N135" s="268"/>
      <c r="O135" s="269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232</v>
      </c>
      <c r="AU135" s="18" t="s">
        <v>86</v>
      </c>
    </row>
    <row r="136" s="2" customFormat="1" ht="16.5" customHeight="1">
      <c r="A136" s="39"/>
      <c r="B136" s="40"/>
      <c r="C136" s="252" t="s">
        <v>430</v>
      </c>
      <c r="D136" s="252" t="s">
        <v>226</v>
      </c>
      <c r="E136" s="253" t="s">
        <v>3840</v>
      </c>
      <c r="F136" s="254" t="s">
        <v>3841</v>
      </c>
      <c r="G136" s="255" t="s">
        <v>3786</v>
      </c>
      <c r="H136" s="256">
        <v>1</v>
      </c>
      <c r="I136" s="257"/>
      <c r="J136" s="257"/>
      <c r="K136" s="258">
        <f>ROUND(P136*H136,2)</f>
        <v>0</v>
      </c>
      <c r="L136" s="254" t="s">
        <v>3821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86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303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3957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86</v>
      </c>
    </row>
    <row r="138" s="2" customFormat="1" ht="16.5" customHeight="1">
      <c r="A138" s="39"/>
      <c r="B138" s="40"/>
      <c r="C138" s="252" t="s">
        <v>258</v>
      </c>
      <c r="D138" s="252" t="s">
        <v>226</v>
      </c>
      <c r="E138" s="253" t="s">
        <v>3843</v>
      </c>
      <c r="F138" s="254" t="s">
        <v>3844</v>
      </c>
      <c r="G138" s="255" t="s">
        <v>3786</v>
      </c>
      <c r="H138" s="256">
        <v>1</v>
      </c>
      <c r="I138" s="257"/>
      <c r="J138" s="257"/>
      <c r="K138" s="258">
        <f>ROUND(P138*H138,2)</f>
        <v>0</v>
      </c>
      <c r="L138" s="254" t="s">
        <v>3821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239</v>
      </c>
      <c r="AT138" s="264" t="s">
        <v>226</v>
      </c>
      <c r="AU138" s="264" t="s">
        <v>86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239</v>
      </c>
      <c r="BM138" s="264" t="s">
        <v>317</v>
      </c>
    </row>
    <row r="139" s="2" customFormat="1">
      <c r="A139" s="39"/>
      <c r="B139" s="40"/>
      <c r="C139" s="41"/>
      <c r="D139" s="266" t="s">
        <v>232</v>
      </c>
      <c r="E139" s="41"/>
      <c r="F139" s="267" t="s">
        <v>3958</v>
      </c>
      <c r="G139" s="41"/>
      <c r="H139" s="41"/>
      <c r="I139" s="158"/>
      <c r="J139" s="158"/>
      <c r="K139" s="41"/>
      <c r="L139" s="41"/>
      <c r="M139" s="45"/>
      <c r="N139" s="268"/>
      <c r="O139" s="269"/>
      <c r="P139" s="92"/>
      <c r="Q139" s="92"/>
      <c r="R139" s="92"/>
      <c r="S139" s="92"/>
      <c r="T139" s="92"/>
      <c r="U139" s="92"/>
      <c r="V139" s="92"/>
      <c r="W139" s="92"/>
      <c r="X139" s="93"/>
      <c r="Y139" s="39"/>
      <c r="Z139" s="39"/>
      <c r="AA139" s="39"/>
      <c r="AB139" s="39"/>
      <c r="AC139" s="39"/>
      <c r="AD139" s="39"/>
      <c r="AE139" s="39"/>
      <c r="AT139" s="18" t="s">
        <v>232</v>
      </c>
      <c r="AU139" s="18" t="s">
        <v>86</v>
      </c>
    </row>
    <row r="140" s="2" customFormat="1" ht="16.5" customHeight="1">
      <c r="A140" s="39"/>
      <c r="B140" s="40"/>
      <c r="C140" s="252" t="s">
        <v>263</v>
      </c>
      <c r="D140" s="252" t="s">
        <v>226</v>
      </c>
      <c r="E140" s="253" t="s">
        <v>3846</v>
      </c>
      <c r="F140" s="254" t="s">
        <v>3847</v>
      </c>
      <c r="G140" s="255" t="s">
        <v>3786</v>
      </c>
      <c r="H140" s="256">
        <v>1</v>
      </c>
      <c r="I140" s="257"/>
      <c r="J140" s="257"/>
      <c r="K140" s="258">
        <f>ROUND(P140*H140,2)</f>
        <v>0</v>
      </c>
      <c r="L140" s="254" t="s">
        <v>3821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86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332</v>
      </c>
    </row>
    <row r="141" s="2" customFormat="1">
      <c r="A141" s="39"/>
      <c r="B141" s="40"/>
      <c r="C141" s="41"/>
      <c r="D141" s="266" t="s">
        <v>232</v>
      </c>
      <c r="E141" s="41"/>
      <c r="F141" s="267" t="s">
        <v>3959</v>
      </c>
      <c r="G141" s="41"/>
      <c r="H141" s="41"/>
      <c r="I141" s="158"/>
      <c r="J141" s="158"/>
      <c r="K141" s="41"/>
      <c r="L141" s="41"/>
      <c r="M141" s="45"/>
      <c r="N141" s="268"/>
      <c r="O141" s="269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232</v>
      </c>
      <c r="AU141" s="18" t="s">
        <v>86</v>
      </c>
    </row>
    <row r="142" s="12" customFormat="1" ht="25.92" customHeight="1">
      <c r="A142" s="12"/>
      <c r="B142" s="235"/>
      <c r="C142" s="236"/>
      <c r="D142" s="237" t="s">
        <v>77</v>
      </c>
      <c r="E142" s="238" t="s">
        <v>3849</v>
      </c>
      <c r="F142" s="238" t="s">
        <v>960</v>
      </c>
      <c r="G142" s="236"/>
      <c r="H142" s="236"/>
      <c r="I142" s="239"/>
      <c r="J142" s="239"/>
      <c r="K142" s="240">
        <f>BK142</f>
        <v>0</v>
      </c>
      <c r="L142" s="236"/>
      <c r="M142" s="241"/>
      <c r="N142" s="242"/>
      <c r="O142" s="243"/>
      <c r="P142" s="243"/>
      <c r="Q142" s="244">
        <f>SUM(Q143:Q148)</f>
        <v>0</v>
      </c>
      <c r="R142" s="244">
        <f>SUM(R143:R148)</f>
        <v>0</v>
      </c>
      <c r="S142" s="243"/>
      <c r="T142" s="245">
        <f>SUM(T143:T148)</f>
        <v>0</v>
      </c>
      <c r="U142" s="243"/>
      <c r="V142" s="245">
        <f>SUM(V143:V148)</f>
        <v>0</v>
      </c>
      <c r="W142" s="243"/>
      <c r="X142" s="246">
        <f>SUM(X143:X148)</f>
        <v>0</v>
      </c>
      <c r="Y142" s="12"/>
      <c r="Z142" s="12"/>
      <c r="AA142" s="12"/>
      <c r="AB142" s="12"/>
      <c r="AC142" s="12"/>
      <c r="AD142" s="12"/>
      <c r="AE142" s="12"/>
      <c r="AR142" s="247" t="s">
        <v>86</v>
      </c>
      <c r="AT142" s="248" t="s">
        <v>77</v>
      </c>
      <c r="AU142" s="248" t="s">
        <v>78</v>
      </c>
      <c r="AY142" s="247" t="s">
        <v>223</v>
      </c>
      <c r="BK142" s="249">
        <f>SUM(BK143:BK148)</f>
        <v>0</v>
      </c>
    </row>
    <row r="143" s="2" customFormat="1" ht="16.5" customHeight="1">
      <c r="A143" s="39"/>
      <c r="B143" s="40"/>
      <c r="C143" s="252" t="s">
        <v>267</v>
      </c>
      <c r="D143" s="252" t="s">
        <v>226</v>
      </c>
      <c r="E143" s="253" t="s">
        <v>3916</v>
      </c>
      <c r="F143" s="254" t="s">
        <v>3917</v>
      </c>
      <c r="G143" s="255" t="s">
        <v>320</v>
      </c>
      <c r="H143" s="256">
        <v>30</v>
      </c>
      <c r="I143" s="257"/>
      <c r="J143" s="257"/>
      <c r="K143" s="258">
        <f>ROUND(P143*H143,2)</f>
        <v>0</v>
      </c>
      <c r="L143" s="254" t="s">
        <v>3821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86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343</v>
      </c>
    </row>
    <row r="144" s="2" customFormat="1">
      <c r="A144" s="39"/>
      <c r="B144" s="40"/>
      <c r="C144" s="41"/>
      <c r="D144" s="266" t="s">
        <v>232</v>
      </c>
      <c r="E144" s="41"/>
      <c r="F144" s="267" t="s">
        <v>4216</v>
      </c>
      <c r="G144" s="41"/>
      <c r="H144" s="41"/>
      <c r="I144" s="158"/>
      <c r="J144" s="158"/>
      <c r="K144" s="41"/>
      <c r="L144" s="41"/>
      <c r="M144" s="45"/>
      <c r="N144" s="268"/>
      <c r="O144" s="269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232</v>
      </c>
      <c r="AU144" s="18" t="s">
        <v>86</v>
      </c>
    </row>
    <row r="145" s="2" customFormat="1" ht="21.75" customHeight="1">
      <c r="A145" s="39"/>
      <c r="B145" s="40"/>
      <c r="C145" s="252" t="s">
        <v>274</v>
      </c>
      <c r="D145" s="252" t="s">
        <v>226</v>
      </c>
      <c r="E145" s="253" t="s">
        <v>4217</v>
      </c>
      <c r="F145" s="254" t="s">
        <v>4218</v>
      </c>
      <c r="G145" s="255" t="s">
        <v>481</v>
      </c>
      <c r="H145" s="256">
        <v>595</v>
      </c>
      <c r="I145" s="257"/>
      <c r="J145" s="257"/>
      <c r="K145" s="258">
        <f>ROUND(P145*H145,2)</f>
        <v>0</v>
      </c>
      <c r="L145" s="254" t="s">
        <v>3821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86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353</v>
      </c>
    </row>
    <row r="146" s="2" customFormat="1">
      <c r="A146" s="39"/>
      <c r="B146" s="40"/>
      <c r="C146" s="41"/>
      <c r="D146" s="266" t="s">
        <v>232</v>
      </c>
      <c r="E146" s="41"/>
      <c r="F146" s="267" t="s">
        <v>4219</v>
      </c>
      <c r="G146" s="41"/>
      <c r="H146" s="41"/>
      <c r="I146" s="158"/>
      <c r="J146" s="158"/>
      <c r="K146" s="41"/>
      <c r="L146" s="41"/>
      <c r="M146" s="45"/>
      <c r="N146" s="268"/>
      <c r="O146" s="269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232</v>
      </c>
      <c r="AU146" s="18" t="s">
        <v>86</v>
      </c>
    </row>
    <row r="147" s="2" customFormat="1" ht="16.5" customHeight="1">
      <c r="A147" s="39"/>
      <c r="B147" s="40"/>
      <c r="C147" s="252" t="s">
        <v>279</v>
      </c>
      <c r="D147" s="252" t="s">
        <v>226</v>
      </c>
      <c r="E147" s="253" t="s">
        <v>4220</v>
      </c>
      <c r="F147" s="254" t="s">
        <v>4221</v>
      </c>
      <c r="G147" s="255" t="s">
        <v>320</v>
      </c>
      <c r="H147" s="256">
        <v>1</v>
      </c>
      <c r="I147" s="257"/>
      <c r="J147" s="257"/>
      <c r="K147" s="258">
        <f>ROUND(P147*H147,2)</f>
        <v>0</v>
      </c>
      <c r="L147" s="254" t="s">
        <v>3821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86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522</v>
      </c>
    </row>
    <row r="148" s="2" customFormat="1">
      <c r="A148" s="39"/>
      <c r="B148" s="40"/>
      <c r="C148" s="41"/>
      <c r="D148" s="266" t="s">
        <v>232</v>
      </c>
      <c r="E148" s="41"/>
      <c r="F148" s="267" t="s">
        <v>4222</v>
      </c>
      <c r="G148" s="41"/>
      <c r="H148" s="41"/>
      <c r="I148" s="158"/>
      <c r="J148" s="158"/>
      <c r="K148" s="41"/>
      <c r="L148" s="41"/>
      <c r="M148" s="45"/>
      <c r="N148" s="268"/>
      <c r="O148" s="269"/>
      <c r="P148" s="92"/>
      <c r="Q148" s="92"/>
      <c r="R148" s="92"/>
      <c r="S148" s="92"/>
      <c r="T148" s="92"/>
      <c r="U148" s="92"/>
      <c r="V148" s="92"/>
      <c r="W148" s="92"/>
      <c r="X148" s="93"/>
      <c r="Y148" s="39"/>
      <c r="Z148" s="39"/>
      <c r="AA148" s="39"/>
      <c r="AB148" s="39"/>
      <c r="AC148" s="39"/>
      <c r="AD148" s="39"/>
      <c r="AE148" s="39"/>
      <c r="AT148" s="18" t="s">
        <v>232</v>
      </c>
      <c r="AU148" s="18" t="s">
        <v>86</v>
      </c>
    </row>
    <row r="149" s="12" customFormat="1" ht="25.92" customHeight="1">
      <c r="A149" s="12"/>
      <c r="B149" s="235"/>
      <c r="C149" s="236"/>
      <c r="D149" s="237" t="s">
        <v>77</v>
      </c>
      <c r="E149" s="238" t="s">
        <v>4223</v>
      </c>
      <c r="F149" s="238" t="s">
        <v>4224</v>
      </c>
      <c r="G149" s="236"/>
      <c r="H149" s="236"/>
      <c r="I149" s="239"/>
      <c r="J149" s="239"/>
      <c r="K149" s="240">
        <f>BK149</f>
        <v>0</v>
      </c>
      <c r="L149" s="236"/>
      <c r="M149" s="241"/>
      <c r="N149" s="242"/>
      <c r="O149" s="243"/>
      <c r="P149" s="243"/>
      <c r="Q149" s="244">
        <f>SUM(Q150:Q161)</f>
        <v>0</v>
      </c>
      <c r="R149" s="244">
        <f>SUM(R150:R161)</f>
        <v>0</v>
      </c>
      <c r="S149" s="243"/>
      <c r="T149" s="245">
        <f>SUM(T150:T161)</f>
        <v>0</v>
      </c>
      <c r="U149" s="243"/>
      <c r="V149" s="245">
        <f>SUM(V150:V161)</f>
        <v>0</v>
      </c>
      <c r="W149" s="243"/>
      <c r="X149" s="246">
        <f>SUM(X150:X161)</f>
        <v>0</v>
      </c>
      <c r="Y149" s="12"/>
      <c r="Z149" s="12"/>
      <c r="AA149" s="12"/>
      <c r="AB149" s="12"/>
      <c r="AC149" s="12"/>
      <c r="AD149" s="12"/>
      <c r="AE149" s="12"/>
      <c r="AR149" s="247" t="s">
        <v>86</v>
      </c>
      <c r="AT149" s="248" t="s">
        <v>77</v>
      </c>
      <c r="AU149" s="248" t="s">
        <v>78</v>
      </c>
      <c r="AY149" s="247" t="s">
        <v>223</v>
      </c>
      <c r="BK149" s="249">
        <f>SUM(BK150:BK161)</f>
        <v>0</v>
      </c>
    </row>
    <row r="150" s="2" customFormat="1" ht="16.5" customHeight="1">
      <c r="A150" s="39"/>
      <c r="B150" s="40"/>
      <c r="C150" s="252" t="s">
        <v>289</v>
      </c>
      <c r="D150" s="252" t="s">
        <v>226</v>
      </c>
      <c r="E150" s="253" t="s">
        <v>4225</v>
      </c>
      <c r="F150" s="254" t="s">
        <v>4226</v>
      </c>
      <c r="G150" s="255" t="s">
        <v>320</v>
      </c>
      <c r="H150" s="256">
        <v>1</v>
      </c>
      <c r="I150" s="257"/>
      <c r="J150" s="257"/>
      <c r="K150" s="258">
        <f>ROUND(P150*H150,2)</f>
        <v>0</v>
      </c>
      <c r="L150" s="254" t="s">
        <v>3821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86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365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4227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86</v>
      </c>
    </row>
    <row r="152" s="2" customFormat="1" ht="16.5" customHeight="1">
      <c r="A152" s="39"/>
      <c r="B152" s="40"/>
      <c r="C152" s="252" t="s">
        <v>9</v>
      </c>
      <c r="D152" s="252" t="s">
        <v>226</v>
      </c>
      <c r="E152" s="253" t="s">
        <v>4228</v>
      </c>
      <c r="F152" s="254" t="s">
        <v>4229</v>
      </c>
      <c r="G152" s="255" t="s">
        <v>320</v>
      </c>
      <c r="H152" s="256">
        <v>1</v>
      </c>
      <c r="I152" s="257"/>
      <c r="J152" s="257"/>
      <c r="K152" s="258">
        <f>ROUND(P152*H152,2)</f>
        <v>0</v>
      </c>
      <c r="L152" s="254" t="s">
        <v>3821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86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375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4230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86</v>
      </c>
    </row>
    <row r="154" s="2" customFormat="1" ht="16.5" customHeight="1">
      <c r="A154" s="39"/>
      <c r="B154" s="40"/>
      <c r="C154" s="252" t="s">
        <v>303</v>
      </c>
      <c r="D154" s="252" t="s">
        <v>226</v>
      </c>
      <c r="E154" s="253" t="s">
        <v>4231</v>
      </c>
      <c r="F154" s="254" t="s">
        <v>4232</v>
      </c>
      <c r="G154" s="255" t="s">
        <v>320</v>
      </c>
      <c r="H154" s="256">
        <v>14</v>
      </c>
      <c r="I154" s="257"/>
      <c r="J154" s="257"/>
      <c r="K154" s="258">
        <f>ROUND(P154*H154,2)</f>
        <v>0</v>
      </c>
      <c r="L154" s="254" t="s">
        <v>3821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86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385</v>
      </c>
    </row>
    <row r="155" s="2" customFormat="1">
      <c r="A155" s="39"/>
      <c r="B155" s="40"/>
      <c r="C155" s="41"/>
      <c r="D155" s="266" t="s">
        <v>232</v>
      </c>
      <c r="E155" s="41"/>
      <c r="F155" s="267" t="s">
        <v>4233</v>
      </c>
      <c r="G155" s="41"/>
      <c r="H155" s="41"/>
      <c r="I155" s="158"/>
      <c r="J155" s="158"/>
      <c r="K155" s="41"/>
      <c r="L155" s="41"/>
      <c r="M155" s="45"/>
      <c r="N155" s="268"/>
      <c r="O155" s="269"/>
      <c r="P155" s="92"/>
      <c r="Q155" s="92"/>
      <c r="R155" s="92"/>
      <c r="S155" s="92"/>
      <c r="T155" s="92"/>
      <c r="U155" s="92"/>
      <c r="V155" s="92"/>
      <c r="W155" s="92"/>
      <c r="X155" s="93"/>
      <c r="Y155" s="39"/>
      <c r="Z155" s="39"/>
      <c r="AA155" s="39"/>
      <c r="AB155" s="39"/>
      <c r="AC155" s="39"/>
      <c r="AD155" s="39"/>
      <c r="AE155" s="39"/>
      <c r="AT155" s="18" t="s">
        <v>232</v>
      </c>
      <c r="AU155" s="18" t="s">
        <v>86</v>
      </c>
    </row>
    <row r="156" s="2" customFormat="1" ht="16.5" customHeight="1">
      <c r="A156" s="39"/>
      <c r="B156" s="40"/>
      <c r="C156" s="252" t="s">
        <v>312</v>
      </c>
      <c r="D156" s="252" t="s">
        <v>226</v>
      </c>
      <c r="E156" s="253" t="s">
        <v>4234</v>
      </c>
      <c r="F156" s="254" t="s">
        <v>4235</v>
      </c>
      <c r="G156" s="255" t="s">
        <v>895</v>
      </c>
      <c r="H156" s="256">
        <v>24</v>
      </c>
      <c r="I156" s="257"/>
      <c r="J156" s="257"/>
      <c r="K156" s="258">
        <f>ROUND(P156*H156,2)</f>
        <v>0</v>
      </c>
      <c r="L156" s="254" t="s">
        <v>3821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86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307</v>
      </c>
    </row>
    <row r="157" s="2" customFormat="1">
      <c r="A157" s="39"/>
      <c r="B157" s="40"/>
      <c r="C157" s="41"/>
      <c r="D157" s="266" t="s">
        <v>232</v>
      </c>
      <c r="E157" s="41"/>
      <c r="F157" s="267" t="s">
        <v>4236</v>
      </c>
      <c r="G157" s="41"/>
      <c r="H157" s="41"/>
      <c r="I157" s="158"/>
      <c r="J157" s="158"/>
      <c r="K157" s="41"/>
      <c r="L157" s="41"/>
      <c r="M157" s="45"/>
      <c r="N157" s="268"/>
      <c r="O157" s="269"/>
      <c r="P157" s="92"/>
      <c r="Q157" s="92"/>
      <c r="R157" s="92"/>
      <c r="S157" s="92"/>
      <c r="T157" s="92"/>
      <c r="U157" s="92"/>
      <c r="V157" s="92"/>
      <c r="W157" s="92"/>
      <c r="X157" s="93"/>
      <c r="Y157" s="39"/>
      <c r="Z157" s="39"/>
      <c r="AA157" s="39"/>
      <c r="AB157" s="39"/>
      <c r="AC157" s="39"/>
      <c r="AD157" s="39"/>
      <c r="AE157" s="39"/>
      <c r="AT157" s="18" t="s">
        <v>232</v>
      </c>
      <c r="AU157" s="18" t="s">
        <v>86</v>
      </c>
    </row>
    <row r="158" s="2" customFormat="1" ht="16.5" customHeight="1">
      <c r="A158" s="39"/>
      <c r="B158" s="40"/>
      <c r="C158" s="252" t="s">
        <v>317</v>
      </c>
      <c r="D158" s="252" t="s">
        <v>226</v>
      </c>
      <c r="E158" s="253" t="s">
        <v>4237</v>
      </c>
      <c r="F158" s="254" t="s">
        <v>4238</v>
      </c>
      <c r="G158" s="255" t="s">
        <v>320</v>
      </c>
      <c r="H158" s="256">
        <v>14</v>
      </c>
      <c r="I158" s="257"/>
      <c r="J158" s="257"/>
      <c r="K158" s="258">
        <f>ROUND(P158*H158,2)</f>
        <v>0</v>
      </c>
      <c r="L158" s="254" t="s">
        <v>3821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86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327</v>
      </c>
    </row>
    <row r="159" s="2" customFormat="1">
      <c r="A159" s="39"/>
      <c r="B159" s="40"/>
      <c r="C159" s="41"/>
      <c r="D159" s="266" t="s">
        <v>232</v>
      </c>
      <c r="E159" s="41"/>
      <c r="F159" s="267" t="s">
        <v>4239</v>
      </c>
      <c r="G159" s="41"/>
      <c r="H159" s="41"/>
      <c r="I159" s="158"/>
      <c r="J159" s="158"/>
      <c r="K159" s="41"/>
      <c r="L159" s="41"/>
      <c r="M159" s="45"/>
      <c r="N159" s="268"/>
      <c r="O159" s="269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232</v>
      </c>
      <c r="AU159" s="18" t="s">
        <v>86</v>
      </c>
    </row>
    <row r="160" s="2" customFormat="1" ht="16.5" customHeight="1">
      <c r="A160" s="39"/>
      <c r="B160" s="40"/>
      <c r="C160" s="252" t="s">
        <v>322</v>
      </c>
      <c r="D160" s="252" t="s">
        <v>226</v>
      </c>
      <c r="E160" s="253" t="s">
        <v>4240</v>
      </c>
      <c r="F160" s="254" t="s">
        <v>4241</v>
      </c>
      <c r="G160" s="255" t="s">
        <v>320</v>
      </c>
      <c r="H160" s="256">
        <v>14</v>
      </c>
      <c r="I160" s="257"/>
      <c r="J160" s="257"/>
      <c r="K160" s="258">
        <f>ROUND(P160*H160,2)</f>
        <v>0</v>
      </c>
      <c r="L160" s="254" t="s">
        <v>3821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86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575</v>
      </c>
    </row>
    <row r="161" s="2" customFormat="1">
      <c r="A161" s="39"/>
      <c r="B161" s="40"/>
      <c r="C161" s="41"/>
      <c r="D161" s="266" t="s">
        <v>232</v>
      </c>
      <c r="E161" s="41"/>
      <c r="F161" s="267" t="s">
        <v>4239</v>
      </c>
      <c r="G161" s="41"/>
      <c r="H161" s="41"/>
      <c r="I161" s="158"/>
      <c r="J161" s="158"/>
      <c r="K161" s="41"/>
      <c r="L161" s="41"/>
      <c r="M161" s="45"/>
      <c r="N161" s="268"/>
      <c r="O161" s="269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232</v>
      </c>
      <c r="AU161" s="18" t="s">
        <v>86</v>
      </c>
    </row>
    <row r="162" s="12" customFormat="1" ht="25.92" customHeight="1">
      <c r="A162" s="12"/>
      <c r="B162" s="235"/>
      <c r="C162" s="236"/>
      <c r="D162" s="237" t="s">
        <v>77</v>
      </c>
      <c r="E162" s="238" t="s">
        <v>3933</v>
      </c>
      <c r="F162" s="238" t="s">
        <v>3934</v>
      </c>
      <c r="G162" s="236"/>
      <c r="H162" s="236"/>
      <c r="I162" s="239"/>
      <c r="J162" s="239"/>
      <c r="K162" s="240">
        <f>BK162</f>
        <v>0</v>
      </c>
      <c r="L162" s="236"/>
      <c r="M162" s="241"/>
      <c r="N162" s="242"/>
      <c r="O162" s="243"/>
      <c r="P162" s="243"/>
      <c r="Q162" s="244">
        <f>SUM(Q163:Q166)</f>
        <v>0</v>
      </c>
      <c r="R162" s="244">
        <f>SUM(R163:R166)</f>
        <v>0</v>
      </c>
      <c r="S162" s="243"/>
      <c r="T162" s="245">
        <f>SUM(T163:T166)</f>
        <v>0</v>
      </c>
      <c r="U162" s="243"/>
      <c r="V162" s="245">
        <f>SUM(V163:V166)</f>
        <v>0</v>
      </c>
      <c r="W162" s="243"/>
      <c r="X162" s="246">
        <f>SUM(X163:X166)</f>
        <v>0</v>
      </c>
      <c r="Y162" s="12"/>
      <c r="Z162" s="12"/>
      <c r="AA162" s="12"/>
      <c r="AB162" s="12"/>
      <c r="AC162" s="12"/>
      <c r="AD162" s="12"/>
      <c r="AE162" s="12"/>
      <c r="AR162" s="247" t="s">
        <v>86</v>
      </c>
      <c r="AT162" s="248" t="s">
        <v>77</v>
      </c>
      <c r="AU162" s="248" t="s">
        <v>78</v>
      </c>
      <c r="AY162" s="247" t="s">
        <v>223</v>
      </c>
      <c r="BK162" s="249">
        <f>SUM(BK163:BK166)</f>
        <v>0</v>
      </c>
    </row>
    <row r="163" s="2" customFormat="1" ht="21.75" customHeight="1">
      <c r="A163" s="39"/>
      <c r="B163" s="40"/>
      <c r="C163" s="252" t="s">
        <v>332</v>
      </c>
      <c r="D163" s="252" t="s">
        <v>226</v>
      </c>
      <c r="E163" s="253" t="s">
        <v>3935</v>
      </c>
      <c r="F163" s="254" t="s">
        <v>3936</v>
      </c>
      <c r="G163" s="255" t="s">
        <v>320</v>
      </c>
      <c r="H163" s="256">
        <v>1</v>
      </c>
      <c r="I163" s="257"/>
      <c r="J163" s="257"/>
      <c r="K163" s="258">
        <f>ROUND(P163*H163,2)</f>
        <v>0</v>
      </c>
      <c r="L163" s="254" t="s">
        <v>3821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86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584</v>
      </c>
    </row>
    <row r="164" s="2" customFormat="1">
      <c r="A164" s="39"/>
      <c r="B164" s="40"/>
      <c r="C164" s="41"/>
      <c r="D164" s="266" t="s">
        <v>232</v>
      </c>
      <c r="E164" s="41"/>
      <c r="F164" s="267" t="s">
        <v>4242</v>
      </c>
      <c r="G164" s="41"/>
      <c r="H164" s="41"/>
      <c r="I164" s="158"/>
      <c r="J164" s="158"/>
      <c r="K164" s="41"/>
      <c r="L164" s="41"/>
      <c r="M164" s="45"/>
      <c r="N164" s="268"/>
      <c r="O164" s="269"/>
      <c r="P164" s="92"/>
      <c r="Q164" s="92"/>
      <c r="R164" s="92"/>
      <c r="S164" s="92"/>
      <c r="T164" s="92"/>
      <c r="U164" s="92"/>
      <c r="V164" s="92"/>
      <c r="W164" s="92"/>
      <c r="X164" s="93"/>
      <c r="Y164" s="39"/>
      <c r="Z164" s="39"/>
      <c r="AA164" s="39"/>
      <c r="AB164" s="39"/>
      <c r="AC164" s="39"/>
      <c r="AD164" s="39"/>
      <c r="AE164" s="39"/>
      <c r="AT164" s="18" t="s">
        <v>232</v>
      </c>
      <c r="AU164" s="18" t="s">
        <v>86</v>
      </c>
    </row>
    <row r="165" s="2" customFormat="1" ht="21.75" customHeight="1">
      <c r="A165" s="39"/>
      <c r="B165" s="40"/>
      <c r="C165" s="252" t="s">
        <v>8</v>
      </c>
      <c r="D165" s="252" t="s">
        <v>226</v>
      </c>
      <c r="E165" s="253" t="s">
        <v>3939</v>
      </c>
      <c r="F165" s="254" t="s">
        <v>3940</v>
      </c>
      <c r="G165" s="255" t="s">
        <v>481</v>
      </c>
      <c r="H165" s="256">
        <v>295</v>
      </c>
      <c r="I165" s="257"/>
      <c r="J165" s="257"/>
      <c r="K165" s="258">
        <f>ROUND(P165*H165,2)</f>
        <v>0</v>
      </c>
      <c r="L165" s="254" t="s">
        <v>3821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86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595</v>
      </c>
    </row>
    <row r="166" s="2" customFormat="1">
      <c r="A166" s="39"/>
      <c r="B166" s="40"/>
      <c r="C166" s="41"/>
      <c r="D166" s="266" t="s">
        <v>232</v>
      </c>
      <c r="E166" s="41"/>
      <c r="F166" s="267" t="s">
        <v>4243</v>
      </c>
      <c r="G166" s="41"/>
      <c r="H166" s="41"/>
      <c r="I166" s="158"/>
      <c r="J166" s="158"/>
      <c r="K166" s="41"/>
      <c r="L166" s="41"/>
      <c r="M166" s="45"/>
      <c r="N166" s="270"/>
      <c r="O166" s="271"/>
      <c r="P166" s="272"/>
      <c r="Q166" s="272"/>
      <c r="R166" s="272"/>
      <c r="S166" s="272"/>
      <c r="T166" s="272"/>
      <c r="U166" s="272"/>
      <c r="V166" s="272"/>
      <c r="W166" s="272"/>
      <c r="X166" s="273"/>
      <c r="Y166" s="39"/>
      <c r="Z166" s="39"/>
      <c r="AA166" s="39"/>
      <c r="AB166" s="39"/>
      <c r="AC166" s="39"/>
      <c r="AD166" s="39"/>
      <c r="AE166" s="39"/>
      <c r="AT166" s="18" t="s">
        <v>232</v>
      </c>
      <c r="AU166" s="18" t="s">
        <v>86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197"/>
      <c r="J167" s="197"/>
      <c r="K167" s="68"/>
      <c r="L167" s="68"/>
      <c r="M167" s="45"/>
      <c r="N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8iBkPh6KxHxUd0VJp0vBd1XE3Hkpfs09IPOdjuGRCPrrCxmPYxxJjDyzHNyD02A/ypNHaCOz1uyNUljFUQ/lKg==" hashValue="aNPJigN0+Y5i/qOmlC9lUAkm9AtbX0X9joKQn1B/mwTJ/FFk+GZ3J/vd7eIVjTj/ruPoksra+EHYSGYAqqPyeA==" algorithmName="SHA-512" password="CC35"/>
  <autoFilter ref="C119:L16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155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4244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3"/>
      <c r="B27" s="164"/>
      <c r="C27" s="163"/>
      <c r="D27" s="163"/>
      <c r="E27" s="165" t="s">
        <v>3813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ROUND(K118,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ROUND((SUM(BE118:BE128)),  2)</f>
        <v>0</v>
      </c>
      <c r="G35" s="39"/>
      <c r="H35" s="39"/>
      <c r="I35" s="176">
        <v>0.20999999999999999</v>
      </c>
      <c r="J35" s="158"/>
      <c r="K35" s="170">
        <f>ROUND(((SUM(BE118:BE128))*I35),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ROUND((SUM(BF118:BF128)),  2)</f>
        <v>0</v>
      </c>
      <c r="G36" s="39"/>
      <c r="H36" s="39"/>
      <c r="I36" s="176">
        <v>0.14999999999999999</v>
      </c>
      <c r="J36" s="158"/>
      <c r="K36" s="170">
        <f>ROUND(((SUM(BF118:BF128))*I36),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ROUND((SUM(BG118:BG128)),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ROUND((SUM(BH118:BH128)),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ROUND((SUM(BI118:BI128)),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472 - Slaboproudé rozvody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Q118</f>
        <v>0</v>
      </c>
      <c r="J96" s="208">
        <f>R118</f>
        <v>0</v>
      </c>
      <c r="K96" s="111">
        <f>K118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3814</v>
      </c>
      <c r="E97" s="212"/>
      <c r="F97" s="212"/>
      <c r="G97" s="212"/>
      <c r="H97" s="212"/>
      <c r="I97" s="213">
        <f>Q119</f>
        <v>0</v>
      </c>
      <c r="J97" s="213">
        <f>R119</f>
        <v>0</v>
      </c>
      <c r="K97" s="214">
        <f>K119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9"/>
      <c r="C98" s="210"/>
      <c r="D98" s="211" t="s">
        <v>4208</v>
      </c>
      <c r="E98" s="212"/>
      <c r="F98" s="212"/>
      <c r="G98" s="212"/>
      <c r="H98" s="212"/>
      <c r="I98" s="213">
        <f>Q126</f>
        <v>0</v>
      </c>
      <c r="J98" s="213">
        <f>R126</f>
        <v>0</v>
      </c>
      <c r="K98" s="214">
        <f>K126</f>
        <v>0</v>
      </c>
      <c r="L98" s="210"/>
      <c r="M98" s="2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58"/>
      <c r="J99" s="158"/>
      <c r="K99" s="41"/>
      <c r="L99" s="41"/>
      <c r="M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97"/>
      <c r="J100" s="197"/>
      <c r="K100" s="68"/>
      <c r="L100" s="68"/>
      <c r="M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200"/>
      <c r="J104" s="200"/>
      <c r="K104" s="70"/>
      <c r="L104" s="70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204</v>
      </c>
      <c r="D105" s="41"/>
      <c r="E105" s="41"/>
      <c r="F105" s="41"/>
      <c r="G105" s="41"/>
      <c r="H105" s="41"/>
      <c r="I105" s="158"/>
      <c r="J105" s="158"/>
      <c r="K105" s="41"/>
      <c r="L105" s="41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58"/>
      <c r="J106" s="158"/>
      <c r="K106" s="41"/>
      <c r="L106" s="41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17</v>
      </c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201" t="str">
        <f>E7</f>
        <v>Revitalizace centra města Kopřivnice - aktualizace 08.2020</v>
      </c>
      <c r="F108" s="33"/>
      <c r="G108" s="33"/>
      <c r="H108" s="33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187</v>
      </c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472 - Slaboproudé rozvody</v>
      </c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21</v>
      </c>
      <c r="D112" s="41"/>
      <c r="E112" s="41"/>
      <c r="F112" s="28" t="str">
        <f>F12</f>
        <v xml:space="preserve"> </v>
      </c>
      <c r="G112" s="41"/>
      <c r="H112" s="41"/>
      <c r="I112" s="160" t="s">
        <v>23</v>
      </c>
      <c r="J112" s="162" t="str">
        <f>IF(J12="","",J12)</f>
        <v>7. 8. 2020</v>
      </c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25</v>
      </c>
      <c r="D114" s="41"/>
      <c r="E114" s="41"/>
      <c r="F114" s="28" t="str">
        <f>E15</f>
        <v>Město Kopřivnice</v>
      </c>
      <c r="G114" s="41"/>
      <c r="H114" s="41"/>
      <c r="I114" s="160" t="s">
        <v>31</v>
      </c>
      <c r="J114" s="202" t="str">
        <f>E21</f>
        <v>Dopravoprojekt Ostrava a.s.</v>
      </c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160" t="s">
        <v>33</v>
      </c>
      <c r="J115" s="202" t="str">
        <f>E24</f>
        <v xml:space="preserve"> 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22"/>
      <c r="B117" s="223"/>
      <c r="C117" s="224" t="s">
        <v>205</v>
      </c>
      <c r="D117" s="225" t="s">
        <v>61</v>
      </c>
      <c r="E117" s="225" t="s">
        <v>57</v>
      </c>
      <c r="F117" s="225" t="s">
        <v>58</v>
      </c>
      <c r="G117" s="225" t="s">
        <v>206</v>
      </c>
      <c r="H117" s="225" t="s">
        <v>207</v>
      </c>
      <c r="I117" s="226" t="s">
        <v>208</v>
      </c>
      <c r="J117" s="226" t="s">
        <v>209</v>
      </c>
      <c r="K117" s="225" t="s">
        <v>196</v>
      </c>
      <c r="L117" s="227" t="s">
        <v>210</v>
      </c>
      <c r="M117" s="228"/>
      <c r="N117" s="101" t="s">
        <v>1</v>
      </c>
      <c r="O117" s="102" t="s">
        <v>40</v>
      </c>
      <c r="P117" s="102" t="s">
        <v>211</v>
      </c>
      <c r="Q117" s="102" t="s">
        <v>212</v>
      </c>
      <c r="R117" s="102" t="s">
        <v>213</v>
      </c>
      <c r="S117" s="102" t="s">
        <v>214</v>
      </c>
      <c r="T117" s="102" t="s">
        <v>215</v>
      </c>
      <c r="U117" s="102" t="s">
        <v>216</v>
      </c>
      <c r="V117" s="102" t="s">
        <v>217</v>
      </c>
      <c r="W117" s="102" t="s">
        <v>218</v>
      </c>
      <c r="X117" s="103" t="s">
        <v>219</v>
      </c>
      <c r="Y117" s="222"/>
      <c r="Z117" s="222"/>
      <c r="AA117" s="222"/>
      <c r="AB117" s="222"/>
      <c r="AC117" s="222"/>
      <c r="AD117" s="222"/>
      <c r="AE117" s="222"/>
    </row>
    <row r="118" s="2" customFormat="1" ht="22.8" customHeight="1">
      <c r="A118" s="39"/>
      <c r="B118" s="40"/>
      <c r="C118" s="108" t="s">
        <v>220</v>
      </c>
      <c r="D118" s="41"/>
      <c r="E118" s="41"/>
      <c r="F118" s="41"/>
      <c r="G118" s="41"/>
      <c r="H118" s="41"/>
      <c r="I118" s="158"/>
      <c r="J118" s="158"/>
      <c r="K118" s="229">
        <f>BK118</f>
        <v>0</v>
      </c>
      <c r="L118" s="41"/>
      <c r="M118" s="45"/>
      <c r="N118" s="104"/>
      <c r="O118" s="230"/>
      <c r="P118" s="105"/>
      <c r="Q118" s="231">
        <f>Q119+Q126</f>
        <v>0</v>
      </c>
      <c r="R118" s="231">
        <f>R119+R126</f>
        <v>0</v>
      </c>
      <c r="S118" s="105"/>
      <c r="T118" s="232">
        <f>T119+T126</f>
        <v>0</v>
      </c>
      <c r="U118" s="105"/>
      <c r="V118" s="232">
        <f>V119+V126</f>
        <v>0</v>
      </c>
      <c r="W118" s="105"/>
      <c r="X118" s="233">
        <f>X119+X126</f>
        <v>0</v>
      </c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198</v>
      </c>
      <c r="BK118" s="234">
        <f>BK119+BK126</f>
        <v>0</v>
      </c>
    </row>
    <row r="119" s="12" customFormat="1" ht="25.92" customHeight="1">
      <c r="A119" s="12"/>
      <c r="B119" s="235"/>
      <c r="C119" s="236"/>
      <c r="D119" s="237" t="s">
        <v>77</v>
      </c>
      <c r="E119" s="238" t="s">
        <v>1720</v>
      </c>
      <c r="F119" s="238" t="s">
        <v>3817</v>
      </c>
      <c r="G119" s="236"/>
      <c r="H119" s="236"/>
      <c r="I119" s="239"/>
      <c r="J119" s="239"/>
      <c r="K119" s="240">
        <f>BK119</f>
        <v>0</v>
      </c>
      <c r="L119" s="236"/>
      <c r="M119" s="241"/>
      <c r="N119" s="242"/>
      <c r="O119" s="243"/>
      <c r="P119" s="243"/>
      <c r="Q119" s="244">
        <f>SUM(Q120:Q125)</f>
        <v>0</v>
      </c>
      <c r="R119" s="244">
        <f>SUM(R120:R125)</f>
        <v>0</v>
      </c>
      <c r="S119" s="243"/>
      <c r="T119" s="245">
        <f>SUM(T120:T125)</f>
        <v>0</v>
      </c>
      <c r="U119" s="243"/>
      <c r="V119" s="245">
        <f>SUM(V120:V125)</f>
        <v>0</v>
      </c>
      <c r="W119" s="243"/>
      <c r="X119" s="246">
        <f>SUM(X120:X125)</f>
        <v>0</v>
      </c>
      <c r="Y119" s="12"/>
      <c r="Z119" s="12"/>
      <c r="AA119" s="12"/>
      <c r="AB119" s="12"/>
      <c r="AC119" s="12"/>
      <c r="AD119" s="12"/>
      <c r="AE119" s="12"/>
      <c r="AR119" s="247" t="s">
        <v>86</v>
      </c>
      <c r="AT119" s="248" t="s">
        <v>77</v>
      </c>
      <c r="AU119" s="248" t="s">
        <v>78</v>
      </c>
      <c r="AY119" s="247" t="s">
        <v>223</v>
      </c>
      <c r="BK119" s="249">
        <f>SUM(BK120:BK125)</f>
        <v>0</v>
      </c>
    </row>
    <row r="120" s="2" customFormat="1" ht="16.5" customHeight="1">
      <c r="A120" s="39"/>
      <c r="B120" s="40"/>
      <c r="C120" s="252" t="s">
        <v>86</v>
      </c>
      <c r="D120" s="252" t="s">
        <v>226</v>
      </c>
      <c r="E120" s="253" t="s">
        <v>3818</v>
      </c>
      <c r="F120" s="254" t="s">
        <v>3819</v>
      </c>
      <c r="G120" s="255" t="s">
        <v>3820</v>
      </c>
      <c r="H120" s="256">
        <v>8</v>
      </c>
      <c r="I120" s="257"/>
      <c r="J120" s="257"/>
      <c r="K120" s="258">
        <f>ROUND(P120*H120,2)</f>
        <v>0</v>
      </c>
      <c r="L120" s="254" t="s">
        <v>3821</v>
      </c>
      <c r="M120" s="45"/>
      <c r="N120" s="259" t="s">
        <v>1</v>
      </c>
      <c r="O120" s="260" t="s">
        <v>41</v>
      </c>
      <c r="P120" s="261">
        <f>I120+J120</f>
        <v>0</v>
      </c>
      <c r="Q120" s="261">
        <f>ROUND(I120*H120,2)</f>
        <v>0</v>
      </c>
      <c r="R120" s="261">
        <f>ROUND(J120*H120,2)</f>
        <v>0</v>
      </c>
      <c r="S120" s="92"/>
      <c r="T120" s="262">
        <f>S120*H120</f>
        <v>0</v>
      </c>
      <c r="U120" s="262">
        <v>0</v>
      </c>
      <c r="V120" s="262">
        <f>U120*H120</f>
        <v>0</v>
      </c>
      <c r="W120" s="262">
        <v>0</v>
      </c>
      <c r="X120" s="263">
        <f>W120*H120</f>
        <v>0</v>
      </c>
      <c r="Y120" s="39"/>
      <c r="Z120" s="39"/>
      <c r="AA120" s="39"/>
      <c r="AB120" s="39"/>
      <c r="AC120" s="39"/>
      <c r="AD120" s="39"/>
      <c r="AE120" s="39"/>
      <c r="AR120" s="264" t="s">
        <v>239</v>
      </c>
      <c r="AT120" s="264" t="s">
        <v>226</v>
      </c>
      <c r="AU120" s="264" t="s">
        <v>86</v>
      </c>
      <c r="AY120" s="18" t="s">
        <v>223</v>
      </c>
      <c r="BE120" s="265">
        <f>IF(O120="základní",K120,0)</f>
        <v>0</v>
      </c>
      <c r="BF120" s="265">
        <f>IF(O120="snížená",K120,0)</f>
        <v>0</v>
      </c>
      <c r="BG120" s="265">
        <f>IF(O120="zákl. přenesená",K120,0)</f>
        <v>0</v>
      </c>
      <c r="BH120" s="265">
        <f>IF(O120="sníž. přenesená",K120,0)</f>
        <v>0</v>
      </c>
      <c r="BI120" s="265">
        <f>IF(O120="nulová",K120,0)</f>
        <v>0</v>
      </c>
      <c r="BJ120" s="18" t="s">
        <v>86</v>
      </c>
      <c r="BK120" s="265">
        <f>ROUND(P120*H120,2)</f>
        <v>0</v>
      </c>
      <c r="BL120" s="18" t="s">
        <v>239</v>
      </c>
      <c r="BM120" s="264" t="s">
        <v>88</v>
      </c>
    </row>
    <row r="121" s="2" customFormat="1">
      <c r="A121" s="39"/>
      <c r="B121" s="40"/>
      <c r="C121" s="41"/>
      <c r="D121" s="266" t="s">
        <v>232</v>
      </c>
      <c r="E121" s="41"/>
      <c r="F121" s="267" t="s">
        <v>4245</v>
      </c>
      <c r="G121" s="41"/>
      <c r="H121" s="41"/>
      <c r="I121" s="158"/>
      <c r="J121" s="158"/>
      <c r="K121" s="41"/>
      <c r="L121" s="41"/>
      <c r="M121" s="45"/>
      <c r="N121" s="268"/>
      <c r="O121" s="269"/>
      <c r="P121" s="92"/>
      <c r="Q121" s="92"/>
      <c r="R121" s="92"/>
      <c r="S121" s="92"/>
      <c r="T121" s="92"/>
      <c r="U121" s="92"/>
      <c r="V121" s="92"/>
      <c r="W121" s="92"/>
      <c r="X121" s="93"/>
      <c r="Y121" s="39"/>
      <c r="Z121" s="39"/>
      <c r="AA121" s="39"/>
      <c r="AB121" s="39"/>
      <c r="AC121" s="39"/>
      <c r="AD121" s="39"/>
      <c r="AE121" s="39"/>
      <c r="AT121" s="18" t="s">
        <v>232</v>
      </c>
      <c r="AU121" s="18" t="s">
        <v>86</v>
      </c>
    </row>
    <row r="122" s="2" customFormat="1" ht="16.5" customHeight="1">
      <c r="A122" s="39"/>
      <c r="B122" s="40"/>
      <c r="C122" s="252" t="s">
        <v>88</v>
      </c>
      <c r="D122" s="252" t="s">
        <v>226</v>
      </c>
      <c r="E122" s="253" t="s">
        <v>3834</v>
      </c>
      <c r="F122" s="254" t="s">
        <v>3835</v>
      </c>
      <c r="G122" s="255" t="s">
        <v>3820</v>
      </c>
      <c r="H122" s="256">
        <v>8</v>
      </c>
      <c r="I122" s="257"/>
      <c r="J122" s="257"/>
      <c r="K122" s="258">
        <f>ROUND(P122*H122,2)</f>
        <v>0</v>
      </c>
      <c r="L122" s="254" t="s">
        <v>3821</v>
      </c>
      <c r="M122" s="45"/>
      <c r="N122" s="259" t="s">
        <v>1</v>
      </c>
      <c r="O122" s="260" t="s">
        <v>41</v>
      </c>
      <c r="P122" s="261">
        <f>I122+J122</f>
        <v>0</v>
      </c>
      <c r="Q122" s="261">
        <f>ROUND(I122*H122,2)</f>
        <v>0</v>
      </c>
      <c r="R122" s="261">
        <f>ROUND(J122*H122,2)</f>
        <v>0</v>
      </c>
      <c r="S122" s="92"/>
      <c r="T122" s="262">
        <f>S122*H122</f>
        <v>0</v>
      </c>
      <c r="U122" s="262">
        <v>0</v>
      </c>
      <c r="V122" s="262">
        <f>U122*H122</f>
        <v>0</v>
      </c>
      <c r="W122" s="262">
        <v>0</v>
      </c>
      <c r="X122" s="263">
        <f>W122*H122</f>
        <v>0</v>
      </c>
      <c r="Y122" s="39"/>
      <c r="Z122" s="39"/>
      <c r="AA122" s="39"/>
      <c r="AB122" s="39"/>
      <c r="AC122" s="39"/>
      <c r="AD122" s="39"/>
      <c r="AE122" s="39"/>
      <c r="AR122" s="264" t="s">
        <v>239</v>
      </c>
      <c r="AT122" s="264" t="s">
        <v>226</v>
      </c>
      <c r="AU122" s="264" t="s">
        <v>86</v>
      </c>
      <c r="AY122" s="18" t="s">
        <v>223</v>
      </c>
      <c r="BE122" s="265">
        <f>IF(O122="základní",K122,0)</f>
        <v>0</v>
      </c>
      <c r="BF122" s="265">
        <f>IF(O122="snížená",K122,0)</f>
        <v>0</v>
      </c>
      <c r="BG122" s="265">
        <f>IF(O122="zákl. přenesená",K122,0)</f>
        <v>0</v>
      </c>
      <c r="BH122" s="265">
        <f>IF(O122="sníž. přenesená",K122,0)</f>
        <v>0</v>
      </c>
      <c r="BI122" s="265">
        <f>IF(O122="nulová",K122,0)</f>
        <v>0</v>
      </c>
      <c r="BJ122" s="18" t="s">
        <v>86</v>
      </c>
      <c r="BK122" s="265">
        <f>ROUND(P122*H122,2)</f>
        <v>0</v>
      </c>
      <c r="BL122" s="18" t="s">
        <v>239</v>
      </c>
      <c r="BM122" s="264" t="s">
        <v>239</v>
      </c>
    </row>
    <row r="123" s="2" customFormat="1">
      <c r="A123" s="39"/>
      <c r="B123" s="40"/>
      <c r="C123" s="41"/>
      <c r="D123" s="266" t="s">
        <v>232</v>
      </c>
      <c r="E123" s="41"/>
      <c r="F123" s="267" t="s">
        <v>4246</v>
      </c>
      <c r="G123" s="41"/>
      <c r="H123" s="41"/>
      <c r="I123" s="158"/>
      <c r="J123" s="158"/>
      <c r="K123" s="41"/>
      <c r="L123" s="41"/>
      <c r="M123" s="45"/>
      <c r="N123" s="268"/>
      <c r="O123" s="269"/>
      <c r="P123" s="92"/>
      <c r="Q123" s="92"/>
      <c r="R123" s="92"/>
      <c r="S123" s="92"/>
      <c r="T123" s="92"/>
      <c r="U123" s="92"/>
      <c r="V123" s="92"/>
      <c r="W123" s="92"/>
      <c r="X123" s="93"/>
      <c r="Y123" s="39"/>
      <c r="Z123" s="39"/>
      <c r="AA123" s="39"/>
      <c r="AB123" s="39"/>
      <c r="AC123" s="39"/>
      <c r="AD123" s="39"/>
      <c r="AE123" s="39"/>
      <c r="AT123" s="18" t="s">
        <v>232</v>
      </c>
      <c r="AU123" s="18" t="s">
        <v>86</v>
      </c>
    </row>
    <row r="124" s="2" customFormat="1" ht="16.5" customHeight="1">
      <c r="A124" s="39"/>
      <c r="B124" s="40"/>
      <c r="C124" s="252" t="s">
        <v>234</v>
      </c>
      <c r="D124" s="252" t="s">
        <v>226</v>
      </c>
      <c r="E124" s="253" t="s">
        <v>3843</v>
      </c>
      <c r="F124" s="254" t="s">
        <v>3844</v>
      </c>
      <c r="G124" s="255" t="s">
        <v>3786</v>
      </c>
      <c r="H124" s="256">
        <v>1</v>
      </c>
      <c r="I124" s="257"/>
      <c r="J124" s="257"/>
      <c r="K124" s="258">
        <f>ROUND(P124*H124,2)</f>
        <v>0</v>
      </c>
      <c r="L124" s="254" t="s">
        <v>3821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239</v>
      </c>
      <c r="AT124" s="264" t="s">
        <v>226</v>
      </c>
      <c r="AU124" s="264" t="s">
        <v>86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239</v>
      </c>
      <c r="BM124" s="264" t="s">
        <v>248</v>
      </c>
    </row>
    <row r="125" s="2" customFormat="1">
      <c r="A125" s="39"/>
      <c r="B125" s="40"/>
      <c r="C125" s="41"/>
      <c r="D125" s="266" t="s">
        <v>232</v>
      </c>
      <c r="E125" s="41"/>
      <c r="F125" s="267" t="s">
        <v>3958</v>
      </c>
      <c r="G125" s="41"/>
      <c r="H125" s="41"/>
      <c r="I125" s="158"/>
      <c r="J125" s="158"/>
      <c r="K125" s="41"/>
      <c r="L125" s="41"/>
      <c r="M125" s="45"/>
      <c r="N125" s="268"/>
      <c r="O125" s="269"/>
      <c r="P125" s="92"/>
      <c r="Q125" s="92"/>
      <c r="R125" s="92"/>
      <c r="S125" s="92"/>
      <c r="T125" s="92"/>
      <c r="U125" s="92"/>
      <c r="V125" s="92"/>
      <c r="W125" s="92"/>
      <c r="X125" s="93"/>
      <c r="Y125" s="39"/>
      <c r="Z125" s="39"/>
      <c r="AA125" s="39"/>
      <c r="AB125" s="39"/>
      <c r="AC125" s="39"/>
      <c r="AD125" s="39"/>
      <c r="AE125" s="39"/>
      <c r="AT125" s="18" t="s">
        <v>232</v>
      </c>
      <c r="AU125" s="18" t="s">
        <v>86</v>
      </c>
    </row>
    <row r="126" s="12" customFormat="1" ht="25.92" customHeight="1">
      <c r="A126" s="12"/>
      <c r="B126" s="235"/>
      <c r="C126" s="236"/>
      <c r="D126" s="237" t="s">
        <v>77</v>
      </c>
      <c r="E126" s="238" t="s">
        <v>4223</v>
      </c>
      <c r="F126" s="238" t="s">
        <v>4224</v>
      </c>
      <c r="G126" s="236"/>
      <c r="H126" s="236"/>
      <c r="I126" s="239"/>
      <c r="J126" s="239"/>
      <c r="K126" s="240">
        <f>BK126</f>
        <v>0</v>
      </c>
      <c r="L126" s="236"/>
      <c r="M126" s="241"/>
      <c r="N126" s="242"/>
      <c r="O126" s="243"/>
      <c r="P126" s="243"/>
      <c r="Q126" s="244">
        <f>SUM(Q127:Q128)</f>
        <v>0</v>
      </c>
      <c r="R126" s="244">
        <f>SUM(R127:R128)</f>
        <v>0</v>
      </c>
      <c r="S126" s="243"/>
      <c r="T126" s="245">
        <f>SUM(T127:T128)</f>
        <v>0</v>
      </c>
      <c r="U126" s="243"/>
      <c r="V126" s="245">
        <f>SUM(V127:V128)</f>
        <v>0</v>
      </c>
      <c r="W126" s="243"/>
      <c r="X126" s="246">
        <f>SUM(X127:X128)</f>
        <v>0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78</v>
      </c>
      <c r="AY126" s="247" t="s">
        <v>223</v>
      </c>
      <c r="BK126" s="249">
        <f>SUM(BK127:BK128)</f>
        <v>0</v>
      </c>
    </row>
    <row r="127" s="2" customFormat="1" ht="16.5" customHeight="1">
      <c r="A127" s="39"/>
      <c r="B127" s="40"/>
      <c r="C127" s="252" t="s">
        <v>239</v>
      </c>
      <c r="D127" s="252" t="s">
        <v>226</v>
      </c>
      <c r="E127" s="253" t="s">
        <v>4247</v>
      </c>
      <c r="F127" s="254" t="s">
        <v>4248</v>
      </c>
      <c r="G127" s="255" t="s">
        <v>481</v>
      </c>
      <c r="H127" s="256">
        <v>2750</v>
      </c>
      <c r="I127" s="257"/>
      <c r="J127" s="257"/>
      <c r="K127" s="258">
        <f>ROUND(P127*H127,2)</f>
        <v>0</v>
      </c>
      <c r="L127" s="254" t="s">
        <v>3821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</v>
      </c>
      <c r="V127" s="262">
        <f>U127*H127</f>
        <v>0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86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430</v>
      </c>
    </row>
    <row r="128" s="2" customFormat="1">
      <c r="A128" s="39"/>
      <c r="B128" s="40"/>
      <c r="C128" s="41"/>
      <c r="D128" s="266" t="s">
        <v>232</v>
      </c>
      <c r="E128" s="41"/>
      <c r="F128" s="267" t="s">
        <v>4249</v>
      </c>
      <c r="G128" s="41"/>
      <c r="H128" s="41"/>
      <c r="I128" s="158"/>
      <c r="J128" s="158"/>
      <c r="K128" s="41"/>
      <c r="L128" s="41"/>
      <c r="M128" s="45"/>
      <c r="N128" s="270"/>
      <c r="O128" s="271"/>
      <c r="P128" s="272"/>
      <c r="Q128" s="272"/>
      <c r="R128" s="272"/>
      <c r="S128" s="272"/>
      <c r="T128" s="272"/>
      <c r="U128" s="272"/>
      <c r="V128" s="272"/>
      <c r="W128" s="272"/>
      <c r="X128" s="273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86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197"/>
      <c r="J129" s="197"/>
      <c r="K129" s="68"/>
      <c r="L129" s="68"/>
      <c r="M129" s="45"/>
      <c r="N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NBETMJVaGWO21WxhndN581TR+xw+36ksYYjd7s92Uq3fT5E1ffr/EyQxfwSm4ooDNyDiNkjz1zfYtD986CYNTw==" hashValue="D8mggmTZNd/m4Xz8Cmkk7zsJRZ/G3szkqGmWUhNnhqVijA9LP+u8l1Kwt+d/7ZxBeHH+o4PG+c/6yDgahpICxw==" algorithmName="SHA-512" password="CC35"/>
  <autoFilter ref="C117:L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158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4250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4251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ROUND(K121,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ROUND((SUM(BE121:BE263)),  2)</f>
        <v>0</v>
      </c>
      <c r="G35" s="39"/>
      <c r="H35" s="39"/>
      <c r="I35" s="176">
        <v>0.20999999999999999</v>
      </c>
      <c r="J35" s="158"/>
      <c r="K35" s="170">
        <f>ROUND(((SUM(BE121:BE263))*I35),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ROUND((SUM(BF121:BF263)),  2)</f>
        <v>0</v>
      </c>
      <c r="G36" s="39"/>
      <c r="H36" s="39"/>
      <c r="I36" s="176">
        <v>0.14999999999999999</v>
      </c>
      <c r="J36" s="158"/>
      <c r="K36" s="170">
        <f>ROUND(((SUM(BF121:BF263))*I36),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ROUND((SUM(BG121:BG263)),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ROUND((SUM(BH121:BH263)),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ROUND((SUM(BI121:BI263)),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801 - Vegetační a sadové úpravy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Kopřivnice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Q121</f>
        <v>0</v>
      </c>
      <c r="J96" s="208">
        <f>R121</f>
        <v>0</v>
      </c>
      <c r="K96" s="111">
        <f>K121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Q122</f>
        <v>0</v>
      </c>
      <c r="J97" s="213">
        <f>R122</f>
        <v>0</v>
      </c>
      <c r="K97" s="214">
        <f>K122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Q123</f>
        <v>0</v>
      </c>
      <c r="J98" s="219">
        <f>R123</f>
        <v>0</v>
      </c>
      <c r="K98" s="220">
        <f>K123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Q256</f>
        <v>0</v>
      </c>
      <c r="J99" s="219">
        <f>R256</f>
        <v>0</v>
      </c>
      <c r="K99" s="220">
        <f>K256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968</v>
      </c>
      <c r="E100" s="218"/>
      <c r="F100" s="218"/>
      <c r="G100" s="218"/>
      <c r="H100" s="218"/>
      <c r="I100" s="219">
        <f>Q259</f>
        <v>0</v>
      </c>
      <c r="J100" s="219">
        <f>R259</f>
        <v>0</v>
      </c>
      <c r="K100" s="220">
        <f>K259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969</v>
      </c>
      <c r="E101" s="218"/>
      <c r="F101" s="218"/>
      <c r="G101" s="218"/>
      <c r="H101" s="218"/>
      <c r="I101" s="219">
        <f>Q262</f>
        <v>0</v>
      </c>
      <c r="J101" s="219">
        <f>R262</f>
        <v>0</v>
      </c>
      <c r="K101" s="220">
        <f>K262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8"/>
      <c r="J102" s="158"/>
      <c r="K102" s="41"/>
      <c r="L102" s="41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7"/>
      <c r="J103" s="197"/>
      <c r="K103" s="68"/>
      <c r="L103" s="68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200"/>
      <c r="J107" s="200"/>
      <c r="K107" s="70"/>
      <c r="L107" s="70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204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201" t="str">
        <f>E7</f>
        <v>Revitalizace centra města Kopřivnice - aktualizace 08.2020</v>
      </c>
      <c r="F111" s="33"/>
      <c r="G111" s="33"/>
      <c r="H111" s="33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187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801 - Vegetační a sadové úpravy</v>
      </c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>Kopřivnice</v>
      </c>
      <c r="G115" s="41"/>
      <c r="H115" s="41"/>
      <c r="I115" s="160" t="s">
        <v>23</v>
      </c>
      <c r="J115" s="162" t="str">
        <f>IF(J12="","",J12)</f>
        <v>7. 8. 2020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25</v>
      </c>
      <c r="D117" s="41"/>
      <c r="E117" s="41"/>
      <c r="F117" s="28" t="str">
        <f>E15</f>
        <v>Město Kopřivnice</v>
      </c>
      <c r="G117" s="41"/>
      <c r="H117" s="41"/>
      <c r="I117" s="160" t="s">
        <v>31</v>
      </c>
      <c r="J117" s="202" t="str">
        <f>E21</f>
        <v>Dopravoprojekt Ostrava a.s.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160" t="s">
        <v>33</v>
      </c>
      <c r="J118" s="202" t="str">
        <f>E24</f>
        <v xml:space="preserve"> 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22"/>
      <c r="B120" s="223"/>
      <c r="C120" s="224" t="s">
        <v>205</v>
      </c>
      <c r="D120" s="225" t="s">
        <v>61</v>
      </c>
      <c r="E120" s="225" t="s">
        <v>57</v>
      </c>
      <c r="F120" s="225" t="s">
        <v>58</v>
      </c>
      <c r="G120" s="225" t="s">
        <v>206</v>
      </c>
      <c r="H120" s="225" t="s">
        <v>207</v>
      </c>
      <c r="I120" s="226" t="s">
        <v>208</v>
      </c>
      <c r="J120" s="226" t="s">
        <v>209</v>
      </c>
      <c r="K120" s="225" t="s">
        <v>196</v>
      </c>
      <c r="L120" s="227" t="s">
        <v>210</v>
      </c>
      <c r="M120" s="228"/>
      <c r="N120" s="101" t="s">
        <v>1</v>
      </c>
      <c r="O120" s="102" t="s">
        <v>40</v>
      </c>
      <c r="P120" s="102" t="s">
        <v>211</v>
      </c>
      <c r="Q120" s="102" t="s">
        <v>212</v>
      </c>
      <c r="R120" s="102" t="s">
        <v>213</v>
      </c>
      <c r="S120" s="102" t="s">
        <v>214</v>
      </c>
      <c r="T120" s="102" t="s">
        <v>215</v>
      </c>
      <c r="U120" s="102" t="s">
        <v>216</v>
      </c>
      <c r="V120" s="102" t="s">
        <v>217</v>
      </c>
      <c r="W120" s="102" t="s">
        <v>218</v>
      </c>
      <c r="X120" s="103" t="s">
        <v>219</v>
      </c>
      <c r="Y120" s="222"/>
      <c r="Z120" s="222"/>
      <c r="AA120" s="222"/>
      <c r="AB120" s="222"/>
      <c r="AC120" s="222"/>
      <c r="AD120" s="222"/>
      <c r="AE120" s="222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158"/>
      <c r="J121" s="158"/>
      <c r="K121" s="229">
        <f>BK121</f>
        <v>0</v>
      </c>
      <c r="L121" s="41"/>
      <c r="M121" s="45"/>
      <c r="N121" s="104"/>
      <c r="O121" s="230"/>
      <c r="P121" s="105"/>
      <c r="Q121" s="231">
        <f>Q122</f>
        <v>0</v>
      </c>
      <c r="R121" s="231">
        <f>R122</f>
        <v>0</v>
      </c>
      <c r="S121" s="105"/>
      <c r="T121" s="232">
        <f>T122</f>
        <v>0</v>
      </c>
      <c r="U121" s="105"/>
      <c r="V121" s="232">
        <f>V122</f>
        <v>352.97942199999994</v>
      </c>
      <c r="W121" s="105"/>
      <c r="X121" s="233">
        <f>X122</f>
        <v>0</v>
      </c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198</v>
      </c>
      <c r="BK121" s="234">
        <f>BK122</f>
        <v>0</v>
      </c>
    </row>
    <row r="122" s="12" customFormat="1" ht="25.92" customHeight="1">
      <c r="A122" s="12"/>
      <c r="B122" s="235"/>
      <c r="C122" s="236"/>
      <c r="D122" s="237" t="s">
        <v>77</v>
      </c>
      <c r="E122" s="238" t="s">
        <v>398</v>
      </c>
      <c r="F122" s="238" t="s">
        <v>399</v>
      </c>
      <c r="G122" s="236"/>
      <c r="H122" s="236"/>
      <c r="I122" s="239"/>
      <c r="J122" s="239"/>
      <c r="K122" s="240">
        <f>BK122</f>
        <v>0</v>
      </c>
      <c r="L122" s="236"/>
      <c r="M122" s="241"/>
      <c r="N122" s="242"/>
      <c r="O122" s="243"/>
      <c r="P122" s="243"/>
      <c r="Q122" s="244">
        <f>Q123+Q256+Q259+Q262</f>
        <v>0</v>
      </c>
      <c r="R122" s="244">
        <f>R123+R256+R259+R262</f>
        <v>0</v>
      </c>
      <c r="S122" s="243"/>
      <c r="T122" s="245">
        <f>T123+T256+T259+T262</f>
        <v>0</v>
      </c>
      <c r="U122" s="243"/>
      <c r="V122" s="245">
        <f>V123+V256+V259+V262</f>
        <v>352.97942199999994</v>
      </c>
      <c r="W122" s="243"/>
      <c r="X122" s="246">
        <f>X123+X256+X259+X262</f>
        <v>0</v>
      </c>
      <c r="Y122" s="12"/>
      <c r="Z122" s="12"/>
      <c r="AA122" s="12"/>
      <c r="AB122" s="12"/>
      <c r="AC122" s="12"/>
      <c r="AD122" s="12"/>
      <c r="AE122" s="12"/>
      <c r="AR122" s="247" t="s">
        <v>86</v>
      </c>
      <c r="AT122" s="248" t="s">
        <v>77</v>
      </c>
      <c r="AU122" s="248" t="s">
        <v>78</v>
      </c>
      <c r="AY122" s="247" t="s">
        <v>223</v>
      </c>
      <c r="BK122" s="249">
        <f>BK123+BK256+BK259+BK262</f>
        <v>0</v>
      </c>
    </row>
    <row r="123" s="12" customFormat="1" ht="22.8" customHeight="1">
      <c r="A123" s="12"/>
      <c r="B123" s="235"/>
      <c r="C123" s="236"/>
      <c r="D123" s="237" t="s">
        <v>77</v>
      </c>
      <c r="E123" s="250" t="s">
        <v>86</v>
      </c>
      <c r="F123" s="250" t="s">
        <v>400</v>
      </c>
      <c r="G123" s="236"/>
      <c r="H123" s="236"/>
      <c r="I123" s="239"/>
      <c r="J123" s="239"/>
      <c r="K123" s="251">
        <f>BK123</f>
        <v>0</v>
      </c>
      <c r="L123" s="236"/>
      <c r="M123" s="241"/>
      <c r="N123" s="242"/>
      <c r="O123" s="243"/>
      <c r="P123" s="243"/>
      <c r="Q123" s="244">
        <f>SUM(Q124:Q255)</f>
        <v>0</v>
      </c>
      <c r="R123" s="244">
        <f>SUM(R124:R255)</f>
        <v>0</v>
      </c>
      <c r="S123" s="243"/>
      <c r="T123" s="245">
        <f>SUM(T124:T255)</f>
        <v>0</v>
      </c>
      <c r="U123" s="243"/>
      <c r="V123" s="245">
        <f>SUM(V124:V255)</f>
        <v>352.26350199999996</v>
      </c>
      <c r="W123" s="243"/>
      <c r="X123" s="246">
        <f>SUM(X124:X255)</f>
        <v>0</v>
      </c>
      <c r="Y123" s="12"/>
      <c r="Z123" s="12"/>
      <c r="AA123" s="12"/>
      <c r="AB123" s="12"/>
      <c r="AC123" s="12"/>
      <c r="AD123" s="12"/>
      <c r="AE123" s="12"/>
      <c r="AR123" s="247" t="s">
        <v>86</v>
      </c>
      <c r="AT123" s="248" t="s">
        <v>77</v>
      </c>
      <c r="AU123" s="248" t="s">
        <v>86</v>
      </c>
      <c r="AY123" s="247" t="s">
        <v>223</v>
      </c>
      <c r="BK123" s="249">
        <f>SUM(BK124:BK255)</f>
        <v>0</v>
      </c>
    </row>
    <row r="124" s="2" customFormat="1" ht="21.75" customHeight="1">
      <c r="A124" s="39"/>
      <c r="B124" s="40"/>
      <c r="C124" s="252" t="s">
        <v>464</v>
      </c>
      <c r="D124" s="252" t="s">
        <v>226</v>
      </c>
      <c r="E124" s="253" t="s">
        <v>4252</v>
      </c>
      <c r="F124" s="254" t="s">
        <v>4253</v>
      </c>
      <c r="G124" s="255" t="s">
        <v>403</v>
      </c>
      <c r="H124" s="256">
        <v>273.60000000000002</v>
      </c>
      <c r="I124" s="257"/>
      <c r="J124" s="257"/>
      <c r="K124" s="258">
        <f>ROUND(P124*H124,2)</f>
        <v>0</v>
      </c>
      <c r="L124" s="254" t="s">
        <v>404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239</v>
      </c>
      <c r="AT124" s="264" t="s">
        <v>226</v>
      </c>
      <c r="AU124" s="264" t="s">
        <v>88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239</v>
      </c>
      <c r="BM124" s="264" t="s">
        <v>4254</v>
      </c>
    </row>
    <row r="125" s="2" customFormat="1">
      <c r="A125" s="39"/>
      <c r="B125" s="40"/>
      <c r="C125" s="41"/>
      <c r="D125" s="266" t="s">
        <v>232</v>
      </c>
      <c r="E125" s="41"/>
      <c r="F125" s="267" t="s">
        <v>4255</v>
      </c>
      <c r="G125" s="41"/>
      <c r="H125" s="41"/>
      <c r="I125" s="158"/>
      <c r="J125" s="158"/>
      <c r="K125" s="41"/>
      <c r="L125" s="41"/>
      <c r="M125" s="45"/>
      <c r="N125" s="268"/>
      <c r="O125" s="269"/>
      <c r="P125" s="92"/>
      <c r="Q125" s="92"/>
      <c r="R125" s="92"/>
      <c r="S125" s="92"/>
      <c r="T125" s="92"/>
      <c r="U125" s="92"/>
      <c r="V125" s="92"/>
      <c r="W125" s="92"/>
      <c r="X125" s="93"/>
      <c r="Y125" s="39"/>
      <c r="Z125" s="39"/>
      <c r="AA125" s="39"/>
      <c r="AB125" s="39"/>
      <c r="AC125" s="39"/>
      <c r="AD125" s="39"/>
      <c r="AE125" s="39"/>
      <c r="AT125" s="18" t="s">
        <v>232</v>
      </c>
      <c r="AU125" s="18" t="s">
        <v>88</v>
      </c>
    </row>
    <row r="126" s="13" customFormat="1">
      <c r="A126" s="13"/>
      <c r="B126" s="274"/>
      <c r="C126" s="275"/>
      <c r="D126" s="266" t="s">
        <v>446</v>
      </c>
      <c r="E126" s="276" t="s">
        <v>1</v>
      </c>
      <c r="F126" s="277" t="s">
        <v>4256</v>
      </c>
      <c r="G126" s="275"/>
      <c r="H126" s="278">
        <v>273.60000000000002</v>
      </c>
      <c r="I126" s="279"/>
      <c r="J126" s="279"/>
      <c r="K126" s="275"/>
      <c r="L126" s="275"/>
      <c r="M126" s="280"/>
      <c r="N126" s="281"/>
      <c r="O126" s="282"/>
      <c r="P126" s="282"/>
      <c r="Q126" s="282"/>
      <c r="R126" s="282"/>
      <c r="S126" s="282"/>
      <c r="T126" s="282"/>
      <c r="U126" s="282"/>
      <c r="V126" s="282"/>
      <c r="W126" s="282"/>
      <c r="X126" s="283"/>
      <c r="Y126" s="13"/>
      <c r="Z126" s="13"/>
      <c r="AA126" s="13"/>
      <c r="AB126" s="13"/>
      <c r="AC126" s="13"/>
      <c r="AD126" s="13"/>
      <c r="AE126" s="13"/>
      <c r="AT126" s="284" t="s">
        <v>446</v>
      </c>
      <c r="AU126" s="284" t="s">
        <v>88</v>
      </c>
      <c r="AV126" s="13" t="s">
        <v>88</v>
      </c>
      <c r="AW126" s="13" t="s">
        <v>5</v>
      </c>
      <c r="AX126" s="13" t="s">
        <v>86</v>
      </c>
      <c r="AY126" s="284" t="s">
        <v>223</v>
      </c>
    </row>
    <row r="127" s="2" customFormat="1" ht="21.75" customHeight="1">
      <c r="A127" s="39"/>
      <c r="B127" s="40"/>
      <c r="C127" s="252" t="s">
        <v>1578</v>
      </c>
      <c r="D127" s="252" t="s">
        <v>226</v>
      </c>
      <c r="E127" s="253" t="s">
        <v>4257</v>
      </c>
      <c r="F127" s="254" t="s">
        <v>4258</v>
      </c>
      <c r="G127" s="255" t="s">
        <v>403</v>
      </c>
      <c r="H127" s="256">
        <v>1599</v>
      </c>
      <c r="I127" s="257"/>
      <c r="J127" s="257"/>
      <c r="K127" s="258">
        <f>ROUND(P127*H127,2)</f>
        <v>0</v>
      </c>
      <c r="L127" s="254" t="s">
        <v>404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</v>
      </c>
      <c r="V127" s="262">
        <f>U127*H127</f>
        <v>0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88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4259</v>
      </c>
    </row>
    <row r="128" s="2" customFormat="1">
      <c r="A128" s="39"/>
      <c r="B128" s="40"/>
      <c r="C128" s="41"/>
      <c r="D128" s="266" t="s">
        <v>232</v>
      </c>
      <c r="E128" s="41"/>
      <c r="F128" s="267" t="s">
        <v>4255</v>
      </c>
      <c r="G128" s="41"/>
      <c r="H128" s="41"/>
      <c r="I128" s="158"/>
      <c r="J128" s="158"/>
      <c r="K128" s="41"/>
      <c r="L128" s="41"/>
      <c r="M128" s="45"/>
      <c r="N128" s="268"/>
      <c r="O128" s="269"/>
      <c r="P128" s="92"/>
      <c r="Q128" s="92"/>
      <c r="R128" s="92"/>
      <c r="S128" s="92"/>
      <c r="T128" s="92"/>
      <c r="U128" s="92"/>
      <c r="V128" s="92"/>
      <c r="W128" s="92"/>
      <c r="X128" s="93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88</v>
      </c>
    </row>
    <row r="129" s="13" customFormat="1">
      <c r="A129" s="13"/>
      <c r="B129" s="274"/>
      <c r="C129" s="275"/>
      <c r="D129" s="266" t="s">
        <v>446</v>
      </c>
      <c r="E129" s="276" t="s">
        <v>1</v>
      </c>
      <c r="F129" s="277" t="s">
        <v>4260</v>
      </c>
      <c r="G129" s="275"/>
      <c r="H129" s="278">
        <v>1599</v>
      </c>
      <c r="I129" s="279"/>
      <c r="J129" s="279"/>
      <c r="K129" s="275"/>
      <c r="L129" s="275"/>
      <c r="M129" s="280"/>
      <c r="N129" s="281"/>
      <c r="O129" s="282"/>
      <c r="P129" s="282"/>
      <c r="Q129" s="282"/>
      <c r="R129" s="282"/>
      <c r="S129" s="282"/>
      <c r="T129" s="282"/>
      <c r="U129" s="282"/>
      <c r="V129" s="282"/>
      <c r="W129" s="282"/>
      <c r="X129" s="283"/>
      <c r="Y129" s="13"/>
      <c r="Z129" s="13"/>
      <c r="AA129" s="13"/>
      <c r="AB129" s="13"/>
      <c r="AC129" s="13"/>
      <c r="AD129" s="13"/>
      <c r="AE129" s="13"/>
      <c r="AT129" s="284" t="s">
        <v>446</v>
      </c>
      <c r="AU129" s="284" t="s">
        <v>88</v>
      </c>
      <c r="AV129" s="13" t="s">
        <v>88</v>
      </c>
      <c r="AW129" s="13" t="s">
        <v>5</v>
      </c>
      <c r="AX129" s="13" t="s">
        <v>86</v>
      </c>
      <c r="AY129" s="284" t="s">
        <v>223</v>
      </c>
    </row>
    <row r="130" s="2" customFormat="1" ht="21.75" customHeight="1">
      <c r="A130" s="39"/>
      <c r="B130" s="40"/>
      <c r="C130" s="252" t="s">
        <v>963</v>
      </c>
      <c r="D130" s="252" t="s">
        <v>226</v>
      </c>
      <c r="E130" s="253" t="s">
        <v>4261</v>
      </c>
      <c r="F130" s="254" t="s">
        <v>4262</v>
      </c>
      <c r="G130" s="255" t="s">
        <v>403</v>
      </c>
      <c r="H130" s="256">
        <v>1253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88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4263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4255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88</v>
      </c>
    </row>
    <row r="132" s="13" customFormat="1">
      <c r="A132" s="13"/>
      <c r="B132" s="274"/>
      <c r="C132" s="275"/>
      <c r="D132" s="266" t="s">
        <v>446</v>
      </c>
      <c r="E132" s="276" t="s">
        <v>1</v>
      </c>
      <c r="F132" s="277" t="s">
        <v>4264</v>
      </c>
      <c r="G132" s="275"/>
      <c r="H132" s="278">
        <v>1253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5</v>
      </c>
      <c r="AX132" s="13" t="s">
        <v>86</v>
      </c>
      <c r="AY132" s="284" t="s">
        <v>223</v>
      </c>
    </row>
    <row r="133" s="2" customFormat="1" ht="21.75" customHeight="1">
      <c r="A133" s="39"/>
      <c r="B133" s="40"/>
      <c r="C133" s="252" t="s">
        <v>86</v>
      </c>
      <c r="D133" s="252" t="s">
        <v>226</v>
      </c>
      <c r="E133" s="253" t="s">
        <v>1156</v>
      </c>
      <c r="F133" s="254" t="s">
        <v>1157</v>
      </c>
      <c r="G133" s="255" t="s">
        <v>409</v>
      </c>
      <c r="H133" s="256">
        <v>68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4265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4266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88</v>
      </c>
    </row>
    <row r="135" s="2" customFormat="1" ht="16.5" customHeight="1">
      <c r="A135" s="39"/>
      <c r="B135" s="40"/>
      <c r="C135" s="296" t="s">
        <v>88</v>
      </c>
      <c r="D135" s="296" t="s">
        <v>498</v>
      </c>
      <c r="E135" s="297" t="s">
        <v>4267</v>
      </c>
      <c r="F135" s="298" t="s">
        <v>4268</v>
      </c>
      <c r="G135" s="299" t="s">
        <v>501</v>
      </c>
      <c r="H135" s="300">
        <v>119.7</v>
      </c>
      <c r="I135" s="301"/>
      <c r="J135" s="302"/>
      <c r="K135" s="303">
        <f>ROUND(P135*H135,2)</f>
        <v>0</v>
      </c>
      <c r="L135" s="298" t="s">
        <v>1</v>
      </c>
      <c r="M135" s="304"/>
      <c r="N135" s="305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1</v>
      </c>
      <c r="V135" s="262">
        <f>U135*H135</f>
        <v>119.7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430</v>
      </c>
      <c r="AT135" s="264" t="s">
        <v>498</v>
      </c>
      <c r="AU135" s="264" t="s">
        <v>88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4269</v>
      </c>
    </row>
    <row r="136" s="13" customFormat="1">
      <c r="A136" s="13"/>
      <c r="B136" s="274"/>
      <c r="C136" s="275"/>
      <c r="D136" s="266" t="s">
        <v>446</v>
      </c>
      <c r="E136" s="276" t="s">
        <v>1</v>
      </c>
      <c r="F136" s="277" t="s">
        <v>4270</v>
      </c>
      <c r="G136" s="275"/>
      <c r="H136" s="278">
        <v>119.7</v>
      </c>
      <c r="I136" s="279"/>
      <c r="J136" s="279"/>
      <c r="K136" s="275"/>
      <c r="L136" s="275"/>
      <c r="M136" s="280"/>
      <c r="N136" s="281"/>
      <c r="O136" s="282"/>
      <c r="P136" s="282"/>
      <c r="Q136" s="282"/>
      <c r="R136" s="282"/>
      <c r="S136" s="282"/>
      <c r="T136" s="282"/>
      <c r="U136" s="282"/>
      <c r="V136" s="282"/>
      <c r="W136" s="282"/>
      <c r="X136" s="283"/>
      <c r="Y136" s="13"/>
      <c r="Z136" s="13"/>
      <c r="AA136" s="13"/>
      <c r="AB136" s="13"/>
      <c r="AC136" s="13"/>
      <c r="AD136" s="13"/>
      <c r="AE136" s="13"/>
      <c r="AT136" s="284" t="s">
        <v>446</v>
      </c>
      <c r="AU136" s="284" t="s">
        <v>88</v>
      </c>
      <c r="AV136" s="13" t="s">
        <v>88</v>
      </c>
      <c r="AW136" s="13" t="s">
        <v>5</v>
      </c>
      <c r="AX136" s="13" t="s">
        <v>86</v>
      </c>
      <c r="AY136" s="284" t="s">
        <v>223</v>
      </c>
    </row>
    <row r="137" s="2" customFormat="1" ht="16.5" customHeight="1">
      <c r="A137" s="39"/>
      <c r="B137" s="40"/>
      <c r="C137" s="296" t="s">
        <v>234</v>
      </c>
      <c r="D137" s="296" t="s">
        <v>498</v>
      </c>
      <c r="E137" s="297" t="s">
        <v>4271</v>
      </c>
      <c r="F137" s="298" t="s">
        <v>990</v>
      </c>
      <c r="G137" s="299" t="s">
        <v>501</v>
      </c>
      <c r="H137" s="300">
        <v>9.5</v>
      </c>
      <c r="I137" s="301"/>
      <c r="J137" s="302"/>
      <c r="K137" s="303">
        <f>ROUND(P137*H137,2)</f>
        <v>0</v>
      </c>
      <c r="L137" s="298" t="s">
        <v>1</v>
      </c>
      <c r="M137" s="304"/>
      <c r="N137" s="305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1</v>
      </c>
      <c r="V137" s="262">
        <f>U137*H137</f>
        <v>9.5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430</v>
      </c>
      <c r="AT137" s="264" t="s">
        <v>498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4272</v>
      </c>
    </row>
    <row r="138" s="13" customFormat="1">
      <c r="A138" s="13"/>
      <c r="B138" s="274"/>
      <c r="C138" s="275"/>
      <c r="D138" s="266" t="s">
        <v>446</v>
      </c>
      <c r="E138" s="276" t="s">
        <v>1</v>
      </c>
      <c r="F138" s="277" t="s">
        <v>4273</v>
      </c>
      <c r="G138" s="275"/>
      <c r="H138" s="278">
        <v>9.5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5</v>
      </c>
      <c r="AX138" s="13" t="s">
        <v>86</v>
      </c>
      <c r="AY138" s="284" t="s">
        <v>223</v>
      </c>
    </row>
    <row r="139" s="2" customFormat="1" ht="21.75" customHeight="1">
      <c r="A139" s="39"/>
      <c r="B139" s="40"/>
      <c r="C139" s="252" t="s">
        <v>239</v>
      </c>
      <c r="D139" s="252" t="s">
        <v>226</v>
      </c>
      <c r="E139" s="253" t="s">
        <v>994</v>
      </c>
      <c r="F139" s="254" t="s">
        <v>995</v>
      </c>
      <c r="G139" s="255" t="s">
        <v>409</v>
      </c>
      <c r="H139" s="256">
        <v>34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4274</v>
      </c>
    </row>
    <row r="140" s="2" customFormat="1">
      <c r="A140" s="39"/>
      <c r="B140" s="40"/>
      <c r="C140" s="41"/>
      <c r="D140" s="266" t="s">
        <v>232</v>
      </c>
      <c r="E140" s="41"/>
      <c r="F140" s="267" t="s">
        <v>4275</v>
      </c>
      <c r="G140" s="41"/>
      <c r="H140" s="41"/>
      <c r="I140" s="158"/>
      <c r="J140" s="158"/>
      <c r="K140" s="41"/>
      <c r="L140" s="41"/>
      <c r="M140" s="45"/>
      <c r="N140" s="268"/>
      <c r="O140" s="269"/>
      <c r="P140" s="92"/>
      <c r="Q140" s="92"/>
      <c r="R140" s="92"/>
      <c r="S140" s="92"/>
      <c r="T140" s="92"/>
      <c r="U140" s="92"/>
      <c r="V140" s="92"/>
      <c r="W140" s="92"/>
      <c r="X140" s="93"/>
      <c r="Y140" s="39"/>
      <c r="Z140" s="39"/>
      <c r="AA140" s="39"/>
      <c r="AB140" s="39"/>
      <c r="AC140" s="39"/>
      <c r="AD140" s="39"/>
      <c r="AE140" s="39"/>
      <c r="AT140" s="18" t="s">
        <v>232</v>
      </c>
      <c r="AU140" s="18" t="s">
        <v>88</v>
      </c>
    </row>
    <row r="141" s="13" customFormat="1">
      <c r="A141" s="13"/>
      <c r="B141" s="274"/>
      <c r="C141" s="275"/>
      <c r="D141" s="266" t="s">
        <v>446</v>
      </c>
      <c r="E141" s="275"/>
      <c r="F141" s="277" t="s">
        <v>4276</v>
      </c>
      <c r="G141" s="275"/>
      <c r="H141" s="278">
        <v>34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4</v>
      </c>
      <c r="AX141" s="13" t="s">
        <v>86</v>
      </c>
      <c r="AY141" s="284" t="s">
        <v>223</v>
      </c>
    </row>
    <row r="142" s="2" customFormat="1" ht="21.75" customHeight="1">
      <c r="A142" s="39"/>
      <c r="B142" s="40"/>
      <c r="C142" s="252" t="s">
        <v>1590</v>
      </c>
      <c r="D142" s="252" t="s">
        <v>226</v>
      </c>
      <c r="E142" s="253" t="s">
        <v>541</v>
      </c>
      <c r="F142" s="254" t="s">
        <v>542</v>
      </c>
      <c r="G142" s="255" t="s">
        <v>409</v>
      </c>
      <c r="H142" s="256">
        <v>611.44000000000005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4277</v>
      </c>
    </row>
    <row r="143" s="2" customFormat="1">
      <c r="A143" s="39"/>
      <c r="B143" s="40"/>
      <c r="C143" s="41"/>
      <c r="D143" s="266" t="s">
        <v>232</v>
      </c>
      <c r="E143" s="41"/>
      <c r="F143" s="267" t="s">
        <v>4278</v>
      </c>
      <c r="G143" s="41"/>
      <c r="H143" s="41"/>
      <c r="I143" s="158"/>
      <c r="J143" s="158"/>
      <c r="K143" s="41"/>
      <c r="L143" s="41"/>
      <c r="M143" s="45"/>
      <c r="N143" s="268"/>
      <c r="O143" s="269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4279</v>
      </c>
      <c r="G144" s="275"/>
      <c r="H144" s="278">
        <v>611.44000000000005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86</v>
      </c>
      <c r="AY144" s="284" t="s">
        <v>223</v>
      </c>
    </row>
    <row r="145" s="2" customFormat="1" ht="21.75" customHeight="1">
      <c r="A145" s="39"/>
      <c r="B145" s="40"/>
      <c r="C145" s="252" t="s">
        <v>1596</v>
      </c>
      <c r="D145" s="252" t="s">
        <v>226</v>
      </c>
      <c r="E145" s="253" t="s">
        <v>2687</v>
      </c>
      <c r="F145" s="254" t="s">
        <v>2688</v>
      </c>
      <c r="G145" s="255" t="s">
        <v>409</v>
      </c>
      <c r="H145" s="256">
        <v>611.44000000000005</v>
      </c>
      <c r="I145" s="257"/>
      <c r="J145" s="257"/>
      <c r="K145" s="258">
        <f>ROUND(P145*H145,2)</f>
        <v>0</v>
      </c>
      <c r="L145" s="254" t="s">
        <v>404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88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4280</v>
      </c>
    </row>
    <row r="146" s="2" customFormat="1">
      <c r="A146" s="39"/>
      <c r="B146" s="40"/>
      <c r="C146" s="41"/>
      <c r="D146" s="266" t="s">
        <v>232</v>
      </c>
      <c r="E146" s="41"/>
      <c r="F146" s="267" t="s">
        <v>4281</v>
      </c>
      <c r="G146" s="41"/>
      <c r="H146" s="41"/>
      <c r="I146" s="158"/>
      <c r="J146" s="158"/>
      <c r="K146" s="41"/>
      <c r="L146" s="41"/>
      <c r="M146" s="45"/>
      <c r="N146" s="268"/>
      <c r="O146" s="269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232</v>
      </c>
      <c r="AU146" s="18" t="s">
        <v>88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4279</v>
      </c>
      <c r="G147" s="275"/>
      <c r="H147" s="278">
        <v>611.44000000000005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86</v>
      </c>
      <c r="AY147" s="284" t="s">
        <v>223</v>
      </c>
    </row>
    <row r="148" s="2" customFormat="1" ht="21.75" customHeight="1">
      <c r="A148" s="39"/>
      <c r="B148" s="40"/>
      <c r="C148" s="252" t="s">
        <v>222</v>
      </c>
      <c r="D148" s="252" t="s">
        <v>226</v>
      </c>
      <c r="E148" s="253" t="s">
        <v>4282</v>
      </c>
      <c r="F148" s="254" t="s">
        <v>4283</v>
      </c>
      <c r="G148" s="255" t="s">
        <v>409</v>
      </c>
      <c r="H148" s="256">
        <v>63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4284</v>
      </c>
    </row>
    <row r="149" s="2" customFormat="1">
      <c r="A149" s="39"/>
      <c r="B149" s="40"/>
      <c r="C149" s="41"/>
      <c r="D149" s="266" t="s">
        <v>232</v>
      </c>
      <c r="E149" s="41"/>
      <c r="F149" s="267" t="s">
        <v>4285</v>
      </c>
      <c r="G149" s="41"/>
      <c r="H149" s="41"/>
      <c r="I149" s="158"/>
      <c r="J149" s="158"/>
      <c r="K149" s="41"/>
      <c r="L149" s="41"/>
      <c r="M149" s="45"/>
      <c r="N149" s="268"/>
      <c r="O149" s="269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232</v>
      </c>
      <c r="AU149" s="18" t="s">
        <v>88</v>
      </c>
    </row>
    <row r="150" s="2" customFormat="1" ht="21.75" customHeight="1">
      <c r="A150" s="39"/>
      <c r="B150" s="40"/>
      <c r="C150" s="252" t="s">
        <v>248</v>
      </c>
      <c r="D150" s="252" t="s">
        <v>226</v>
      </c>
      <c r="E150" s="253" t="s">
        <v>4286</v>
      </c>
      <c r="F150" s="254" t="s">
        <v>4287</v>
      </c>
      <c r="G150" s="255" t="s">
        <v>409</v>
      </c>
      <c r="H150" s="256">
        <v>234.06399999999999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4288</v>
      </c>
    </row>
    <row r="151" s="2" customFormat="1" ht="21.75" customHeight="1">
      <c r="A151" s="39"/>
      <c r="B151" s="40"/>
      <c r="C151" s="252" t="s">
        <v>253</v>
      </c>
      <c r="D151" s="252" t="s">
        <v>226</v>
      </c>
      <c r="E151" s="253" t="s">
        <v>4289</v>
      </c>
      <c r="F151" s="254" t="s">
        <v>4290</v>
      </c>
      <c r="G151" s="255" t="s">
        <v>403</v>
      </c>
      <c r="H151" s="256">
        <v>2852</v>
      </c>
      <c r="I151" s="257"/>
      <c r="J151" s="257"/>
      <c r="K151" s="258">
        <f>ROUND(P151*H151,2)</f>
        <v>0</v>
      </c>
      <c r="L151" s="254" t="s">
        <v>404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88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4291</v>
      </c>
    </row>
    <row r="152" s="13" customFormat="1">
      <c r="A152" s="13"/>
      <c r="B152" s="274"/>
      <c r="C152" s="275"/>
      <c r="D152" s="266" t="s">
        <v>446</v>
      </c>
      <c r="E152" s="276" t="s">
        <v>1</v>
      </c>
      <c r="F152" s="277" t="s">
        <v>4292</v>
      </c>
      <c r="G152" s="275"/>
      <c r="H152" s="278">
        <v>2852</v>
      </c>
      <c r="I152" s="279"/>
      <c r="J152" s="279"/>
      <c r="K152" s="275"/>
      <c r="L152" s="275"/>
      <c r="M152" s="280"/>
      <c r="N152" s="281"/>
      <c r="O152" s="282"/>
      <c r="P152" s="282"/>
      <c r="Q152" s="282"/>
      <c r="R152" s="282"/>
      <c r="S152" s="282"/>
      <c r="T152" s="282"/>
      <c r="U152" s="282"/>
      <c r="V152" s="282"/>
      <c r="W152" s="282"/>
      <c r="X152" s="283"/>
      <c r="Y152" s="13"/>
      <c r="Z152" s="13"/>
      <c r="AA152" s="13"/>
      <c r="AB152" s="13"/>
      <c r="AC152" s="13"/>
      <c r="AD152" s="13"/>
      <c r="AE152" s="13"/>
      <c r="AT152" s="284" t="s">
        <v>446</v>
      </c>
      <c r="AU152" s="284" t="s">
        <v>88</v>
      </c>
      <c r="AV152" s="13" t="s">
        <v>88</v>
      </c>
      <c r="AW152" s="13" t="s">
        <v>5</v>
      </c>
      <c r="AX152" s="13" t="s">
        <v>86</v>
      </c>
      <c r="AY152" s="284" t="s">
        <v>223</v>
      </c>
    </row>
    <row r="153" s="2" customFormat="1" ht="16.5" customHeight="1">
      <c r="A153" s="39"/>
      <c r="B153" s="40"/>
      <c r="C153" s="296" t="s">
        <v>430</v>
      </c>
      <c r="D153" s="296" t="s">
        <v>498</v>
      </c>
      <c r="E153" s="297" t="s">
        <v>4293</v>
      </c>
      <c r="F153" s="298" t="s">
        <v>4294</v>
      </c>
      <c r="G153" s="299" t="s">
        <v>409</v>
      </c>
      <c r="H153" s="300">
        <v>57.600000000000001</v>
      </c>
      <c r="I153" s="301"/>
      <c r="J153" s="302"/>
      <c r="K153" s="303">
        <f>ROUND(P153*H153,2)</f>
        <v>0</v>
      </c>
      <c r="L153" s="298" t="s">
        <v>1</v>
      </c>
      <c r="M153" s="304"/>
      <c r="N153" s="305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0.75</v>
      </c>
      <c r="V153" s="262">
        <f>U153*H153</f>
        <v>43.200000000000003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430</v>
      </c>
      <c r="AT153" s="264" t="s">
        <v>498</v>
      </c>
      <c r="AU153" s="264" t="s">
        <v>88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4295</v>
      </c>
    </row>
    <row r="154" s="15" customFormat="1">
      <c r="A154" s="15"/>
      <c r="B154" s="309"/>
      <c r="C154" s="310"/>
      <c r="D154" s="266" t="s">
        <v>446</v>
      </c>
      <c r="E154" s="311" t="s">
        <v>1</v>
      </c>
      <c r="F154" s="312" t="s">
        <v>4296</v>
      </c>
      <c r="G154" s="310"/>
      <c r="H154" s="311" t="s">
        <v>1</v>
      </c>
      <c r="I154" s="313"/>
      <c r="J154" s="313"/>
      <c r="K154" s="310"/>
      <c r="L154" s="310"/>
      <c r="M154" s="314"/>
      <c r="N154" s="315"/>
      <c r="O154" s="316"/>
      <c r="P154" s="316"/>
      <c r="Q154" s="316"/>
      <c r="R154" s="316"/>
      <c r="S154" s="316"/>
      <c r="T154" s="316"/>
      <c r="U154" s="316"/>
      <c r="V154" s="316"/>
      <c r="W154" s="316"/>
      <c r="X154" s="317"/>
      <c r="Y154" s="15"/>
      <c r="Z154" s="15"/>
      <c r="AA154" s="15"/>
      <c r="AB154" s="15"/>
      <c r="AC154" s="15"/>
      <c r="AD154" s="15"/>
      <c r="AE154" s="15"/>
      <c r="AT154" s="318" t="s">
        <v>446</v>
      </c>
      <c r="AU154" s="318" t="s">
        <v>88</v>
      </c>
      <c r="AV154" s="15" t="s">
        <v>86</v>
      </c>
      <c r="AW154" s="15" t="s">
        <v>5</v>
      </c>
      <c r="AX154" s="15" t="s">
        <v>78</v>
      </c>
      <c r="AY154" s="318" t="s">
        <v>223</v>
      </c>
    </row>
    <row r="155" s="15" customFormat="1">
      <c r="A155" s="15"/>
      <c r="B155" s="309"/>
      <c r="C155" s="310"/>
      <c r="D155" s="266" t="s">
        <v>446</v>
      </c>
      <c r="E155" s="311" t="s">
        <v>1</v>
      </c>
      <c r="F155" s="312" t="s">
        <v>4297</v>
      </c>
      <c r="G155" s="310"/>
      <c r="H155" s="311" t="s">
        <v>1</v>
      </c>
      <c r="I155" s="313"/>
      <c r="J155" s="313"/>
      <c r="K155" s="310"/>
      <c r="L155" s="310"/>
      <c r="M155" s="314"/>
      <c r="N155" s="315"/>
      <c r="O155" s="316"/>
      <c r="P155" s="316"/>
      <c r="Q155" s="316"/>
      <c r="R155" s="316"/>
      <c r="S155" s="316"/>
      <c r="T155" s="316"/>
      <c r="U155" s="316"/>
      <c r="V155" s="316"/>
      <c r="W155" s="316"/>
      <c r="X155" s="317"/>
      <c r="Y155" s="15"/>
      <c r="Z155" s="15"/>
      <c r="AA155" s="15"/>
      <c r="AB155" s="15"/>
      <c r="AC155" s="15"/>
      <c r="AD155" s="15"/>
      <c r="AE155" s="15"/>
      <c r="AT155" s="318" t="s">
        <v>446</v>
      </c>
      <c r="AU155" s="318" t="s">
        <v>88</v>
      </c>
      <c r="AV155" s="15" t="s">
        <v>86</v>
      </c>
      <c r="AW155" s="15" t="s">
        <v>5</v>
      </c>
      <c r="AX155" s="15" t="s">
        <v>78</v>
      </c>
      <c r="AY155" s="318" t="s">
        <v>223</v>
      </c>
    </row>
    <row r="156" s="15" customFormat="1">
      <c r="A156" s="15"/>
      <c r="B156" s="309"/>
      <c r="C156" s="310"/>
      <c r="D156" s="266" t="s">
        <v>446</v>
      </c>
      <c r="E156" s="311" t="s">
        <v>1</v>
      </c>
      <c r="F156" s="312" t="s">
        <v>4298</v>
      </c>
      <c r="G156" s="310"/>
      <c r="H156" s="311" t="s">
        <v>1</v>
      </c>
      <c r="I156" s="313"/>
      <c r="J156" s="313"/>
      <c r="K156" s="310"/>
      <c r="L156" s="310"/>
      <c r="M156" s="314"/>
      <c r="N156" s="315"/>
      <c r="O156" s="316"/>
      <c r="P156" s="316"/>
      <c r="Q156" s="316"/>
      <c r="R156" s="316"/>
      <c r="S156" s="316"/>
      <c r="T156" s="316"/>
      <c r="U156" s="316"/>
      <c r="V156" s="316"/>
      <c r="W156" s="316"/>
      <c r="X156" s="317"/>
      <c r="Y156" s="15"/>
      <c r="Z156" s="15"/>
      <c r="AA156" s="15"/>
      <c r="AB156" s="15"/>
      <c r="AC156" s="15"/>
      <c r="AD156" s="15"/>
      <c r="AE156" s="15"/>
      <c r="AT156" s="318" t="s">
        <v>446</v>
      </c>
      <c r="AU156" s="318" t="s">
        <v>88</v>
      </c>
      <c r="AV156" s="15" t="s">
        <v>86</v>
      </c>
      <c r="AW156" s="15" t="s">
        <v>5</v>
      </c>
      <c r="AX156" s="15" t="s">
        <v>78</v>
      </c>
      <c r="AY156" s="318" t="s">
        <v>223</v>
      </c>
    </row>
    <row r="157" s="15" customFormat="1">
      <c r="A157" s="15"/>
      <c r="B157" s="309"/>
      <c r="C157" s="310"/>
      <c r="D157" s="266" t="s">
        <v>446</v>
      </c>
      <c r="E157" s="311" t="s">
        <v>1</v>
      </c>
      <c r="F157" s="312" t="s">
        <v>4299</v>
      </c>
      <c r="G157" s="310"/>
      <c r="H157" s="311" t="s">
        <v>1</v>
      </c>
      <c r="I157" s="313"/>
      <c r="J157" s="313"/>
      <c r="K157" s="310"/>
      <c r="L157" s="310"/>
      <c r="M157" s="314"/>
      <c r="N157" s="315"/>
      <c r="O157" s="316"/>
      <c r="P157" s="316"/>
      <c r="Q157" s="316"/>
      <c r="R157" s="316"/>
      <c r="S157" s="316"/>
      <c r="T157" s="316"/>
      <c r="U157" s="316"/>
      <c r="V157" s="316"/>
      <c r="W157" s="316"/>
      <c r="X157" s="317"/>
      <c r="Y157" s="15"/>
      <c r="Z157" s="15"/>
      <c r="AA157" s="15"/>
      <c r="AB157" s="15"/>
      <c r="AC157" s="15"/>
      <c r="AD157" s="15"/>
      <c r="AE157" s="15"/>
      <c r="AT157" s="318" t="s">
        <v>446</v>
      </c>
      <c r="AU157" s="318" t="s">
        <v>88</v>
      </c>
      <c r="AV157" s="15" t="s">
        <v>86</v>
      </c>
      <c r="AW157" s="15" t="s">
        <v>5</v>
      </c>
      <c r="AX157" s="15" t="s">
        <v>78</v>
      </c>
      <c r="AY157" s="318" t="s">
        <v>223</v>
      </c>
    </row>
    <row r="158" s="13" customFormat="1">
      <c r="A158" s="13"/>
      <c r="B158" s="274"/>
      <c r="C158" s="275"/>
      <c r="D158" s="266" t="s">
        <v>446</v>
      </c>
      <c r="E158" s="276" t="s">
        <v>1</v>
      </c>
      <c r="F158" s="277" t="s">
        <v>4300</v>
      </c>
      <c r="G158" s="275"/>
      <c r="H158" s="278">
        <v>57.600000000000001</v>
      </c>
      <c r="I158" s="279"/>
      <c r="J158" s="279"/>
      <c r="K158" s="275"/>
      <c r="L158" s="275"/>
      <c r="M158" s="280"/>
      <c r="N158" s="281"/>
      <c r="O158" s="282"/>
      <c r="P158" s="282"/>
      <c r="Q158" s="282"/>
      <c r="R158" s="282"/>
      <c r="S158" s="282"/>
      <c r="T158" s="282"/>
      <c r="U158" s="282"/>
      <c r="V158" s="282"/>
      <c r="W158" s="282"/>
      <c r="X158" s="283"/>
      <c r="Y158" s="13"/>
      <c r="Z158" s="13"/>
      <c r="AA158" s="13"/>
      <c r="AB158" s="13"/>
      <c r="AC158" s="13"/>
      <c r="AD158" s="13"/>
      <c r="AE158" s="13"/>
      <c r="AT158" s="284" t="s">
        <v>446</v>
      </c>
      <c r="AU158" s="284" t="s">
        <v>88</v>
      </c>
      <c r="AV158" s="13" t="s">
        <v>88</v>
      </c>
      <c r="AW158" s="13" t="s">
        <v>5</v>
      </c>
      <c r="AX158" s="13" t="s">
        <v>86</v>
      </c>
      <c r="AY158" s="284" t="s">
        <v>223</v>
      </c>
    </row>
    <row r="159" s="2" customFormat="1" ht="16.5" customHeight="1">
      <c r="A159" s="39"/>
      <c r="B159" s="40"/>
      <c r="C159" s="296" t="s">
        <v>258</v>
      </c>
      <c r="D159" s="296" t="s">
        <v>498</v>
      </c>
      <c r="E159" s="297" t="s">
        <v>4301</v>
      </c>
      <c r="F159" s="298" t="s">
        <v>4302</v>
      </c>
      <c r="G159" s="299" t="s">
        <v>409</v>
      </c>
      <c r="H159" s="300">
        <v>83.519999999999996</v>
      </c>
      <c r="I159" s="301"/>
      <c r="J159" s="302"/>
      <c r="K159" s="303">
        <f>ROUND(P159*H159,2)</f>
        <v>0</v>
      </c>
      <c r="L159" s="298" t="s">
        <v>1</v>
      </c>
      <c r="M159" s="304"/>
      <c r="N159" s="305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0.45000000000000001</v>
      </c>
      <c r="V159" s="262">
        <f>U159*H159</f>
        <v>37.583999999999996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430</v>
      </c>
      <c r="AT159" s="264" t="s">
        <v>498</v>
      </c>
      <c r="AU159" s="264" t="s">
        <v>88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4303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4304</v>
      </c>
      <c r="G160" s="275"/>
      <c r="H160" s="278">
        <v>29.52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13" customFormat="1">
      <c r="A161" s="13"/>
      <c r="B161" s="274"/>
      <c r="C161" s="275"/>
      <c r="D161" s="266" t="s">
        <v>446</v>
      </c>
      <c r="E161" s="276" t="s">
        <v>1</v>
      </c>
      <c r="F161" s="277" t="s">
        <v>4305</v>
      </c>
      <c r="G161" s="275"/>
      <c r="H161" s="278">
        <v>54</v>
      </c>
      <c r="I161" s="279"/>
      <c r="J161" s="279"/>
      <c r="K161" s="275"/>
      <c r="L161" s="275"/>
      <c r="M161" s="280"/>
      <c r="N161" s="281"/>
      <c r="O161" s="282"/>
      <c r="P161" s="282"/>
      <c r="Q161" s="282"/>
      <c r="R161" s="282"/>
      <c r="S161" s="282"/>
      <c r="T161" s="282"/>
      <c r="U161" s="282"/>
      <c r="V161" s="282"/>
      <c r="W161" s="282"/>
      <c r="X161" s="283"/>
      <c r="Y161" s="13"/>
      <c r="Z161" s="13"/>
      <c r="AA161" s="13"/>
      <c r="AB161" s="13"/>
      <c r="AC161" s="13"/>
      <c r="AD161" s="13"/>
      <c r="AE161" s="13"/>
      <c r="AT161" s="284" t="s">
        <v>446</v>
      </c>
      <c r="AU161" s="284" t="s">
        <v>88</v>
      </c>
      <c r="AV161" s="13" t="s">
        <v>88</v>
      </c>
      <c r="AW161" s="13" t="s">
        <v>5</v>
      </c>
      <c r="AX161" s="13" t="s">
        <v>78</v>
      </c>
      <c r="AY161" s="284" t="s">
        <v>223</v>
      </c>
    </row>
    <row r="162" s="14" customFormat="1">
      <c r="A162" s="14"/>
      <c r="B162" s="285"/>
      <c r="C162" s="286"/>
      <c r="D162" s="266" t="s">
        <v>446</v>
      </c>
      <c r="E162" s="287" t="s">
        <v>1</v>
      </c>
      <c r="F162" s="288" t="s">
        <v>463</v>
      </c>
      <c r="G162" s="286"/>
      <c r="H162" s="289">
        <v>83.519999999999996</v>
      </c>
      <c r="I162" s="290"/>
      <c r="J162" s="290"/>
      <c r="K162" s="286"/>
      <c r="L162" s="286"/>
      <c r="M162" s="291"/>
      <c r="N162" s="292"/>
      <c r="O162" s="293"/>
      <c r="P162" s="293"/>
      <c r="Q162" s="293"/>
      <c r="R162" s="293"/>
      <c r="S162" s="293"/>
      <c r="T162" s="293"/>
      <c r="U162" s="293"/>
      <c r="V162" s="293"/>
      <c r="W162" s="293"/>
      <c r="X162" s="294"/>
      <c r="Y162" s="14"/>
      <c r="Z162" s="14"/>
      <c r="AA162" s="14"/>
      <c r="AB162" s="14"/>
      <c r="AC162" s="14"/>
      <c r="AD162" s="14"/>
      <c r="AE162" s="14"/>
      <c r="AT162" s="295" t="s">
        <v>446</v>
      </c>
      <c r="AU162" s="295" t="s">
        <v>88</v>
      </c>
      <c r="AV162" s="14" t="s">
        <v>239</v>
      </c>
      <c r="AW162" s="14" t="s">
        <v>5</v>
      </c>
      <c r="AX162" s="14" t="s">
        <v>86</v>
      </c>
      <c r="AY162" s="295" t="s">
        <v>223</v>
      </c>
    </row>
    <row r="163" s="2" customFormat="1" ht="21.75" customHeight="1">
      <c r="A163" s="39"/>
      <c r="B163" s="40"/>
      <c r="C163" s="252" t="s">
        <v>263</v>
      </c>
      <c r="D163" s="252" t="s">
        <v>226</v>
      </c>
      <c r="E163" s="253" t="s">
        <v>4289</v>
      </c>
      <c r="F163" s="254" t="s">
        <v>4290</v>
      </c>
      <c r="G163" s="255" t="s">
        <v>403</v>
      </c>
      <c r="H163" s="256">
        <v>2852</v>
      </c>
      <c r="I163" s="257"/>
      <c r="J163" s="257"/>
      <c r="K163" s="258">
        <f>ROUND(P163*H163,2)</f>
        <v>0</v>
      </c>
      <c r="L163" s="254" t="s">
        <v>404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4306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4292</v>
      </c>
      <c r="G164" s="275"/>
      <c r="H164" s="278">
        <v>2852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86</v>
      </c>
      <c r="AY164" s="284" t="s">
        <v>223</v>
      </c>
    </row>
    <row r="165" s="2" customFormat="1" ht="21.75" customHeight="1">
      <c r="A165" s="39"/>
      <c r="B165" s="40"/>
      <c r="C165" s="296" t="s">
        <v>267</v>
      </c>
      <c r="D165" s="296" t="s">
        <v>498</v>
      </c>
      <c r="E165" s="297" t="s">
        <v>4307</v>
      </c>
      <c r="F165" s="298" t="s">
        <v>4308</v>
      </c>
      <c r="G165" s="299" t="s">
        <v>409</v>
      </c>
      <c r="H165" s="300">
        <v>427.80000000000001</v>
      </c>
      <c r="I165" s="301"/>
      <c r="J165" s="302"/>
      <c r="K165" s="303">
        <f>ROUND(P165*H165,2)</f>
        <v>0</v>
      </c>
      <c r="L165" s="298" t="s">
        <v>404</v>
      </c>
      <c r="M165" s="304"/>
      <c r="N165" s="305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0.20999999999999999</v>
      </c>
      <c r="V165" s="262">
        <f>U165*H165</f>
        <v>89.837999999999994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430</v>
      </c>
      <c r="AT165" s="264" t="s">
        <v>498</v>
      </c>
      <c r="AU165" s="264" t="s">
        <v>88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4309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4310</v>
      </c>
      <c r="G166" s="275"/>
      <c r="H166" s="278">
        <v>427.80000000000001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86</v>
      </c>
      <c r="AY166" s="284" t="s">
        <v>223</v>
      </c>
    </row>
    <row r="167" s="2" customFormat="1" ht="21.75" customHeight="1">
      <c r="A167" s="39"/>
      <c r="B167" s="40"/>
      <c r="C167" s="252" t="s">
        <v>274</v>
      </c>
      <c r="D167" s="252" t="s">
        <v>226</v>
      </c>
      <c r="E167" s="253" t="s">
        <v>4311</v>
      </c>
      <c r="F167" s="254" t="s">
        <v>4312</v>
      </c>
      <c r="G167" s="255" t="s">
        <v>403</v>
      </c>
      <c r="H167" s="256">
        <v>273.60000000000002</v>
      </c>
      <c r="I167" s="257"/>
      <c r="J167" s="257"/>
      <c r="K167" s="258">
        <f>ROUND(P167*H167,2)</f>
        <v>0</v>
      </c>
      <c r="L167" s="254" t="s">
        <v>1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88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4313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4314</v>
      </c>
      <c r="G168" s="275"/>
      <c r="H168" s="278">
        <v>273.60000000000002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86</v>
      </c>
      <c r="AY168" s="284" t="s">
        <v>223</v>
      </c>
    </row>
    <row r="169" s="2" customFormat="1" ht="21.75" customHeight="1">
      <c r="A169" s="39"/>
      <c r="B169" s="40"/>
      <c r="C169" s="296" t="s">
        <v>279</v>
      </c>
      <c r="D169" s="296" t="s">
        <v>498</v>
      </c>
      <c r="E169" s="297" t="s">
        <v>4315</v>
      </c>
      <c r="F169" s="298" t="s">
        <v>4316</v>
      </c>
      <c r="G169" s="299" t="s">
        <v>721</v>
      </c>
      <c r="H169" s="300">
        <v>8.2200000000000006</v>
      </c>
      <c r="I169" s="301"/>
      <c r="J169" s="302"/>
      <c r="K169" s="303">
        <f>ROUND(P169*H169,2)</f>
        <v>0</v>
      </c>
      <c r="L169" s="298" t="s">
        <v>404</v>
      </c>
      <c r="M169" s="304"/>
      <c r="N169" s="305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0.001</v>
      </c>
      <c r="V169" s="262">
        <f>U169*H169</f>
        <v>0.0082200000000000016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430</v>
      </c>
      <c r="AT169" s="264" t="s">
        <v>498</v>
      </c>
      <c r="AU169" s="264" t="s">
        <v>88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4317</v>
      </c>
    </row>
    <row r="170" s="13" customFormat="1">
      <c r="A170" s="13"/>
      <c r="B170" s="274"/>
      <c r="C170" s="275"/>
      <c r="D170" s="266" t="s">
        <v>446</v>
      </c>
      <c r="E170" s="276" t="s">
        <v>1</v>
      </c>
      <c r="F170" s="277" t="s">
        <v>4318</v>
      </c>
      <c r="G170" s="275"/>
      <c r="H170" s="278">
        <v>8.2200000000000006</v>
      </c>
      <c r="I170" s="279"/>
      <c r="J170" s="279"/>
      <c r="K170" s="275"/>
      <c r="L170" s="275"/>
      <c r="M170" s="280"/>
      <c r="N170" s="281"/>
      <c r="O170" s="282"/>
      <c r="P170" s="282"/>
      <c r="Q170" s="282"/>
      <c r="R170" s="282"/>
      <c r="S170" s="282"/>
      <c r="T170" s="282"/>
      <c r="U170" s="282"/>
      <c r="V170" s="282"/>
      <c r="W170" s="282"/>
      <c r="X170" s="283"/>
      <c r="Y170" s="13"/>
      <c r="Z170" s="13"/>
      <c r="AA170" s="13"/>
      <c r="AB170" s="13"/>
      <c r="AC170" s="13"/>
      <c r="AD170" s="13"/>
      <c r="AE170" s="13"/>
      <c r="AT170" s="284" t="s">
        <v>446</v>
      </c>
      <c r="AU170" s="284" t="s">
        <v>88</v>
      </c>
      <c r="AV170" s="13" t="s">
        <v>88</v>
      </c>
      <c r="AW170" s="13" t="s">
        <v>5</v>
      </c>
      <c r="AX170" s="13" t="s">
        <v>86</v>
      </c>
      <c r="AY170" s="284" t="s">
        <v>223</v>
      </c>
    </row>
    <row r="171" s="2" customFormat="1" ht="16.5" customHeight="1">
      <c r="A171" s="39"/>
      <c r="B171" s="40"/>
      <c r="C171" s="252" t="s">
        <v>289</v>
      </c>
      <c r="D171" s="252" t="s">
        <v>226</v>
      </c>
      <c r="E171" s="253" t="s">
        <v>4319</v>
      </c>
      <c r="F171" s="254" t="s">
        <v>4320</v>
      </c>
      <c r="G171" s="255" t="s">
        <v>403</v>
      </c>
      <c r="H171" s="256">
        <v>1599</v>
      </c>
      <c r="I171" s="257"/>
      <c r="J171" s="257"/>
      <c r="K171" s="258">
        <f>ROUND(P171*H171,2)</f>
        <v>0</v>
      </c>
      <c r="L171" s="254" t="s">
        <v>1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88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4321</v>
      </c>
    </row>
    <row r="172" s="2" customFormat="1" ht="16.5" customHeight="1">
      <c r="A172" s="39"/>
      <c r="B172" s="40"/>
      <c r="C172" s="296" t="s">
        <v>9</v>
      </c>
      <c r="D172" s="296" t="s">
        <v>498</v>
      </c>
      <c r="E172" s="297" t="s">
        <v>4322</v>
      </c>
      <c r="F172" s="298" t="s">
        <v>4323</v>
      </c>
      <c r="G172" s="299" t="s">
        <v>721</v>
      </c>
      <c r="H172" s="300">
        <v>79.950000000000003</v>
      </c>
      <c r="I172" s="301"/>
      <c r="J172" s="302"/>
      <c r="K172" s="303">
        <f>ROUND(P172*H172,2)</f>
        <v>0</v>
      </c>
      <c r="L172" s="298" t="s">
        <v>1</v>
      </c>
      <c r="M172" s="304"/>
      <c r="N172" s="305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0.001</v>
      </c>
      <c r="V172" s="262">
        <f>U172*H172</f>
        <v>0.079950000000000007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430</v>
      </c>
      <c r="AT172" s="264" t="s">
        <v>498</v>
      </c>
      <c r="AU172" s="264" t="s">
        <v>88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4324</v>
      </c>
    </row>
    <row r="173" s="13" customFormat="1">
      <c r="A173" s="13"/>
      <c r="B173" s="274"/>
      <c r="C173" s="275"/>
      <c r="D173" s="266" t="s">
        <v>446</v>
      </c>
      <c r="E173" s="276" t="s">
        <v>1</v>
      </c>
      <c r="F173" s="277" t="s">
        <v>4325</v>
      </c>
      <c r="G173" s="275"/>
      <c r="H173" s="278">
        <v>79.950000000000003</v>
      </c>
      <c r="I173" s="279"/>
      <c r="J173" s="279"/>
      <c r="K173" s="275"/>
      <c r="L173" s="275"/>
      <c r="M173" s="280"/>
      <c r="N173" s="281"/>
      <c r="O173" s="282"/>
      <c r="P173" s="282"/>
      <c r="Q173" s="282"/>
      <c r="R173" s="282"/>
      <c r="S173" s="282"/>
      <c r="T173" s="282"/>
      <c r="U173" s="282"/>
      <c r="V173" s="282"/>
      <c r="W173" s="282"/>
      <c r="X173" s="283"/>
      <c r="Y173" s="13"/>
      <c r="Z173" s="13"/>
      <c r="AA173" s="13"/>
      <c r="AB173" s="13"/>
      <c r="AC173" s="13"/>
      <c r="AD173" s="13"/>
      <c r="AE173" s="13"/>
      <c r="AT173" s="284" t="s">
        <v>446</v>
      </c>
      <c r="AU173" s="284" t="s">
        <v>88</v>
      </c>
      <c r="AV173" s="13" t="s">
        <v>88</v>
      </c>
      <c r="AW173" s="13" t="s">
        <v>5</v>
      </c>
      <c r="AX173" s="13" t="s">
        <v>86</v>
      </c>
      <c r="AY173" s="284" t="s">
        <v>223</v>
      </c>
    </row>
    <row r="174" s="2" customFormat="1" ht="16.5" customHeight="1">
      <c r="A174" s="39"/>
      <c r="B174" s="40"/>
      <c r="C174" s="252" t="s">
        <v>303</v>
      </c>
      <c r="D174" s="252" t="s">
        <v>226</v>
      </c>
      <c r="E174" s="253" t="s">
        <v>4326</v>
      </c>
      <c r="F174" s="254" t="s">
        <v>4327</v>
      </c>
      <c r="G174" s="255" t="s">
        <v>403</v>
      </c>
      <c r="H174" s="256">
        <v>1253</v>
      </c>
      <c r="I174" s="257"/>
      <c r="J174" s="257"/>
      <c r="K174" s="258">
        <f>ROUND(P174*H174,2)</f>
        <v>0</v>
      </c>
      <c r="L174" s="254" t="s">
        <v>1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88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4328</v>
      </c>
    </row>
    <row r="175" s="2" customFormat="1" ht="21.75" customHeight="1">
      <c r="A175" s="39"/>
      <c r="B175" s="40"/>
      <c r="C175" s="296" t="s">
        <v>312</v>
      </c>
      <c r="D175" s="296" t="s">
        <v>498</v>
      </c>
      <c r="E175" s="297" t="s">
        <v>4315</v>
      </c>
      <c r="F175" s="298" t="s">
        <v>4316</v>
      </c>
      <c r="G175" s="299" t="s">
        <v>721</v>
      </c>
      <c r="H175" s="300">
        <v>37.590000000000003</v>
      </c>
      <c r="I175" s="301"/>
      <c r="J175" s="302"/>
      <c r="K175" s="303">
        <f>ROUND(P175*H175,2)</f>
        <v>0</v>
      </c>
      <c r="L175" s="298" t="s">
        <v>404</v>
      </c>
      <c r="M175" s="304"/>
      <c r="N175" s="305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0.001</v>
      </c>
      <c r="V175" s="262">
        <f>U175*H175</f>
        <v>0.037590000000000005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430</v>
      </c>
      <c r="AT175" s="264" t="s">
        <v>498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4329</v>
      </c>
    </row>
    <row r="176" s="13" customFormat="1">
      <c r="A176" s="13"/>
      <c r="B176" s="274"/>
      <c r="C176" s="275"/>
      <c r="D176" s="266" t="s">
        <v>446</v>
      </c>
      <c r="E176" s="276" t="s">
        <v>1</v>
      </c>
      <c r="F176" s="277" t="s">
        <v>4330</v>
      </c>
      <c r="G176" s="275"/>
      <c r="H176" s="278">
        <v>37.590000000000003</v>
      </c>
      <c r="I176" s="279"/>
      <c r="J176" s="279"/>
      <c r="K176" s="275"/>
      <c r="L176" s="275"/>
      <c r="M176" s="280"/>
      <c r="N176" s="281"/>
      <c r="O176" s="282"/>
      <c r="P176" s="282"/>
      <c r="Q176" s="282"/>
      <c r="R176" s="282"/>
      <c r="S176" s="282"/>
      <c r="T176" s="282"/>
      <c r="U176" s="282"/>
      <c r="V176" s="282"/>
      <c r="W176" s="282"/>
      <c r="X176" s="283"/>
      <c r="Y176" s="13"/>
      <c r="Z176" s="13"/>
      <c r="AA176" s="13"/>
      <c r="AB176" s="13"/>
      <c r="AC176" s="13"/>
      <c r="AD176" s="13"/>
      <c r="AE176" s="13"/>
      <c r="AT176" s="284" t="s">
        <v>446</v>
      </c>
      <c r="AU176" s="284" t="s">
        <v>88</v>
      </c>
      <c r="AV176" s="13" t="s">
        <v>88</v>
      </c>
      <c r="AW176" s="13" t="s">
        <v>5</v>
      </c>
      <c r="AX176" s="13" t="s">
        <v>86</v>
      </c>
      <c r="AY176" s="284" t="s">
        <v>223</v>
      </c>
    </row>
    <row r="177" s="2" customFormat="1" ht="21.75" customHeight="1">
      <c r="A177" s="39"/>
      <c r="B177" s="40"/>
      <c r="C177" s="252" t="s">
        <v>698</v>
      </c>
      <c r="D177" s="252" t="s">
        <v>226</v>
      </c>
      <c r="E177" s="253" t="s">
        <v>4331</v>
      </c>
      <c r="F177" s="254" t="s">
        <v>4332</v>
      </c>
      <c r="G177" s="255" t="s">
        <v>403</v>
      </c>
      <c r="H177" s="256">
        <v>2852</v>
      </c>
      <c r="I177" s="257"/>
      <c r="J177" s="257"/>
      <c r="K177" s="258">
        <f>ROUND(P177*H177,2)</f>
        <v>0</v>
      </c>
      <c r="L177" s="254" t="s">
        <v>404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</v>
      </c>
      <c r="V177" s="262">
        <f>U177*H177</f>
        <v>0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88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4333</v>
      </c>
    </row>
    <row r="178" s="13" customFormat="1">
      <c r="A178" s="13"/>
      <c r="B178" s="274"/>
      <c r="C178" s="275"/>
      <c r="D178" s="266" t="s">
        <v>446</v>
      </c>
      <c r="E178" s="276" t="s">
        <v>1</v>
      </c>
      <c r="F178" s="277" t="s">
        <v>4334</v>
      </c>
      <c r="G178" s="275"/>
      <c r="H178" s="278">
        <v>2852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5</v>
      </c>
      <c r="AX178" s="13" t="s">
        <v>86</v>
      </c>
      <c r="AY178" s="284" t="s">
        <v>223</v>
      </c>
    </row>
    <row r="179" s="2" customFormat="1" ht="21.75" customHeight="1">
      <c r="A179" s="39"/>
      <c r="B179" s="40"/>
      <c r="C179" s="252" t="s">
        <v>317</v>
      </c>
      <c r="D179" s="252" t="s">
        <v>226</v>
      </c>
      <c r="E179" s="253" t="s">
        <v>4335</v>
      </c>
      <c r="F179" s="254" t="s">
        <v>4336</v>
      </c>
      <c r="G179" s="255" t="s">
        <v>403</v>
      </c>
      <c r="H179" s="256">
        <v>144</v>
      </c>
      <c r="I179" s="257"/>
      <c r="J179" s="257"/>
      <c r="K179" s="258">
        <f>ROUND(P179*H179,2)</f>
        <v>0</v>
      </c>
      <c r="L179" s="254" t="s">
        <v>404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88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4337</v>
      </c>
    </row>
    <row r="180" s="2" customFormat="1">
      <c r="A180" s="39"/>
      <c r="B180" s="40"/>
      <c r="C180" s="41"/>
      <c r="D180" s="266" t="s">
        <v>232</v>
      </c>
      <c r="E180" s="41"/>
      <c r="F180" s="267" t="s">
        <v>4285</v>
      </c>
      <c r="G180" s="41"/>
      <c r="H180" s="41"/>
      <c r="I180" s="158"/>
      <c r="J180" s="158"/>
      <c r="K180" s="41"/>
      <c r="L180" s="41"/>
      <c r="M180" s="45"/>
      <c r="N180" s="268"/>
      <c r="O180" s="269"/>
      <c r="P180" s="92"/>
      <c r="Q180" s="92"/>
      <c r="R180" s="92"/>
      <c r="S180" s="92"/>
      <c r="T180" s="92"/>
      <c r="U180" s="92"/>
      <c r="V180" s="92"/>
      <c r="W180" s="92"/>
      <c r="X180" s="93"/>
      <c r="Y180" s="39"/>
      <c r="Z180" s="39"/>
      <c r="AA180" s="39"/>
      <c r="AB180" s="39"/>
      <c r="AC180" s="39"/>
      <c r="AD180" s="39"/>
      <c r="AE180" s="39"/>
      <c r="AT180" s="18" t="s">
        <v>232</v>
      </c>
      <c r="AU180" s="18" t="s">
        <v>88</v>
      </c>
    </row>
    <row r="181" s="2" customFormat="1" ht="21.75" customHeight="1">
      <c r="A181" s="39"/>
      <c r="B181" s="40"/>
      <c r="C181" s="252" t="s">
        <v>713</v>
      </c>
      <c r="D181" s="252" t="s">
        <v>226</v>
      </c>
      <c r="E181" s="253" t="s">
        <v>4338</v>
      </c>
      <c r="F181" s="254" t="s">
        <v>4339</v>
      </c>
      <c r="G181" s="255" t="s">
        <v>403</v>
      </c>
      <c r="H181" s="256">
        <v>273.60000000000002</v>
      </c>
      <c r="I181" s="257"/>
      <c r="J181" s="257"/>
      <c r="K181" s="258">
        <f>ROUND(P181*H181,2)</f>
        <v>0</v>
      </c>
      <c r="L181" s="254" t="s">
        <v>404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4340</v>
      </c>
    </row>
    <row r="182" s="13" customFormat="1">
      <c r="A182" s="13"/>
      <c r="B182" s="274"/>
      <c r="C182" s="275"/>
      <c r="D182" s="266" t="s">
        <v>446</v>
      </c>
      <c r="E182" s="276" t="s">
        <v>1</v>
      </c>
      <c r="F182" s="277" t="s">
        <v>4256</v>
      </c>
      <c r="G182" s="275"/>
      <c r="H182" s="278">
        <v>273.60000000000002</v>
      </c>
      <c r="I182" s="279"/>
      <c r="J182" s="279"/>
      <c r="K182" s="275"/>
      <c r="L182" s="275"/>
      <c r="M182" s="280"/>
      <c r="N182" s="281"/>
      <c r="O182" s="282"/>
      <c r="P182" s="282"/>
      <c r="Q182" s="282"/>
      <c r="R182" s="282"/>
      <c r="S182" s="282"/>
      <c r="T182" s="282"/>
      <c r="U182" s="282"/>
      <c r="V182" s="282"/>
      <c r="W182" s="282"/>
      <c r="X182" s="283"/>
      <c r="Y182" s="13"/>
      <c r="Z182" s="13"/>
      <c r="AA182" s="13"/>
      <c r="AB182" s="13"/>
      <c r="AC182" s="13"/>
      <c r="AD182" s="13"/>
      <c r="AE182" s="13"/>
      <c r="AT182" s="284" t="s">
        <v>446</v>
      </c>
      <c r="AU182" s="284" t="s">
        <v>88</v>
      </c>
      <c r="AV182" s="13" t="s">
        <v>88</v>
      </c>
      <c r="AW182" s="13" t="s">
        <v>5</v>
      </c>
      <c r="AX182" s="13" t="s">
        <v>86</v>
      </c>
      <c r="AY182" s="284" t="s">
        <v>223</v>
      </c>
    </row>
    <row r="183" s="2" customFormat="1" ht="21.75" customHeight="1">
      <c r="A183" s="39"/>
      <c r="B183" s="40"/>
      <c r="C183" s="252" t="s">
        <v>322</v>
      </c>
      <c r="D183" s="252" t="s">
        <v>226</v>
      </c>
      <c r="E183" s="253" t="s">
        <v>4341</v>
      </c>
      <c r="F183" s="254" t="s">
        <v>4342</v>
      </c>
      <c r="G183" s="255" t="s">
        <v>320</v>
      </c>
      <c r="H183" s="256">
        <v>53</v>
      </c>
      <c r="I183" s="257"/>
      <c r="J183" s="257"/>
      <c r="K183" s="258">
        <f>ROUND(P183*H183,2)</f>
        <v>0</v>
      </c>
      <c r="L183" s="254" t="s">
        <v>404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4343</v>
      </c>
    </row>
    <row r="184" s="2" customFormat="1">
      <c r="A184" s="39"/>
      <c r="B184" s="40"/>
      <c r="C184" s="41"/>
      <c r="D184" s="266" t="s">
        <v>232</v>
      </c>
      <c r="E184" s="41"/>
      <c r="F184" s="267" t="s">
        <v>4344</v>
      </c>
      <c r="G184" s="41"/>
      <c r="H184" s="41"/>
      <c r="I184" s="158"/>
      <c r="J184" s="158"/>
      <c r="K184" s="41"/>
      <c r="L184" s="41"/>
      <c r="M184" s="45"/>
      <c r="N184" s="268"/>
      <c r="O184" s="269"/>
      <c r="P184" s="92"/>
      <c r="Q184" s="92"/>
      <c r="R184" s="92"/>
      <c r="S184" s="92"/>
      <c r="T184" s="92"/>
      <c r="U184" s="92"/>
      <c r="V184" s="92"/>
      <c r="W184" s="92"/>
      <c r="X184" s="93"/>
      <c r="Y184" s="39"/>
      <c r="Z184" s="39"/>
      <c r="AA184" s="39"/>
      <c r="AB184" s="39"/>
      <c r="AC184" s="39"/>
      <c r="AD184" s="39"/>
      <c r="AE184" s="39"/>
      <c r="AT184" s="18" t="s">
        <v>232</v>
      </c>
      <c r="AU184" s="18" t="s">
        <v>88</v>
      </c>
    </row>
    <row r="185" s="2" customFormat="1" ht="16.5" customHeight="1">
      <c r="A185" s="39"/>
      <c r="B185" s="40"/>
      <c r="C185" s="296" t="s">
        <v>332</v>
      </c>
      <c r="D185" s="296" t="s">
        <v>498</v>
      </c>
      <c r="E185" s="297" t="s">
        <v>4345</v>
      </c>
      <c r="F185" s="298" t="s">
        <v>4346</v>
      </c>
      <c r="G185" s="299" t="s">
        <v>409</v>
      </c>
      <c r="H185" s="300">
        <v>0.63</v>
      </c>
      <c r="I185" s="301"/>
      <c r="J185" s="302"/>
      <c r="K185" s="303">
        <f>ROUND(P185*H185,2)</f>
        <v>0</v>
      </c>
      <c r="L185" s="298" t="s">
        <v>1</v>
      </c>
      <c r="M185" s="304"/>
      <c r="N185" s="305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0.22</v>
      </c>
      <c r="V185" s="262">
        <f>U185*H185</f>
        <v>0.1386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430</v>
      </c>
      <c r="AT185" s="264" t="s">
        <v>498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4347</v>
      </c>
    </row>
    <row r="186" s="13" customFormat="1">
      <c r="A186" s="13"/>
      <c r="B186" s="274"/>
      <c r="C186" s="275"/>
      <c r="D186" s="266" t="s">
        <v>446</v>
      </c>
      <c r="E186" s="276" t="s">
        <v>1</v>
      </c>
      <c r="F186" s="277" t="s">
        <v>4348</v>
      </c>
      <c r="G186" s="275"/>
      <c r="H186" s="278">
        <v>3.1499999999999999</v>
      </c>
      <c r="I186" s="279"/>
      <c r="J186" s="279"/>
      <c r="K186" s="275"/>
      <c r="L186" s="275"/>
      <c r="M186" s="280"/>
      <c r="N186" s="281"/>
      <c r="O186" s="282"/>
      <c r="P186" s="282"/>
      <c r="Q186" s="282"/>
      <c r="R186" s="282"/>
      <c r="S186" s="282"/>
      <c r="T186" s="282"/>
      <c r="U186" s="282"/>
      <c r="V186" s="282"/>
      <c r="W186" s="282"/>
      <c r="X186" s="283"/>
      <c r="Y186" s="13"/>
      <c r="Z186" s="13"/>
      <c r="AA186" s="13"/>
      <c r="AB186" s="13"/>
      <c r="AC186" s="13"/>
      <c r="AD186" s="13"/>
      <c r="AE186" s="13"/>
      <c r="AT186" s="284" t="s">
        <v>446</v>
      </c>
      <c r="AU186" s="284" t="s">
        <v>88</v>
      </c>
      <c r="AV186" s="13" t="s">
        <v>88</v>
      </c>
      <c r="AW186" s="13" t="s">
        <v>5</v>
      </c>
      <c r="AX186" s="13" t="s">
        <v>86</v>
      </c>
      <c r="AY186" s="284" t="s">
        <v>223</v>
      </c>
    </row>
    <row r="187" s="13" customFormat="1">
      <c r="A187" s="13"/>
      <c r="B187" s="274"/>
      <c r="C187" s="275"/>
      <c r="D187" s="266" t="s">
        <v>446</v>
      </c>
      <c r="E187" s="275"/>
      <c r="F187" s="277" t="s">
        <v>4349</v>
      </c>
      <c r="G187" s="275"/>
      <c r="H187" s="278">
        <v>0.63</v>
      </c>
      <c r="I187" s="279"/>
      <c r="J187" s="279"/>
      <c r="K187" s="275"/>
      <c r="L187" s="275"/>
      <c r="M187" s="280"/>
      <c r="N187" s="281"/>
      <c r="O187" s="282"/>
      <c r="P187" s="282"/>
      <c r="Q187" s="282"/>
      <c r="R187" s="282"/>
      <c r="S187" s="282"/>
      <c r="T187" s="282"/>
      <c r="U187" s="282"/>
      <c r="V187" s="282"/>
      <c r="W187" s="282"/>
      <c r="X187" s="283"/>
      <c r="Y187" s="13"/>
      <c r="Z187" s="13"/>
      <c r="AA187" s="13"/>
      <c r="AB187" s="13"/>
      <c r="AC187" s="13"/>
      <c r="AD187" s="13"/>
      <c r="AE187" s="13"/>
      <c r="AT187" s="284" t="s">
        <v>446</v>
      </c>
      <c r="AU187" s="284" t="s">
        <v>88</v>
      </c>
      <c r="AV187" s="13" t="s">
        <v>88</v>
      </c>
      <c r="AW187" s="13" t="s">
        <v>4</v>
      </c>
      <c r="AX187" s="13" t="s">
        <v>86</v>
      </c>
      <c r="AY187" s="284" t="s">
        <v>223</v>
      </c>
    </row>
    <row r="188" s="2" customFormat="1" ht="21.75" customHeight="1">
      <c r="A188" s="39"/>
      <c r="B188" s="40"/>
      <c r="C188" s="252" t="s">
        <v>8</v>
      </c>
      <c r="D188" s="252" t="s">
        <v>226</v>
      </c>
      <c r="E188" s="253" t="s">
        <v>4350</v>
      </c>
      <c r="F188" s="254" t="s">
        <v>4351</v>
      </c>
      <c r="G188" s="255" t="s">
        <v>403</v>
      </c>
      <c r="H188" s="256">
        <v>40</v>
      </c>
      <c r="I188" s="257"/>
      <c r="J188" s="257"/>
      <c r="K188" s="258">
        <f>ROUND(P188*H188,2)</f>
        <v>0</v>
      </c>
      <c r="L188" s="254" t="s">
        <v>404</v>
      </c>
      <c r="M188" s="45"/>
      <c r="N188" s="259" t="s">
        <v>1</v>
      </c>
      <c r="O188" s="260" t="s">
        <v>41</v>
      </c>
      <c r="P188" s="261">
        <f>I188+J188</f>
        <v>0</v>
      </c>
      <c r="Q188" s="261">
        <f>ROUND(I188*H188,2)</f>
        <v>0</v>
      </c>
      <c r="R188" s="261">
        <f>ROUND(J188*H188,2)</f>
        <v>0</v>
      </c>
      <c r="S188" s="92"/>
      <c r="T188" s="262">
        <f>S188*H188</f>
        <v>0</v>
      </c>
      <c r="U188" s="262">
        <v>0</v>
      </c>
      <c r="V188" s="262">
        <f>U188*H188</f>
        <v>0</v>
      </c>
      <c r="W188" s="262">
        <v>0</v>
      </c>
      <c r="X188" s="263">
        <f>W188*H188</f>
        <v>0</v>
      </c>
      <c r="Y188" s="39"/>
      <c r="Z188" s="39"/>
      <c r="AA188" s="39"/>
      <c r="AB188" s="39"/>
      <c r="AC188" s="39"/>
      <c r="AD188" s="39"/>
      <c r="AE188" s="39"/>
      <c r="AR188" s="264" t="s">
        <v>239</v>
      </c>
      <c r="AT188" s="264" t="s">
        <v>226</v>
      </c>
      <c r="AU188" s="264" t="s">
        <v>88</v>
      </c>
      <c r="AY188" s="18" t="s">
        <v>223</v>
      </c>
      <c r="BE188" s="265">
        <f>IF(O188="základní",K188,0)</f>
        <v>0</v>
      </c>
      <c r="BF188" s="265">
        <f>IF(O188="snížená",K188,0)</f>
        <v>0</v>
      </c>
      <c r="BG188" s="265">
        <f>IF(O188="zákl. přenesená",K188,0)</f>
        <v>0</v>
      </c>
      <c r="BH188" s="265">
        <f>IF(O188="sníž. přenesená",K188,0)</f>
        <v>0</v>
      </c>
      <c r="BI188" s="265">
        <f>IF(O188="nulová",K188,0)</f>
        <v>0</v>
      </c>
      <c r="BJ188" s="18" t="s">
        <v>86</v>
      </c>
      <c r="BK188" s="265">
        <f>ROUND(P188*H188,2)</f>
        <v>0</v>
      </c>
      <c r="BL188" s="18" t="s">
        <v>239</v>
      </c>
      <c r="BM188" s="264" t="s">
        <v>4352</v>
      </c>
    </row>
    <row r="189" s="2" customFormat="1" ht="21.75" customHeight="1">
      <c r="A189" s="39"/>
      <c r="B189" s="40"/>
      <c r="C189" s="252" t="s">
        <v>343</v>
      </c>
      <c r="D189" s="252" t="s">
        <v>226</v>
      </c>
      <c r="E189" s="253" t="s">
        <v>4353</v>
      </c>
      <c r="F189" s="254" t="s">
        <v>4354</v>
      </c>
      <c r="G189" s="255" t="s">
        <v>320</v>
      </c>
      <c r="H189" s="256">
        <v>270</v>
      </c>
      <c r="I189" s="257"/>
      <c r="J189" s="257"/>
      <c r="K189" s="258">
        <f>ROUND(P189*H189,2)</f>
        <v>0</v>
      </c>
      <c r="L189" s="254" t="s">
        <v>404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88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4355</v>
      </c>
    </row>
    <row r="190" s="2" customFormat="1" ht="16.5" customHeight="1">
      <c r="A190" s="39"/>
      <c r="B190" s="40"/>
      <c r="C190" s="296" t="s">
        <v>348</v>
      </c>
      <c r="D190" s="296" t="s">
        <v>498</v>
      </c>
      <c r="E190" s="297" t="s">
        <v>4356</v>
      </c>
      <c r="F190" s="298" t="s">
        <v>4357</v>
      </c>
      <c r="G190" s="299" t="s">
        <v>320</v>
      </c>
      <c r="H190" s="300">
        <v>270</v>
      </c>
      <c r="I190" s="301"/>
      <c r="J190" s="302"/>
      <c r="K190" s="303">
        <f>ROUND(P190*H190,2)</f>
        <v>0</v>
      </c>
      <c r="L190" s="298" t="s">
        <v>1</v>
      </c>
      <c r="M190" s="304"/>
      <c r="N190" s="305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8.0000000000000007E-05</v>
      </c>
      <c r="V190" s="262">
        <f>U190*H190</f>
        <v>0.021600000000000001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430</v>
      </c>
      <c r="AT190" s="264" t="s">
        <v>498</v>
      </c>
      <c r="AU190" s="264" t="s">
        <v>88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4358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4359</v>
      </c>
      <c r="G191" s="275"/>
      <c r="H191" s="278">
        <v>10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3" customFormat="1">
      <c r="A192" s="13"/>
      <c r="B192" s="274"/>
      <c r="C192" s="275"/>
      <c r="D192" s="266" t="s">
        <v>446</v>
      </c>
      <c r="E192" s="276" t="s">
        <v>1</v>
      </c>
      <c r="F192" s="277" t="s">
        <v>4360</v>
      </c>
      <c r="G192" s="275"/>
      <c r="H192" s="278">
        <v>40</v>
      </c>
      <c r="I192" s="279"/>
      <c r="J192" s="279"/>
      <c r="K192" s="275"/>
      <c r="L192" s="275"/>
      <c r="M192" s="280"/>
      <c r="N192" s="281"/>
      <c r="O192" s="282"/>
      <c r="P192" s="282"/>
      <c r="Q192" s="282"/>
      <c r="R192" s="282"/>
      <c r="S192" s="282"/>
      <c r="T192" s="282"/>
      <c r="U192" s="282"/>
      <c r="V192" s="282"/>
      <c r="W192" s="282"/>
      <c r="X192" s="283"/>
      <c r="Y192" s="13"/>
      <c r="Z192" s="13"/>
      <c r="AA192" s="13"/>
      <c r="AB192" s="13"/>
      <c r="AC192" s="13"/>
      <c r="AD192" s="13"/>
      <c r="AE192" s="13"/>
      <c r="AT192" s="284" t="s">
        <v>446</v>
      </c>
      <c r="AU192" s="284" t="s">
        <v>88</v>
      </c>
      <c r="AV192" s="13" t="s">
        <v>88</v>
      </c>
      <c r="AW192" s="13" t="s">
        <v>5</v>
      </c>
      <c r="AX192" s="13" t="s">
        <v>78</v>
      </c>
      <c r="AY192" s="284" t="s">
        <v>223</v>
      </c>
    </row>
    <row r="193" s="13" customFormat="1">
      <c r="A193" s="13"/>
      <c r="B193" s="274"/>
      <c r="C193" s="275"/>
      <c r="D193" s="266" t="s">
        <v>446</v>
      </c>
      <c r="E193" s="276" t="s">
        <v>1</v>
      </c>
      <c r="F193" s="277" t="s">
        <v>4361</v>
      </c>
      <c r="G193" s="275"/>
      <c r="H193" s="278">
        <v>40</v>
      </c>
      <c r="I193" s="279"/>
      <c r="J193" s="279"/>
      <c r="K193" s="275"/>
      <c r="L193" s="275"/>
      <c r="M193" s="280"/>
      <c r="N193" s="281"/>
      <c r="O193" s="282"/>
      <c r="P193" s="282"/>
      <c r="Q193" s="282"/>
      <c r="R193" s="282"/>
      <c r="S193" s="282"/>
      <c r="T193" s="282"/>
      <c r="U193" s="282"/>
      <c r="V193" s="282"/>
      <c r="W193" s="282"/>
      <c r="X193" s="283"/>
      <c r="Y193" s="13"/>
      <c r="Z193" s="13"/>
      <c r="AA193" s="13"/>
      <c r="AB193" s="13"/>
      <c r="AC193" s="13"/>
      <c r="AD193" s="13"/>
      <c r="AE193" s="13"/>
      <c r="AT193" s="284" t="s">
        <v>446</v>
      </c>
      <c r="AU193" s="284" t="s">
        <v>88</v>
      </c>
      <c r="AV193" s="13" t="s">
        <v>88</v>
      </c>
      <c r="AW193" s="13" t="s">
        <v>5</v>
      </c>
      <c r="AX193" s="13" t="s">
        <v>78</v>
      </c>
      <c r="AY193" s="284" t="s">
        <v>223</v>
      </c>
    </row>
    <row r="194" s="13" customFormat="1">
      <c r="A194" s="13"/>
      <c r="B194" s="274"/>
      <c r="C194" s="275"/>
      <c r="D194" s="266" t="s">
        <v>446</v>
      </c>
      <c r="E194" s="276" t="s">
        <v>1</v>
      </c>
      <c r="F194" s="277" t="s">
        <v>4362</v>
      </c>
      <c r="G194" s="275"/>
      <c r="H194" s="278">
        <v>20</v>
      </c>
      <c r="I194" s="279"/>
      <c r="J194" s="279"/>
      <c r="K194" s="275"/>
      <c r="L194" s="275"/>
      <c r="M194" s="280"/>
      <c r="N194" s="281"/>
      <c r="O194" s="282"/>
      <c r="P194" s="282"/>
      <c r="Q194" s="282"/>
      <c r="R194" s="282"/>
      <c r="S194" s="282"/>
      <c r="T194" s="282"/>
      <c r="U194" s="282"/>
      <c r="V194" s="282"/>
      <c r="W194" s="282"/>
      <c r="X194" s="283"/>
      <c r="Y194" s="13"/>
      <c r="Z194" s="13"/>
      <c r="AA194" s="13"/>
      <c r="AB194" s="13"/>
      <c r="AC194" s="13"/>
      <c r="AD194" s="13"/>
      <c r="AE194" s="13"/>
      <c r="AT194" s="284" t="s">
        <v>446</v>
      </c>
      <c r="AU194" s="284" t="s">
        <v>88</v>
      </c>
      <c r="AV194" s="13" t="s">
        <v>88</v>
      </c>
      <c r="AW194" s="13" t="s">
        <v>5</v>
      </c>
      <c r="AX194" s="13" t="s">
        <v>78</v>
      </c>
      <c r="AY194" s="284" t="s">
        <v>223</v>
      </c>
    </row>
    <row r="195" s="13" customFormat="1">
      <c r="A195" s="13"/>
      <c r="B195" s="274"/>
      <c r="C195" s="275"/>
      <c r="D195" s="266" t="s">
        <v>446</v>
      </c>
      <c r="E195" s="276" t="s">
        <v>1</v>
      </c>
      <c r="F195" s="277" t="s">
        <v>4363</v>
      </c>
      <c r="G195" s="275"/>
      <c r="H195" s="278">
        <v>50</v>
      </c>
      <c r="I195" s="279"/>
      <c r="J195" s="279"/>
      <c r="K195" s="275"/>
      <c r="L195" s="275"/>
      <c r="M195" s="280"/>
      <c r="N195" s="281"/>
      <c r="O195" s="282"/>
      <c r="P195" s="282"/>
      <c r="Q195" s="282"/>
      <c r="R195" s="282"/>
      <c r="S195" s="282"/>
      <c r="T195" s="282"/>
      <c r="U195" s="282"/>
      <c r="V195" s="282"/>
      <c r="W195" s="282"/>
      <c r="X195" s="283"/>
      <c r="Y195" s="13"/>
      <c r="Z195" s="13"/>
      <c r="AA195" s="13"/>
      <c r="AB195" s="13"/>
      <c r="AC195" s="13"/>
      <c r="AD195" s="13"/>
      <c r="AE195" s="13"/>
      <c r="AT195" s="284" t="s">
        <v>446</v>
      </c>
      <c r="AU195" s="284" t="s">
        <v>88</v>
      </c>
      <c r="AV195" s="13" t="s">
        <v>88</v>
      </c>
      <c r="AW195" s="13" t="s">
        <v>5</v>
      </c>
      <c r="AX195" s="13" t="s">
        <v>78</v>
      </c>
      <c r="AY195" s="284" t="s">
        <v>223</v>
      </c>
    </row>
    <row r="196" s="13" customFormat="1">
      <c r="A196" s="13"/>
      <c r="B196" s="274"/>
      <c r="C196" s="275"/>
      <c r="D196" s="266" t="s">
        <v>446</v>
      </c>
      <c r="E196" s="276" t="s">
        <v>1</v>
      </c>
      <c r="F196" s="277" t="s">
        <v>4364</v>
      </c>
      <c r="G196" s="275"/>
      <c r="H196" s="278">
        <v>10</v>
      </c>
      <c r="I196" s="279"/>
      <c r="J196" s="279"/>
      <c r="K196" s="275"/>
      <c r="L196" s="275"/>
      <c r="M196" s="280"/>
      <c r="N196" s="281"/>
      <c r="O196" s="282"/>
      <c r="P196" s="282"/>
      <c r="Q196" s="282"/>
      <c r="R196" s="282"/>
      <c r="S196" s="282"/>
      <c r="T196" s="282"/>
      <c r="U196" s="282"/>
      <c r="V196" s="282"/>
      <c r="W196" s="282"/>
      <c r="X196" s="283"/>
      <c r="Y196" s="13"/>
      <c r="Z196" s="13"/>
      <c r="AA196" s="13"/>
      <c r="AB196" s="13"/>
      <c r="AC196" s="13"/>
      <c r="AD196" s="13"/>
      <c r="AE196" s="13"/>
      <c r="AT196" s="284" t="s">
        <v>446</v>
      </c>
      <c r="AU196" s="284" t="s">
        <v>88</v>
      </c>
      <c r="AV196" s="13" t="s">
        <v>88</v>
      </c>
      <c r="AW196" s="13" t="s">
        <v>5</v>
      </c>
      <c r="AX196" s="13" t="s">
        <v>78</v>
      </c>
      <c r="AY196" s="284" t="s">
        <v>223</v>
      </c>
    </row>
    <row r="197" s="13" customFormat="1">
      <c r="A197" s="13"/>
      <c r="B197" s="274"/>
      <c r="C197" s="275"/>
      <c r="D197" s="266" t="s">
        <v>446</v>
      </c>
      <c r="E197" s="276" t="s">
        <v>1</v>
      </c>
      <c r="F197" s="277" t="s">
        <v>4365</v>
      </c>
      <c r="G197" s="275"/>
      <c r="H197" s="278">
        <v>10</v>
      </c>
      <c r="I197" s="279"/>
      <c r="J197" s="279"/>
      <c r="K197" s="275"/>
      <c r="L197" s="275"/>
      <c r="M197" s="280"/>
      <c r="N197" s="281"/>
      <c r="O197" s="282"/>
      <c r="P197" s="282"/>
      <c r="Q197" s="282"/>
      <c r="R197" s="282"/>
      <c r="S197" s="282"/>
      <c r="T197" s="282"/>
      <c r="U197" s="282"/>
      <c r="V197" s="282"/>
      <c r="W197" s="282"/>
      <c r="X197" s="283"/>
      <c r="Y197" s="13"/>
      <c r="Z197" s="13"/>
      <c r="AA197" s="13"/>
      <c r="AB197" s="13"/>
      <c r="AC197" s="13"/>
      <c r="AD197" s="13"/>
      <c r="AE197" s="13"/>
      <c r="AT197" s="284" t="s">
        <v>446</v>
      </c>
      <c r="AU197" s="284" t="s">
        <v>88</v>
      </c>
      <c r="AV197" s="13" t="s">
        <v>88</v>
      </c>
      <c r="AW197" s="13" t="s">
        <v>5</v>
      </c>
      <c r="AX197" s="13" t="s">
        <v>78</v>
      </c>
      <c r="AY197" s="284" t="s">
        <v>223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4366</v>
      </c>
      <c r="G198" s="275"/>
      <c r="H198" s="278">
        <v>10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78</v>
      </c>
      <c r="AY198" s="284" t="s">
        <v>223</v>
      </c>
    </row>
    <row r="199" s="13" customFormat="1">
      <c r="A199" s="13"/>
      <c r="B199" s="274"/>
      <c r="C199" s="275"/>
      <c r="D199" s="266" t="s">
        <v>446</v>
      </c>
      <c r="E199" s="276" t="s">
        <v>1</v>
      </c>
      <c r="F199" s="277" t="s">
        <v>4367</v>
      </c>
      <c r="G199" s="275"/>
      <c r="H199" s="278">
        <v>20</v>
      </c>
      <c r="I199" s="279"/>
      <c r="J199" s="279"/>
      <c r="K199" s="275"/>
      <c r="L199" s="275"/>
      <c r="M199" s="280"/>
      <c r="N199" s="281"/>
      <c r="O199" s="282"/>
      <c r="P199" s="282"/>
      <c r="Q199" s="282"/>
      <c r="R199" s="282"/>
      <c r="S199" s="282"/>
      <c r="T199" s="282"/>
      <c r="U199" s="282"/>
      <c r="V199" s="282"/>
      <c r="W199" s="282"/>
      <c r="X199" s="283"/>
      <c r="Y199" s="13"/>
      <c r="Z199" s="13"/>
      <c r="AA199" s="13"/>
      <c r="AB199" s="13"/>
      <c r="AC199" s="13"/>
      <c r="AD199" s="13"/>
      <c r="AE199" s="13"/>
      <c r="AT199" s="284" t="s">
        <v>446</v>
      </c>
      <c r="AU199" s="284" t="s">
        <v>88</v>
      </c>
      <c r="AV199" s="13" t="s">
        <v>88</v>
      </c>
      <c r="AW199" s="13" t="s">
        <v>5</v>
      </c>
      <c r="AX199" s="13" t="s">
        <v>78</v>
      </c>
      <c r="AY199" s="284" t="s">
        <v>223</v>
      </c>
    </row>
    <row r="200" s="13" customFormat="1">
      <c r="A200" s="13"/>
      <c r="B200" s="274"/>
      <c r="C200" s="275"/>
      <c r="D200" s="266" t="s">
        <v>446</v>
      </c>
      <c r="E200" s="276" t="s">
        <v>1</v>
      </c>
      <c r="F200" s="277" t="s">
        <v>4368</v>
      </c>
      <c r="G200" s="275"/>
      <c r="H200" s="278">
        <v>20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5</v>
      </c>
      <c r="AX200" s="13" t="s">
        <v>78</v>
      </c>
      <c r="AY200" s="284" t="s">
        <v>223</v>
      </c>
    </row>
    <row r="201" s="13" customFormat="1">
      <c r="A201" s="13"/>
      <c r="B201" s="274"/>
      <c r="C201" s="275"/>
      <c r="D201" s="266" t="s">
        <v>446</v>
      </c>
      <c r="E201" s="276" t="s">
        <v>1</v>
      </c>
      <c r="F201" s="277" t="s">
        <v>4369</v>
      </c>
      <c r="G201" s="275"/>
      <c r="H201" s="278">
        <v>40</v>
      </c>
      <c r="I201" s="279"/>
      <c r="J201" s="279"/>
      <c r="K201" s="275"/>
      <c r="L201" s="275"/>
      <c r="M201" s="280"/>
      <c r="N201" s="281"/>
      <c r="O201" s="282"/>
      <c r="P201" s="282"/>
      <c r="Q201" s="282"/>
      <c r="R201" s="282"/>
      <c r="S201" s="282"/>
      <c r="T201" s="282"/>
      <c r="U201" s="282"/>
      <c r="V201" s="282"/>
      <c r="W201" s="282"/>
      <c r="X201" s="283"/>
      <c r="Y201" s="13"/>
      <c r="Z201" s="13"/>
      <c r="AA201" s="13"/>
      <c r="AB201" s="13"/>
      <c r="AC201" s="13"/>
      <c r="AD201" s="13"/>
      <c r="AE201" s="13"/>
      <c r="AT201" s="284" t="s">
        <v>446</v>
      </c>
      <c r="AU201" s="284" t="s">
        <v>88</v>
      </c>
      <c r="AV201" s="13" t="s">
        <v>88</v>
      </c>
      <c r="AW201" s="13" t="s">
        <v>5</v>
      </c>
      <c r="AX201" s="13" t="s">
        <v>78</v>
      </c>
      <c r="AY201" s="284" t="s">
        <v>223</v>
      </c>
    </row>
    <row r="202" s="14" customFormat="1">
      <c r="A202" s="14"/>
      <c r="B202" s="285"/>
      <c r="C202" s="286"/>
      <c r="D202" s="266" t="s">
        <v>446</v>
      </c>
      <c r="E202" s="287" t="s">
        <v>1</v>
      </c>
      <c r="F202" s="288" t="s">
        <v>463</v>
      </c>
      <c r="G202" s="286"/>
      <c r="H202" s="289">
        <v>270</v>
      </c>
      <c r="I202" s="290"/>
      <c r="J202" s="290"/>
      <c r="K202" s="286"/>
      <c r="L202" s="286"/>
      <c r="M202" s="291"/>
      <c r="N202" s="292"/>
      <c r="O202" s="293"/>
      <c r="P202" s="293"/>
      <c r="Q202" s="293"/>
      <c r="R202" s="293"/>
      <c r="S202" s="293"/>
      <c r="T202" s="293"/>
      <c r="U202" s="293"/>
      <c r="V202" s="293"/>
      <c r="W202" s="293"/>
      <c r="X202" s="294"/>
      <c r="Y202" s="14"/>
      <c r="Z202" s="14"/>
      <c r="AA202" s="14"/>
      <c r="AB202" s="14"/>
      <c r="AC202" s="14"/>
      <c r="AD202" s="14"/>
      <c r="AE202" s="14"/>
      <c r="AT202" s="295" t="s">
        <v>446</v>
      </c>
      <c r="AU202" s="295" t="s">
        <v>88</v>
      </c>
      <c r="AV202" s="14" t="s">
        <v>239</v>
      </c>
      <c r="AW202" s="14" t="s">
        <v>5</v>
      </c>
      <c r="AX202" s="14" t="s">
        <v>86</v>
      </c>
      <c r="AY202" s="295" t="s">
        <v>223</v>
      </c>
    </row>
    <row r="203" s="2" customFormat="1" ht="21.75" customHeight="1">
      <c r="A203" s="39"/>
      <c r="B203" s="40"/>
      <c r="C203" s="252" t="s">
        <v>353</v>
      </c>
      <c r="D203" s="252" t="s">
        <v>226</v>
      </c>
      <c r="E203" s="253" t="s">
        <v>4370</v>
      </c>
      <c r="F203" s="254" t="s">
        <v>4371</v>
      </c>
      <c r="G203" s="255" t="s">
        <v>320</v>
      </c>
      <c r="H203" s="256">
        <v>250</v>
      </c>
      <c r="I203" s="257"/>
      <c r="J203" s="257"/>
      <c r="K203" s="258">
        <f>ROUND(P203*H203,2)</f>
        <v>0</v>
      </c>
      <c r="L203" s="254" t="s">
        <v>404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88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4372</v>
      </c>
    </row>
    <row r="204" s="2" customFormat="1" ht="16.5" customHeight="1">
      <c r="A204" s="39"/>
      <c r="B204" s="40"/>
      <c r="C204" s="296" t="s">
        <v>358</v>
      </c>
      <c r="D204" s="296" t="s">
        <v>498</v>
      </c>
      <c r="E204" s="297" t="s">
        <v>4373</v>
      </c>
      <c r="F204" s="298" t="s">
        <v>4374</v>
      </c>
      <c r="G204" s="299" t="s">
        <v>320</v>
      </c>
      <c r="H204" s="300">
        <v>250</v>
      </c>
      <c r="I204" s="301"/>
      <c r="J204" s="302"/>
      <c r="K204" s="303">
        <f>ROUND(P204*H204,2)</f>
        <v>0</v>
      </c>
      <c r="L204" s="298" t="s">
        <v>1</v>
      </c>
      <c r="M204" s="304"/>
      <c r="N204" s="305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8.0000000000000007E-05</v>
      </c>
      <c r="V204" s="262">
        <f>U204*H204</f>
        <v>0.02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430</v>
      </c>
      <c r="AT204" s="264" t="s">
        <v>498</v>
      </c>
      <c r="AU204" s="264" t="s">
        <v>88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4375</v>
      </c>
    </row>
    <row r="205" s="2" customFormat="1" ht="21.75" customHeight="1">
      <c r="A205" s="39"/>
      <c r="B205" s="40"/>
      <c r="C205" s="252" t="s">
        <v>522</v>
      </c>
      <c r="D205" s="252" t="s">
        <v>226</v>
      </c>
      <c r="E205" s="253" t="s">
        <v>4376</v>
      </c>
      <c r="F205" s="254" t="s">
        <v>4377</v>
      </c>
      <c r="G205" s="255" t="s">
        <v>403</v>
      </c>
      <c r="H205" s="256">
        <v>93</v>
      </c>
      <c r="I205" s="257"/>
      <c r="J205" s="257"/>
      <c r="K205" s="258">
        <f>ROUND(P205*H205,2)</f>
        <v>0</v>
      </c>
      <c r="L205" s="254" t="s">
        <v>404</v>
      </c>
      <c r="M205" s="45"/>
      <c r="N205" s="259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</v>
      </c>
      <c r="V205" s="262">
        <f>U205*H205</f>
        <v>0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239</v>
      </c>
      <c r="AT205" s="264" t="s">
        <v>226</v>
      </c>
      <c r="AU205" s="264" t="s">
        <v>88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4378</v>
      </c>
    </row>
    <row r="206" s="2" customFormat="1" ht="21.75" customHeight="1">
      <c r="A206" s="39"/>
      <c r="B206" s="40"/>
      <c r="C206" s="252" t="s">
        <v>526</v>
      </c>
      <c r="D206" s="252" t="s">
        <v>226</v>
      </c>
      <c r="E206" s="253" t="s">
        <v>4379</v>
      </c>
      <c r="F206" s="254" t="s">
        <v>4380</v>
      </c>
      <c r="G206" s="255" t="s">
        <v>403</v>
      </c>
      <c r="H206" s="256">
        <v>2758</v>
      </c>
      <c r="I206" s="257"/>
      <c r="J206" s="257"/>
      <c r="K206" s="258">
        <f>ROUND(P206*H206,2)</f>
        <v>0</v>
      </c>
      <c r="L206" s="254" t="s">
        <v>404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</v>
      </c>
      <c r="V206" s="262">
        <f>U206*H206</f>
        <v>0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88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4381</v>
      </c>
    </row>
    <row r="207" s="2" customFormat="1" ht="21.75" customHeight="1">
      <c r="A207" s="39"/>
      <c r="B207" s="40"/>
      <c r="C207" s="252" t="s">
        <v>365</v>
      </c>
      <c r="D207" s="252" t="s">
        <v>226</v>
      </c>
      <c r="E207" s="253" t="s">
        <v>4382</v>
      </c>
      <c r="F207" s="254" t="s">
        <v>4383</v>
      </c>
      <c r="G207" s="255" t="s">
        <v>403</v>
      </c>
      <c r="H207" s="256">
        <v>2758</v>
      </c>
      <c r="I207" s="257"/>
      <c r="J207" s="257"/>
      <c r="K207" s="258">
        <f>ROUND(P207*H207,2)</f>
        <v>0</v>
      </c>
      <c r="L207" s="254" t="s">
        <v>404</v>
      </c>
      <c r="M207" s="45"/>
      <c r="N207" s="259" t="s">
        <v>1</v>
      </c>
      <c r="O207" s="260" t="s">
        <v>41</v>
      </c>
      <c r="P207" s="261">
        <f>I207+J207</f>
        <v>0</v>
      </c>
      <c r="Q207" s="261">
        <f>ROUND(I207*H207,2)</f>
        <v>0</v>
      </c>
      <c r="R207" s="261">
        <f>ROUND(J207*H207,2)</f>
        <v>0</v>
      </c>
      <c r="S207" s="92"/>
      <c r="T207" s="262">
        <f>S207*H207</f>
        <v>0</v>
      </c>
      <c r="U207" s="262">
        <v>0</v>
      </c>
      <c r="V207" s="262">
        <f>U207*H207</f>
        <v>0</v>
      </c>
      <c r="W207" s="262">
        <v>0</v>
      </c>
      <c r="X207" s="263">
        <f>W207*H207</f>
        <v>0</v>
      </c>
      <c r="Y207" s="39"/>
      <c r="Z207" s="39"/>
      <c r="AA207" s="39"/>
      <c r="AB207" s="39"/>
      <c r="AC207" s="39"/>
      <c r="AD207" s="39"/>
      <c r="AE207" s="39"/>
      <c r="AR207" s="264" t="s">
        <v>239</v>
      </c>
      <c r="AT207" s="264" t="s">
        <v>226</v>
      </c>
      <c r="AU207" s="264" t="s">
        <v>88</v>
      </c>
      <c r="AY207" s="18" t="s">
        <v>223</v>
      </c>
      <c r="BE207" s="265">
        <f>IF(O207="základní",K207,0)</f>
        <v>0</v>
      </c>
      <c r="BF207" s="265">
        <f>IF(O207="snížená",K207,0)</f>
        <v>0</v>
      </c>
      <c r="BG207" s="265">
        <f>IF(O207="zákl. přenesená",K207,0)</f>
        <v>0</v>
      </c>
      <c r="BH207" s="265">
        <f>IF(O207="sníž. přenesená",K207,0)</f>
        <v>0</v>
      </c>
      <c r="BI207" s="265">
        <f>IF(O207="nulová",K207,0)</f>
        <v>0</v>
      </c>
      <c r="BJ207" s="18" t="s">
        <v>86</v>
      </c>
      <c r="BK207" s="265">
        <f>ROUND(P207*H207,2)</f>
        <v>0</v>
      </c>
      <c r="BL207" s="18" t="s">
        <v>239</v>
      </c>
      <c r="BM207" s="264" t="s">
        <v>4384</v>
      </c>
    </row>
    <row r="208" s="2" customFormat="1" ht="21.75" customHeight="1">
      <c r="A208" s="39"/>
      <c r="B208" s="40"/>
      <c r="C208" s="252" t="s">
        <v>370</v>
      </c>
      <c r="D208" s="252" t="s">
        <v>226</v>
      </c>
      <c r="E208" s="253" t="s">
        <v>4385</v>
      </c>
      <c r="F208" s="254" t="s">
        <v>4386</v>
      </c>
      <c r="G208" s="255" t="s">
        <v>403</v>
      </c>
      <c r="H208" s="256">
        <v>2758</v>
      </c>
      <c r="I208" s="257"/>
      <c r="J208" s="257"/>
      <c r="K208" s="258">
        <f>ROUND(P208*H208,2)</f>
        <v>0</v>
      </c>
      <c r="L208" s="254" t="s">
        <v>404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4387</v>
      </c>
    </row>
    <row r="209" s="2" customFormat="1" ht="21.75" customHeight="1">
      <c r="A209" s="39"/>
      <c r="B209" s="40"/>
      <c r="C209" s="252" t="s">
        <v>375</v>
      </c>
      <c r="D209" s="252" t="s">
        <v>226</v>
      </c>
      <c r="E209" s="253" t="s">
        <v>4388</v>
      </c>
      <c r="F209" s="254" t="s">
        <v>4389</v>
      </c>
      <c r="G209" s="255" t="s">
        <v>403</v>
      </c>
      <c r="H209" s="256">
        <v>2758</v>
      </c>
      <c r="I209" s="257"/>
      <c r="J209" s="257"/>
      <c r="K209" s="258">
        <f>ROUND(P209*H209,2)</f>
        <v>0</v>
      </c>
      <c r="L209" s="254" t="s">
        <v>404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</v>
      </c>
      <c r="V209" s="262">
        <f>U209*H209</f>
        <v>0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88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4390</v>
      </c>
    </row>
    <row r="210" s="2" customFormat="1" ht="21.75" customHeight="1">
      <c r="A210" s="39"/>
      <c r="B210" s="40"/>
      <c r="C210" s="252" t="s">
        <v>380</v>
      </c>
      <c r="D210" s="252" t="s">
        <v>226</v>
      </c>
      <c r="E210" s="253" t="s">
        <v>4391</v>
      </c>
      <c r="F210" s="254" t="s">
        <v>4392</v>
      </c>
      <c r="G210" s="255" t="s">
        <v>403</v>
      </c>
      <c r="H210" s="256">
        <v>93</v>
      </c>
      <c r="I210" s="257"/>
      <c r="J210" s="257"/>
      <c r="K210" s="258">
        <f>ROUND(P210*H210,2)</f>
        <v>0</v>
      </c>
      <c r="L210" s="254" t="s">
        <v>404</v>
      </c>
      <c r="M210" s="45"/>
      <c r="N210" s="259" t="s">
        <v>1</v>
      </c>
      <c r="O210" s="260" t="s">
        <v>41</v>
      </c>
      <c r="P210" s="261">
        <f>I210+J210</f>
        <v>0</v>
      </c>
      <c r="Q210" s="261">
        <f>ROUND(I210*H210,2)</f>
        <v>0</v>
      </c>
      <c r="R210" s="261">
        <f>ROUND(J210*H210,2)</f>
        <v>0</v>
      </c>
      <c r="S210" s="92"/>
      <c r="T210" s="262">
        <f>S210*H210</f>
        <v>0</v>
      </c>
      <c r="U210" s="262">
        <v>0</v>
      </c>
      <c r="V210" s="262">
        <f>U210*H210</f>
        <v>0</v>
      </c>
      <c r="W210" s="262">
        <v>0</v>
      </c>
      <c r="X210" s="263">
        <f>W210*H210</f>
        <v>0</v>
      </c>
      <c r="Y210" s="39"/>
      <c r="Z210" s="39"/>
      <c r="AA210" s="39"/>
      <c r="AB210" s="39"/>
      <c r="AC210" s="39"/>
      <c r="AD210" s="39"/>
      <c r="AE210" s="39"/>
      <c r="AR210" s="264" t="s">
        <v>239</v>
      </c>
      <c r="AT210" s="264" t="s">
        <v>226</v>
      </c>
      <c r="AU210" s="264" t="s">
        <v>88</v>
      </c>
      <c r="AY210" s="18" t="s">
        <v>223</v>
      </c>
      <c r="BE210" s="265">
        <f>IF(O210="základní",K210,0)</f>
        <v>0</v>
      </c>
      <c r="BF210" s="265">
        <f>IF(O210="snížená",K210,0)</f>
        <v>0</v>
      </c>
      <c r="BG210" s="265">
        <f>IF(O210="zákl. přenesená",K210,0)</f>
        <v>0</v>
      </c>
      <c r="BH210" s="265">
        <f>IF(O210="sníž. přenesená",K210,0)</f>
        <v>0</v>
      </c>
      <c r="BI210" s="265">
        <f>IF(O210="nulová",K210,0)</f>
        <v>0</v>
      </c>
      <c r="BJ210" s="18" t="s">
        <v>86</v>
      </c>
      <c r="BK210" s="265">
        <f>ROUND(P210*H210,2)</f>
        <v>0</v>
      </c>
      <c r="BL210" s="18" t="s">
        <v>239</v>
      </c>
      <c r="BM210" s="264" t="s">
        <v>4393</v>
      </c>
    </row>
    <row r="211" s="2" customFormat="1" ht="21.75" customHeight="1">
      <c r="A211" s="39"/>
      <c r="B211" s="40"/>
      <c r="C211" s="252" t="s">
        <v>385</v>
      </c>
      <c r="D211" s="252" t="s">
        <v>226</v>
      </c>
      <c r="E211" s="253" t="s">
        <v>4394</v>
      </c>
      <c r="F211" s="254" t="s">
        <v>4395</v>
      </c>
      <c r="G211" s="255" t="s">
        <v>403</v>
      </c>
      <c r="H211" s="256">
        <v>2758</v>
      </c>
      <c r="I211" s="257"/>
      <c r="J211" s="257"/>
      <c r="K211" s="258">
        <f>ROUND(P211*H211,2)</f>
        <v>0</v>
      </c>
      <c r="L211" s="254" t="s">
        <v>404</v>
      </c>
      <c r="M211" s="45"/>
      <c r="N211" s="259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</v>
      </c>
      <c r="V211" s="262">
        <f>U211*H211</f>
        <v>0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239</v>
      </c>
      <c r="AT211" s="264" t="s">
        <v>226</v>
      </c>
      <c r="AU211" s="264" t="s">
        <v>88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4396</v>
      </c>
    </row>
    <row r="212" s="2" customFormat="1" ht="21.75" customHeight="1">
      <c r="A212" s="39"/>
      <c r="B212" s="40"/>
      <c r="C212" s="252" t="s">
        <v>298</v>
      </c>
      <c r="D212" s="252" t="s">
        <v>226</v>
      </c>
      <c r="E212" s="253" t="s">
        <v>4394</v>
      </c>
      <c r="F212" s="254" t="s">
        <v>4395</v>
      </c>
      <c r="G212" s="255" t="s">
        <v>403</v>
      </c>
      <c r="H212" s="256">
        <v>93</v>
      </c>
      <c r="I212" s="257"/>
      <c r="J212" s="257"/>
      <c r="K212" s="258">
        <f>ROUND(P212*H212,2)</f>
        <v>0</v>
      </c>
      <c r="L212" s="254" t="s">
        <v>404</v>
      </c>
      <c r="M212" s="45"/>
      <c r="N212" s="259" t="s">
        <v>1</v>
      </c>
      <c r="O212" s="260" t="s">
        <v>41</v>
      </c>
      <c r="P212" s="261">
        <f>I212+J212</f>
        <v>0</v>
      </c>
      <c r="Q212" s="261">
        <f>ROUND(I212*H212,2)</f>
        <v>0</v>
      </c>
      <c r="R212" s="261">
        <f>ROUND(J212*H212,2)</f>
        <v>0</v>
      </c>
      <c r="S212" s="92"/>
      <c r="T212" s="262">
        <f>S212*H212</f>
        <v>0</v>
      </c>
      <c r="U212" s="262">
        <v>0</v>
      </c>
      <c r="V212" s="262">
        <f>U212*H212</f>
        <v>0</v>
      </c>
      <c r="W212" s="262">
        <v>0</v>
      </c>
      <c r="X212" s="263">
        <f>W212*H212</f>
        <v>0</v>
      </c>
      <c r="Y212" s="39"/>
      <c r="Z212" s="39"/>
      <c r="AA212" s="39"/>
      <c r="AB212" s="39"/>
      <c r="AC212" s="39"/>
      <c r="AD212" s="39"/>
      <c r="AE212" s="39"/>
      <c r="AR212" s="264" t="s">
        <v>239</v>
      </c>
      <c r="AT212" s="264" t="s">
        <v>226</v>
      </c>
      <c r="AU212" s="264" t="s">
        <v>88</v>
      </c>
      <c r="AY212" s="18" t="s">
        <v>223</v>
      </c>
      <c r="BE212" s="265">
        <f>IF(O212="základní",K212,0)</f>
        <v>0</v>
      </c>
      <c r="BF212" s="265">
        <f>IF(O212="snížená",K212,0)</f>
        <v>0</v>
      </c>
      <c r="BG212" s="265">
        <f>IF(O212="zákl. přenesená",K212,0)</f>
        <v>0</v>
      </c>
      <c r="BH212" s="265">
        <f>IF(O212="sníž. přenesená",K212,0)</f>
        <v>0</v>
      </c>
      <c r="BI212" s="265">
        <f>IF(O212="nulová",K212,0)</f>
        <v>0</v>
      </c>
      <c r="BJ212" s="18" t="s">
        <v>86</v>
      </c>
      <c r="BK212" s="265">
        <f>ROUND(P212*H212,2)</f>
        <v>0</v>
      </c>
      <c r="BL212" s="18" t="s">
        <v>239</v>
      </c>
      <c r="BM212" s="264" t="s">
        <v>4397</v>
      </c>
    </row>
    <row r="213" s="2" customFormat="1" ht="21.75" customHeight="1">
      <c r="A213" s="39"/>
      <c r="B213" s="40"/>
      <c r="C213" s="252" t="s">
        <v>307</v>
      </c>
      <c r="D213" s="252" t="s">
        <v>226</v>
      </c>
      <c r="E213" s="253" t="s">
        <v>4398</v>
      </c>
      <c r="F213" s="254" t="s">
        <v>4399</v>
      </c>
      <c r="G213" s="255" t="s">
        <v>403</v>
      </c>
      <c r="H213" s="256">
        <v>328.80000000000001</v>
      </c>
      <c r="I213" s="257"/>
      <c r="J213" s="257"/>
      <c r="K213" s="258">
        <f>ROUND(P213*H213,2)</f>
        <v>0</v>
      </c>
      <c r="L213" s="254" t="s">
        <v>404</v>
      </c>
      <c r="M213" s="45"/>
      <c r="N213" s="259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</v>
      </c>
      <c r="V213" s="262">
        <f>U213*H213</f>
        <v>0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239</v>
      </c>
      <c r="AT213" s="264" t="s">
        <v>226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4400</v>
      </c>
    </row>
    <row r="214" s="13" customFormat="1">
      <c r="A214" s="13"/>
      <c r="B214" s="274"/>
      <c r="C214" s="275"/>
      <c r="D214" s="266" t="s">
        <v>446</v>
      </c>
      <c r="E214" s="276" t="s">
        <v>1</v>
      </c>
      <c r="F214" s="277" t="s">
        <v>4401</v>
      </c>
      <c r="G214" s="275"/>
      <c r="H214" s="278">
        <v>328.80000000000001</v>
      </c>
      <c r="I214" s="279"/>
      <c r="J214" s="279"/>
      <c r="K214" s="275"/>
      <c r="L214" s="275"/>
      <c r="M214" s="280"/>
      <c r="N214" s="281"/>
      <c r="O214" s="282"/>
      <c r="P214" s="282"/>
      <c r="Q214" s="282"/>
      <c r="R214" s="282"/>
      <c r="S214" s="282"/>
      <c r="T214" s="282"/>
      <c r="U214" s="282"/>
      <c r="V214" s="282"/>
      <c r="W214" s="282"/>
      <c r="X214" s="283"/>
      <c r="Y214" s="13"/>
      <c r="Z214" s="13"/>
      <c r="AA214" s="13"/>
      <c r="AB214" s="13"/>
      <c r="AC214" s="13"/>
      <c r="AD214" s="13"/>
      <c r="AE214" s="13"/>
      <c r="AT214" s="284" t="s">
        <v>446</v>
      </c>
      <c r="AU214" s="284" t="s">
        <v>88</v>
      </c>
      <c r="AV214" s="13" t="s">
        <v>88</v>
      </c>
      <c r="AW214" s="13" t="s">
        <v>5</v>
      </c>
      <c r="AX214" s="13" t="s">
        <v>86</v>
      </c>
      <c r="AY214" s="284" t="s">
        <v>223</v>
      </c>
    </row>
    <row r="215" s="2" customFormat="1" ht="21.75" customHeight="1">
      <c r="A215" s="39"/>
      <c r="B215" s="40"/>
      <c r="C215" s="252" t="s">
        <v>284</v>
      </c>
      <c r="D215" s="252" t="s">
        <v>226</v>
      </c>
      <c r="E215" s="253" t="s">
        <v>4402</v>
      </c>
      <c r="F215" s="254" t="s">
        <v>4403</v>
      </c>
      <c r="G215" s="255" t="s">
        <v>403</v>
      </c>
      <c r="H215" s="256">
        <v>328.80000000000001</v>
      </c>
      <c r="I215" s="257"/>
      <c r="J215" s="257"/>
      <c r="K215" s="258">
        <f>ROUND(P215*H215,2)</f>
        <v>0</v>
      </c>
      <c r="L215" s="254" t="s">
        <v>404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</v>
      </c>
      <c r="V215" s="262">
        <f>U215*H215</f>
        <v>0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88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4404</v>
      </c>
    </row>
    <row r="216" s="13" customFormat="1">
      <c r="A216" s="13"/>
      <c r="B216" s="274"/>
      <c r="C216" s="275"/>
      <c r="D216" s="266" t="s">
        <v>446</v>
      </c>
      <c r="E216" s="276" t="s">
        <v>1</v>
      </c>
      <c r="F216" s="277" t="s">
        <v>4401</v>
      </c>
      <c r="G216" s="275"/>
      <c r="H216" s="278">
        <v>328.80000000000001</v>
      </c>
      <c r="I216" s="279"/>
      <c r="J216" s="279"/>
      <c r="K216" s="275"/>
      <c r="L216" s="275"/>
      <c r="M216" s="280"/>
      <c r="N216" s="281"/>
      <c r="O216" s="282"/>
      <c r="P216" s="282"/>
      <c r="Q216" s="282"/>
      <c r="R216" s="282"/>
      <c r="S216" s="282"/>
      <c r="T216" s="282"/>
      <c r="U216" s="282"/>
      <c r="V216" s="282"/>
      <c r="W216" s="282"/>
      <c r="X216" s="283"/>
      <c r="Y216" s="13"/>
      <c r="Z216" s="13"/>
      <c r="AA216" s="13"/>
      <c r="AB216" s="13"/>
      <c r="AC216" s="13"/>
      <c r="AD216" s="13"/>
      <c r="AE216" s="13"/>
      <c r="AT216" s="284" t="s">
        <v>446</v>
      </c>
      <c r="AU216" s="284" t="s">
        <v>88</v>
      </c>
      <c r="AV216" s="13" t="s">
        <v>88</v>
      </c>
      <c r="AW216" s="13" t="s">
        <v>5</v>
      </c>
      <c r="AX216" s="13" t="s">
        <v>86</v>
      </c>
      <c r="AY216" s="284" t="s">
        <v>223</v>
      </c>
    </row>
    <row r="217" s="2" customFormat="1" ht="21.75" customHeight="1">
      <c r="A217" s="39"/>
      <c r="B217" s="40"/>
      <c r="C217" s="252" t="s">
        <v>327</v>
      </c>
      <c r="D217" s="252" t="s">
        <v>226</v>
      </c>
      <c r="E217" s="253" t="s">
        <v>4405</v>
      </c>
      <c r="F217" s="254" t="s">
        <v>4406</v>
      </c>
      <c r="G217" s="255" t="s">
        <v>403</v>
      </c>
      <c r="H217" s="256">
        <v>328.80000000000001</v>
      </c>
      <c r="I217" s="257"/>
      <c r="J217" s="257"/>
      <c r="K217" s="258">
        <f>ROUND(P217*H217,2)</f>
        <v>0</v>
      </c>
      <c r="L217" s="254" t="s">
        <v>404</v>
      </c>
      <c r="M217" s="45"/>
      <c r="N217" s="259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</v>
      </c>
      <c r="V217" s="262">
        <f>U217*H217</f>
        <v>0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239</v>
      </c>
      <c r="AT217" s="264" t="s">
        <v>226</v>
      </c>
      <c r="AU217" s="264" t="s">
        <v>88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4407</v>
      </c>
    </row>
    <row r="218" s="13" customFormat="1">
      <c r="A218" s="13"/>
      <c r="B218" s="274"/>
      <c r="C218" s="275"/>
      <c r="D218" s="266" t="s">
        <v>446</v>
      </c>
      <c r="E218" s="276" t="s">
        <v>1</v>
      </c>
      <c r="F218" s="277" t="s">
        <v>4401</v>
      </c>
      <c r="G218" s="275"/>
      <c r="H218" s="278">
        <v>328.80000000000001</v>
      </c>
      <c r="I218" s="279"/>
      <c r="J218" s="279"/>
      <c r="K218" s="275"/>
      <c r="L218" s="275"/>
      <c r="M218" s="280"/>
      <c r="N218" s="281"/>
      <c r="O218" s="282"/>
      <c r="P218" s="282"/>
      <c r="Q218" s="282"/>
      <c r="R218" s="282"/>
      <c r="S218" s="282"/>
      <c r="T218" s="282"/>
      <c r="U218" s="282"/>
      <c r="V218" s="282"/>
      <c r="W218" s="282"/>
      <c r="X218" s="283"/>
      <c r="Y218" s="13"/>
      <c r="Z218" s="13"/>
      <c r="AA218" s="13"/>
      <c r="AB218" s="13"/>
      <c r="AC218" s="13"/>
      <c r="AD218" s="13"/>
      <c r="AE218" s="13"/>
      <c r="AT218" s="284" t="s">
        <v>446</v>
      </c>
      <c r="AU218" s="284" t="s">
        <v>88</v>
      </c>
      <c r="AV218" s="13" t="s">
        <v>88</v>
      </c>
      <c r="AW218" s="13" t="s">
        <v>5</v>
      </c>
      <c r="AX218" s="13" t="s">
        <v>86</v>
      </c>
      <c r="AY218" s="284" t="s">
        <v>223</v>
      </c>
    </row>
    <row r="219" s="2" customFormat="1" ht="21.75" customHeight="1">
      <c r="A219" s="39"/>
      <c r="B219" s="40"/>
      <c r="C219" s="252" t="s">
        <v>569</v>
      </c>
      <c r="D219" s="252" t="s">
        <v>226</v>
      </c>
      <c r="E219" s="253" t="s">
        <v>4408</v>
      </c>
      <c r="F219" s="254" t="s">
        <v>4409</v>
      </c>
      <c r="G219" s="255" t="s">
        <v>320</v>
      </c>
      <c r="H219" s="256">
        <v>65</v>
      </c>
      <c r="I219" s="257"/>
      <c r="J219" s="257"/>
      <c r="K219" s="258">
        <f>ROUND(P219*H219,2)</f>
        <v>0</v>
      </c>
      <c r="L219" s="254" t="s">
        <v>404</v>
      </c>
      <c r="M219" s="45"/>
      <c r="N219" s="259" t="s">
        <v>1</v>
      </c>
      <c r="O219" s="260" t="s">
        <v>41</v>
      </c>
      <c r="P219" s="261">
        <f>I219+J219</f>
        <v>0</v>
      </c>
      <c r="Q219" s="261">
        <f>ROUND(I219*H219,2)</f>
        <v>0</v>
      </c>
      <c r="R219" s="261">
        <f>ROUND(J219*H219,2)</f>
        <v>0</v>
      </c>
      <c r="S219" s="92"/>
      <c r="T219" s="262">
        <f>S219*H219</f>
        <v>0</v>
      </c>
      <c r="U219" s="262">
        <v>0</v>
      </c>
      <c r="V219" s="262">
        <f>U219*H219</f>
        <v>0</v>
      </c>
      <c r="W219" s="262">
        <v>0</v>
      </c>
      <c r="X219" s="263">
        <f>W219*H219</f>
        <v>0</v>
      </c>
      <c r="Y219" s="39"/>
      <c r="Z219" s="39"/>
      <c r="AA219" s="39"/>
      <c r="AB219" s="39"/>
      <c r="AC219" s="39"/>
      <c r="AD219" s="39"/>
      <c r="AE219" s="39"/>
      <c r="AR219" s="264" t="s">
        <v>239</v>
      </c>
      <c r="AT219" s="264" t="s">
        <v>226</v>
      </c>
      <c r="AU219" s="264" t="s">
        <v>88</v>
      </c>
      <c r="AY219" s="18" t="s">
        <v>223</v>
      </c>
      <c r="BE219" s="265">
        <f>IF(O219="základní",K219,0)</f>
        <v>0</v>
      </c>
      <c r="BF219" s="265">
        <f>IF(O219="snížená",K219,0)</f>
        <v>0</v>
      </c>
      <c r="BG219" s="265">
        <f>IF(O219="zákl. přenesená",K219,0)</f>
        <v>0</v>
      </c>
      <c r="BH219" s="265">
        <f>IF(O219="sníž. přenesená",K219,0)</f>
        <v>0</v>
      </c>
      <c r="BI219" s="265">
        <f>IF(O219="nulová",K219,0)</f>
        <v>0</v>
      </c>
      <c r="BJ219" s="18" t="s">
        <v>86</v>
      </c>
      <c r="BK219" s="265">
        <f>ROUND(P219*H219,2)</f>
        <v>0</v>
      </c>
      <c r="BL219" s="18" t="s">
        <v>239</v>
      </c>
      <c r="BM219" s="264" t="s">
        <v>4410</v>
      </c>
    </row>
    <row r="220" s="2" customFormat="1" ht="16.5" customHeight="1">
      <c r="A220" s="39"/>
      <c r="B220" s="40"/>
      <c r="C220" s="296" t="s">
        <v>575</v>
      </c>
      <c r="D220" s="296" t="s">
        <v>498</v>
      </c>
      <c r="E220" s="297" t="s">
        <v>4411</v>
      </c>
      <c r="F220" s="298" t="s">
        <v>4412</v>
      </c>
      <c r="G220" s="299" t="s">
        <v>320</v>
      </c>
      <c r="H220" s="300">
        <v>12</v>
      </c>
      <c r="I220" s="301"/>
      <c r="J220" s="302"/>
      <c r="K220" s="303">
        <f>ROUND(P220*H220,2)</f>
        <v>0</v>
      </c>
      <c r="L220" s="298" t="s">
        <v>1</v>
      </c>
      <c r="M220" s="304"/>
      <c r="N220" s="305" t="s">
        <v>1</v>
      </c>
      <c r="O220" s="260" t="s">
        <v>41</v>
      </c>
      <c r="P220" s="261">
        <f>I220+J220</f>
        <v>0</v>
      </c>
      <c r="Q220" s="261">
        <f>ROUND(I220*H220,2)</f>
        <v>0</v>
      </c>
      <c r="R220" s="261">
        <f>ROUND(J220*H220,2)</f>
        <v>0</v>
      </c>
      <c r="S220" s="92"/>
      <c r="T220" s="262">
        <f>S220*H220</f>
        <v>0</v>
      </c>
      <c r="U220" s="262">
        <v>0.002</v>
      </c>
      <c r="V220" s="262">
        <f>U220*H220</f>
        <v>0.024</v>
      </c>
      <c r="W220" s="262">
        <v>0</v>
      </c>
      <c r="X220" s="263">
        <f>W220*H220</f>
        <v>0</v>
      </c>
      <c r="Y220" s="39"/>
      <c r="Z220" s="39"/>
      <c r="AA220" s="39"/>
      <c r="AB220" s="39"/>
      <c r="AC220" s="39"/>
      <c r="AD220" s="39"/>
      <c r="AE220" s="39"/>
      <c r="AR220" s="264" t="s">
        <v>430</v>
      </c>
      <c r="AT220" s="264" t="s">
        <v>498</v>
      </c>
      <c r="AU220" s="264" t="s">
        <v>88</v>
      </c>
      <c r="AY220" s="18" t="s">
        <v>223</v>
      </c>
      <c r="BE220" s="265">
        <f>IF(O220="základní",K220,0)</f>
        <v>0</v>
      </c>
      <c r="BF220" s="265">
        <f>IF(O220="snížená",K220,0)</f>
        <v>0</v>
      </c>
      <c r="BG220" s="265">
        <f>IF(O220="zákl. přenesená",K220,0)</f>
        <v>0</v>
      </c>
      <c r="BH220" s="265">
        <f>IF(O220="sníž. přenesená",K220,0)</f>
        <v>0</v>
      </c>
      <c r="BI220" s="265">
        <f>IF(O220="nulová",K220,0)</f>
        <v>0</v>
      </c>
      <c r="BJ220" s="18" t="s">
        <v>86</v>
      </c>
      <c r="BK220" s="265">
        <f>ROUND(P220*H220,2)</f>
        <v>0</v>
      </c>
      <c r="BL220" s="18" t="s">
        <v>239</v>
      </c>
      <c r="BM220" s="264" t="s">
        <v>4413</v>
      </c>
    </row>
    <row r="221" s="2" customFormat="1" ht="16.5" customHeight="1">
      <c r="A221" s="39"/>
      <c r="B221" s="40"/>
      <c r="C221" s="296" t="s">
        <v>580</v>
      </c>
      <c r="D221" s="296" t="s">
        <v>498</v>
      </c>
      <c r="E221" s="297" t="s">
        <v>4414</v>
      </c>
      <c r="F221" s="298" t="s">
        <v>4415</v>
      </c>
      <c r="G221" s="299" t="s">
        <v>320</v>
      </c>
      <c r="H221" s="300">
        <v>16</v>
      </c>
      <c r="I221" s="301"/>
      <c r="J221" s="302"/>
      <c r="K221" s="303">
        <f>ROUND(P221*H221,2)</f>
        <v>0</v>
      </c>
      <c r="L221" s="298" t="s">
        <v>1</v>
      </c>
      <c r="M221" s="304"/>
      <c r="N221" s="305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0.017999999999999999</v>
      </c>
      <c r="V221" s="262">
        <f>U221*H221</f>
        <v>0.28799999999999998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430</v>
      </c>
      <c r="AT221" s="264" t="s">
        <v>498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4416</v>
      </c>
    </row>
    <row r="222" s="2" customFormat="1" ht="21.75" customHeight="1">
      <c r="A222" s="39"/>
      <c r="B222" s="40"/>
      <c r="C222" s="296" t="s">
        <v>584</v>
      </c>
      <c r="D222" s="296" t="s">
        <v>498</v>
      </c>
      <c r="E222" s="297" t="s">
        <v>4417</v>
      </c>
      <c r="F222" s="298" t="s">
        <v>4418</v>
      </c>
      <c r="G222" s="299" t="s">
        <v>320</v>
      </c>
      <c r="H222" s="300">
        <v>10</v>
      </c>
      <c r="I222" s="301"/>
      <c r="J222" s="302"/>
      <c r="K222" s="303">
        <f>ROUND(P222*H222,2)</f>
        <v>0</v>
      </c>
      <c r="L222" s="298" t="s">
        <v>1</v>
      </c>
      <c r="M222" s="304"/>
      <c r="N222" s="305" t="s">
        <v>1</v>
      </c>
      <c r="O222" s="260" t="s">
        <v>41</v>
      </c>
      <c r="P222" s="261">
        <f>I222+J222</f>
        <v>0</v>
      </c>
      <c r="Q222" s="261">
        <f>ROUND(I222*H222,2)</f>
        <v>0</v>
      </c>
      <c r="R222" s="261">
        <f>ROUND(J222*H222,2)</f>
        <v>0</v>
      </c>
      <c r="S222" s="92"/>
      <c r="T222" s="262">
        <f>S222*H222</f>
        <v>0</v>
      </c>
      <c r="U222" s="262">
        <v>0.017999999999999999</v>
      </c>
      <c r="V222" s="262">
        <f>U222*H222</f>
        <v>0.17999999999999999</v>
      </c>
      <c r="W222" s="262">
        <v>0</v>
      </c>
      <c r="X222" s="263">
        <f>W222*H222</f>
        <v>0</v>
      </c>
      <c r="Y222" s="39"/>
      <c r="Z222" s="39"/>
      <c r="AA222" s="39"/>
      <c r="AB222" s="39"/>
      <c r="AC222" s="39"/>
      <c r="AD222" s="39"/>
      <c r="AE222" s="39"/>
      <c r="AR222" s="264" t="s">
        <v>430</v>
      </c>
      <c r="AT222" s="264" t="s">
        <v>498</v>
      </c>
      <c r="AU222" s="264" t="s">
        <v>88</v>
      </c>
      <c r="AY222" s="18" t="s">
        <v>223</v>
      </c>
      <c r="BE222" s="265">
        <f>IF(O222="základní",K222,0)</f>
        <v>0</v>
      </c>
      <c r="BF222" s="265">
        <f>IF(O222="snížená",K222,0)</f>
        <v>0</v>
      </c>
      <c r="BG222" s="265">
        <f>IF(O222="zákl. přenesená",K222,0)</f>
        <v>0</v>
      </c>
      <c r="BH222" s="265">
        <f>IF(O222="sníž. přenesená",K222,0)</f>
        <v>0</v>
      </c>
      <c r="BI222" s="265">
        <f>IF(O222="nulová",K222,0)</f>
        <v>0</v>
      </c>
      <c r="BJ222" s="18" t="s">
        <v>86</v>
      </c>
      <c r="BK222" s="265">
        <f>ROUND(P222*H222,2)</f>
        <v>0</v>
      </c>
      <c r="BL222" s="18" t="s">
        <v>239</v>
      </c>
      <c r="BM222" s="264" t="s">
        <v>4419</v>
      </c>
    </row>
    <row r="223" s="2" customFormat="1" ht="16.5" customHeight="1">
      <c r="A223" s="39"/>
      <c r="B223" s="40"/>
      <c r="C223" s="296" t="s">
        <v>590</v>
      </c>
      <c r="D223" s="296" t="s">
        <v>498</v>
      </c>
      <c r="E223" s="297" t="s">
        <v>4420</v>
      </c>
      <c r="F223" s="298" t="s">
        <v>4421</v>
      </c>
      <c r="G223" s="299" t="s">
        <v>320</v>
      </c>
      <c r="H223" s="300">
        <v>10</v>
      </c>
      <c r="I223" s="301"/>
      <c r="J223" s="302"/>
      <c r="K223" s="303">
        <f>ROUND(P223*H223,2)</f>
        <v>0</v>
      </c>
      <c r="L223" s="298" t="s">
        <v>1</v>
      </c>
      <c r="M223" s="304"/>
      <c r="N223" s="305" t="s">
        <v>1</v>
      </c>
      <c r="O223" s="260" t="s">
        <v>41</v>
      </c>
      <c r="P223" s="261">
        <f>I223+J223</f>
        <v>0</v>
      </c>
      <c r="Q223" s="261">
        <f>ROUND(I223*H223,2)</f>
        <v>0</v>
      </c>
      <c r="R223" s="261">
        <f>ROUND(J223*H223,2)</f>
        <v>0</v>
      </c>
      <c r="S223" s="92"/>
      <c r="T223" s="262">
        <f>S223*H223</f>
        <v>0</v>
      </c>
      <c r="U223" s="262">
        <v>0.017999999999999999</v>
      </c>
      <c r="V223" s="262">
        <f>U223*H223</f>
        <v>0.17999999999999999</v>
      </c>
      <c r="W223" s="262">
        <v>0</v>
      </c>
      <c r="X223" s="263">
        <f>W223*H223</f>
        <v>0</v>
      </c>
      <c r="Y223" s="39"/>
      <c r="Z223" s="39"/>
      <c r="AA223" s="39"/>
      <c r="AB223" s="39"/>
      <c r="AC223" s="39"/>
      <c r="AD223" s="39"/>
      <c r="AE223" s="39"/>
      <c r="AR223" s="264" t="s">
        <v>430</v>
      </c>
      <c r="AT223" s="264" t="s">
        <v>498</v>
      </c>
      <c r="AU223" s="264" t="s">
        <v>88</v>
      </c>
      <c r="AY223" s="18" t="s">
        <v>223</v>
      </c>
      <c r="BE223" s="265">
        <f>IF(O223="základní",K223,0)</f>
        <v>0</v>
      </c>
      <c r="BF223" s="265">
        <f>IF(O223="snížená",K223,0)</f>
        <v>0</v>
      </c>
      <c r="BG223" s="265">
        <f>IF(O223="zákl. přenesená",K223,0)</f>
        <v>0</v>
      </c>
      <c r="BH223" s="265">
        <f>IF(O223="sníž. přenesená",K223,0)</f>
        <v>0</v>
      </c>
      <c r="BI223" s="265">
        <f>IF(O223="nulová",K223,0)</f>
        <v>0</v>
      </c>
      <c r="BJ223" s="18" t="s">
        <v>86</v>
      </c>
      <c r="BK223" s="265">
        <f>ROUND(P223*H223,2)</f>
        <v>0</v>
      </c>
      <c r="BL223" s="18" t="s">
        <v>239</v>
      </c>
      <c r="BM223" s="264" t="s">
        <v>4422</v>
      </c>
    </row>
    <row r="224" s="2" customFormat="1" ht="16.5" customHeight="1">
      <c r="A224" s="39"/>
      <c r="B224" s="40"/>
      <c r="C224" s="296" t="s">
        <v>595</v>
      </c>
      <c r="D224" s="296" t="s">
        <v>498</v>
      </c>
      <c r="E224" s="297" t="s">
        <v>4423</v>
      </c>
      <c r="F224" s="298" t="s">
        <v>4424</v>
      </c>
      <c r="G224" s="299" t="s">
        <v>320</v>
      </c>
      <c r="H224" s="300">
        <v>12</v>
      </c>
      <c r="I224" s="301"/>
      <c r="J224" s="302"/>
      <c r="K224" s="303">
        <f>ROUND(P224*H224,2)</f>
        <v>0</v>
      </c>
      <c r="L224" s="298" t="s">
        <v>1</v>
      </c>
      <c r="M224" s="304"/>
      <c r="N224" s="305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0.017999999999999999</v>
      </c>
      <c r="V224" s="262">
        <f>U224*H224</f>
        <v>0.21599999999999997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430</v>
      </c>
      <c r="AT224" s="264" t="s">
        <v>498</v>
      </c>
      <c r="AU224" s="264" t="s">
        <v>88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4425</v>
      </c>
    </row>
    <row r="225" s="2" customFormat="1" ht="16.5" customHeight="1">
      <c r="A225" s="39"/>
      <c r="B225" s="40"/>
      <c r="C225" s="296" t="s">
        <v>601</v>
      </c>
      <c r="D225" s="296" t="s">
        <v>498</v>
      </c>
      <c r="E225" s="297" t="s">
        <v>4426</v>
      </c>
      <c r="F225" s="298" t="s">
        <v>4427</v>
      </c>
      <c r="G225" s="299" t="s">
        <v>320</v>
      </c>
      <c r="H225" s="300">
        <v>1</v>
      </c>
      <c r="I225" s="301"/>
      <c r="J225" s="302"/>
      <c r="K225" s="303">
        <f>ROUND(P225*H225,2)</f>
        <v>0</v>
      </c>
      <c r="L225" s="298" t="s">
        <v>1</v>
      </c>
      <c r="M225" s="304"/>
      <c r="N225" s="305" t="s">
        <v>1</v>
      </c>
      <c r="O225" s="260" t="s">
        <v>41</v>
      </c>
      <c r="P225" s="261">
        <f>I225+J225</f>
        <v>0</v>
      </c>
      <c r="Q225" s="261">
        <f>ROUND(I225*H225,2)</f>
        <v>0</v>
      </c>
      <c r="R225" s="261">
        <f>ROUND(J225*H225,2)</f>
        <v>0</v>
      </c>
      <c r="S225" s="92"/>
      <c r="T225" s="262">
        <f>S225*H225</f>
        <v>0</v>
      </c>
      <c r="U225" s="262">
        <v>0.017999999999999999</v>
      </c>
      <c r="V225" s="262">
        <f>U225*H225</f>
        <v>0.017999999999999999</v>
      </c>
      <c r="W225" s="262">
        <v>0</v>
      </c>
      <c r="X225" s="263">
        <f>W225*H225</f>
        <v>0</v>
      </c>
      <c r="Y225" s="39"/>
      <c r="Z225" s="39"/>
      <c r="AA225" s="39"/>
      <c r="AB225" s="39"/>
      <c r="AC225" s="39"/>
      <c r="AD225" s="39"/>
      <c r="AE225" s="39"/>
      <c r="AR225" s="264" t="s">
        <v>430</v>
      </c>
      <c r="AT225" s="264" t="s">
        <v>498</v>
      </c>
      <c r="AU225" s="264" t="s">
        <v>88</v>
      </c>
      <c r="AY225" s="18" t="s">
        <v>223</v>
      </c>
      <c r="BE225" s="265">
        <f>IF(O225="základní",K225,0)</f>
        <v>0</v>
      </c>
      <c r="BF225" s="265">
        <f>IF(O225="snížená",K225,0)</f>
        <v>0</v>
      </c>
      <c r="BG225" s="265">
        <f>IF(O225="zákl. přenesená",K225,0)</f>
        <v>0</v>
      </c>
      <c r="BH225" s="265">
        <f>IF(O225="sníž. přenesená",K225,0)</f>
        <v>0</v>
      </c>
      <c r="BI225" s="265">
        <f>IF(O225="nulová",K225,0)</f>
        <v>0</v>
      </c>
      <c r="BJ225" s="18" t="s">
        <v>86</v>
      </c>
      <c r="BK225" s="265">
        <f>ROUND(P225*H225,2)</f>
        <v>0</v>
      </c>
      <c r="BL225" s="18" t="s">
        <v>239</v>
      </c>
      <c r="BM225" s="264" t="s">
        <v>4428</v>
      </c>
    </row>
    <row r="226" s="2" customFormat="1" ht="16.5" customHeight="1">
      <c r="A226" s="39"/>
      <c r="B226" s="40"/>
      <c r="C226" s="296" t="s">
        <v>611</v>
      </c>
      <c r="D226" s="296" t="s">
        <v>498</v>
      </c>
      <c r="E226" s="297" t="s">
        <v>4429</v>
      </c>
      <c r="F226" s="298" t="s">
        <v>4430</v>
      </c>
      <c r="G226" s="299" t="s">
        <v>320</v>
      </c>
      <c r="H226" s="300">
        <v>4</v>
      </c>
      <c r="I226" s="301"/>
      <c r="J226" s="302"/>
      <c r="K226" s="303">
        <f>ROUND(P226*H226,2)</f>
        <v>0</v>
      </c>
      <c r="L226" s="298" t="s">
        <v>1</v>
      </c>
      <c r="M226" s="304"/>
      <c r="N226" s="305" t="s">
        <v>1</v>
      </c>
      <c r="O226" s="260" t="s">
        <v>41</v>
      </c>
      <c r="P226" s="261">
        <f>I226+J226</f>
        <v>0</v>
      </c>
      <c r="Q226" s="261">
        <f>ROUND(I226*H226,2)</f>
        <v>0</v>
      </c>
      <c r="R226" s="261">
        <f>ROUND(J226*H226,2)</f>
        <v>0</v>
      </c>
      <c r="S226" s="92"/>
      <c r="T226" s="262">
        <f>S226*H226</f>
        <v>0</v>
      </c>
      <c r="U226" s="262">
        <v>0.017999999999999999</v>
      </c>
      <c r="V226" s="262">
        <f>U226*H226</f>
        <v>0.071999999999999995</v>
      </c>
      <c r="W226" s="262">
        <v>0</v>
      </c>
      <c r="X226" s="263">
        <f>W226*H226</f>
        <v>0</v>
      </c>
      <c r="Y226" s="39"/>
      <c r="Z226" s="39"/>
      <c r="AA226" s="39"/>
      <c r="AB226" s="39"/>
      <c r="AC226" s="39"/>
      <c r="AD226" s="39"/>
      <c r="AE226" s="39"/>
      <c r="AR226" s="264" t="s">
        <v>430</v>
      </c>
      <c r="AT226" s="264" t="s">
        <v>498</v>
      </c>
      <c r="AU226" s="264" t="s">
        <v>88</v>
      </c>
      <c r="AY226" s="18" t="s">
        <v>223</v>
      </c>
      <c r="BE226" s="265">
        <f>IF(O226="základní",K226,0)</f>
        <v>0</v>
      </c>
      <c r="BF226" s="265">
        <f>IF(O226="snížená",K226,0)</f>
        <v>0</v>
      </c>
      <c r="BG226" s="265">
        <f>IF(O226="zákl. přenesená",K226,0)</f>
        <v>0</v>
      </c>
      <c r="BH226" s="265">
        <f>IF(O226="sníž. přenesená",K226,0)</f>
        <v>0</v>
      </c>
      <c r="BI226" s="265">
        <f>IF(O226="nulová",K226,0)</f>
        <v>0</v>
      </c>
      <c r="BJ226" s="18" t="s">
        <v>86</v>
      </c>
      <c r="BK226" s="265">
        <f>ROUND(P226*H226,2)</f>
        <v>0</v>
      </c>
      <c r="BL226" s="18" t="s">
        <v>239</v>
      </c>
      <c r="BM226" s="264" t="s">
        <v>4431</v>
      </c>
    </row>
    <row r="227" s="2" customFormat="1" ht="21.75" customHeight="1">
      <c r="A227" s="39"/>
      <c r="B227" s="40"/>
      <c r="C227" s="252" t="s">
        <v>621</v>
      </c>
      <c r="D227" s="252" t="s">
        <v>226</v>
      </c>
      <c r="E227" s="253" t="s">
        <v>4432</v>
      </c>
      <c r="F227" s="254" t="s">
        <v>4433</v>
      </c>
      <c r="G227" s="255" t="s">
        <v>320</v>
      </c>
      <c r="H227" s="256">
        <v>41</v>
      </c>
      <c r="I227" s="257"/>
      <c r="J227" s="257"/>
      <c r="K227" s="258">
        <f>ROUND(P227*H227,2)</f>
        <v>0</v>
      </c>
      <c r="L227" s="254" t="s">
        <v>404</v>
      </c>
      <c r="M227" s="45"/>
      <c r="N227" s="259" t="s">
        <v>1</v>
      </c>
      <c r="O227" s="260" t="s">
        <v>41</v>
      </c>
      <c r="P227" s="261">
        <f>I227+J227</f>
        <v>0</v>
      </c>
      <c r="Q227" s="261">
        <f>ROUND(I227*H227,2)</f>
        <v>0</v>
      </c>
      <c r="R227" s="261">
        <f>ROUND(J227*H227,2)</f>
        <v>0</v>
      </c>
      <c r="S227" s="92"/>
      <c r="T227" s="262">
        <f>S227*H227</f>
        <v>0</v>
      </c>
      <c r="U227" s="262">
        <v>6.0000000000000002E-05</v>
      </c>
      <c r="V227" s="262">
        <f>U227*H227</f>
        <v>0.0024599999999999999</v>
      </c>
      <c r="W227" s="262">
        <v>0</v>
      </c>
      <c r="X227" s="263">
        <f>W227*H227</f>
        <v>0</v>
      </c>
      <c r="Y227" s="39"/>
      <c r="Z227" s="39"/>
      <c r="AA227" s="39"/>
      <c r="AB227" s="39"/>
      <c r="AC227" s="39"/>
      <c r="AD227" s="39"/>
      <c r="AE227" s="39"/>
      <c r="AR227" s="264" t="s">
        <v>239</v>
      </c>
      <c r="AT227" s="264" t="s">
        <v>226</v>
      </c>
      <c r="AU227" s="264" t="s">
        <v>88</v>
      </c>
      <c r="AY227" s="18" t="s">
        <v>223</v>
      </c>
      <c r="BE227" s="265">
        <f>IF(O227="základní",K227,0)</f>
        <v>0</v>
      </c>
      <c r="BF227" s="265">
        <f>IF(O227="snížená",K227,0)</f>
        <v>0</v>
      </c>
      <c r="BG227" s="265">
        <f>IF(O227="zákl. přenesená",K227,0)</f>
        <v>0</v>
      </c>
      <c r="BH227" s="265">
        <f>IF(O227="sníž. přenesená",K227,0)</f>
        <v>0</v>
      </c>
      <c r="BI227" s="265">
        <f>IF(O227="nulová",K227,0)</f>
        <v>0</v>
      </c>
      <c r="BJ227" s="18" t="s">
        <v>86</v>
      </c>
      <c r="BK227" s="265">
        <f>ROUND(P227*H227,2)</f>
        <v>0</v>
      </c>
      <c r="BL227" s="18" t="s">
        <v>239</v>
      </c>
      <c r="BM227" s="264" t="s">
        <v>4434</v>
      </c>
    </row>
    <row r="228" s="13" customFormat="1">
      <c r="A228" s="13"/>
      <c r="B228" s="274"/>
      <c r="C228" s="275"/>
      <c r="D228" s="266" t="s">
        <v>446</v>
      </c>
      <c r="E228" s="276" t="s">
        <v>1</v>
      </c>
      <c r="F228" s="277" t="s">
        <v>4435</v>
      </c>
      <c r="G228" s="275"/>
      <c r="H228" s="278">
        <v>41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3"/>
      <c r="Z228" s="13"/>
      <c r="AA228" s="13"/>
      <c r="AB228" s="13"/>
      <c r="AC228" s="13"/>
      <c r="AD228" s="13"/>
      <c r="AE228" s="13"/>
      <c r="AT228" s="284" t="s">
        <v>446</v>
      </c>
      <c r="AU228" s="284" t="s">
        <v>88</v>
      </c>
      <c r="AV228" s="13" t="s">
        <v>88</v>
      </c>
      <c r="AW228" s="13" t="s">
        <v>5</v>
      </c>
      <c r="AX228" s="13" t="s">
        <v>86</v>
      </c>
      <c r="AY228" s="284" t="s">
        <v>223</v>
      </c>
    </row>
    <row r="229" s="2" customFormat="1" ht="16.5" customHeight="1">
      <c r="A229" s="39"/>
      <c r="B229" s="40"/>
      <c r="C229" s="296" t="s">
        <v>625</v>
      </c>
      <c r="D229" s="296" t="s">
        <v>498</v>
      </c>
      <c r="E229" s="297" t="s">
        <v>4436</v>
      </c>
      <c r="F229" s="298" t="s">
        <v>4437</v>
      </c>
      <c r="G229" s="299" t="s">
        <v>481</v>
      </c>
      <c r="H229" s="300">
        <v>73.799999999999997</v>
      </c>
      <c r="I229" s="301"/>
      <c r="J229" s="302"/>
      <c r="K229" s="303">
        <f>ROUND(P229*H229,2)</f>
        <v>0</v>
      </c>
      <c r="L229" s="298" t="s">
        <v>1</v>
      </c>
      <c r="M229" s="304"/>
      <c r="N229" s="305" t="s">
        <v>1</v>
      </c>
      <c r="O229" s="260" t="s">
        <v>41</v>
      </c>
      <c r="P229" s="261">
        <f>I229+J229</f>
        <v>0</v>
      </c>
      <c r="Q229" s="261">
        <f>ROUND(I229*H229,2)</f>
        <v>0</v>
      </c>
      <c r="R229" s="261">
        <f>ROUND(J229*H229,2)</f>
        <v>0</v>
      </c>
      <c r="S229" s="92"/>
      <c r="T229" s="262">
        <f>S229*H229</f>
        <v>0</v>
      </c>
      <c r="U229" s="262">
        <v>0.65000000000000002</v>
      </c>
      <c r="V229" s="262">
        <f>U229*H229</f>
        <v>47.969999999999999</v>
      </c>
      <c r="W229" s="262">
        <v>0</v>
      </c>
      <c r="X229" s="263">
        <f>W229*H229</f>
        <v>0</v>
      </c>
      <c r="Y229" s="39"/>
      <c r="Z229" s="39"/>
      <c r="AA229" s="39"/>
      <c r="AB229" s="39"/>
      <c r="AC229" s="39"/>
      <c r="AD229" s="39"/>
      <c r="AE229" s="39"/>
      <c r="AR229" s="264" t="s">
        <v>430</v>
      </c>
      <c r="AT229" s="264" t="s">
        <v>498</v>
      </c>
      <c r="AU229" s="264" t="s">
        <v>88</v>
      </c>
      <c r="AY229" s="18" t="s">
        <v>223</v>
      </c>
      <c r="BE229" s="265">
        <f>IF(O229="základní",K229,0)</f>
        <v>0</v>
      </c>
      <c r="BF229" s="265">
        <f>IF(O229="snížená",K229,0)</f>
        <v>0</v>
      </c>
      <c r="BG229" s="265">
        <f>IF(O229="zákl. přenesená",K229,0)</f>
        <v>0</v>
      </c>
      <c r="BH229" s="265">
        <f>IF(O229="sníž. přenesená",K229,0)</f>
        <v>0</v>
      </c>
      <c r="BI229" s="265">
        <f>IF(O229="nulová",K229,0)</f>
        <v>0</v>
      </c>
      <c r="BJ229" s="18" t="s">
        <v>86</v>
      </c>
      <c r="BK229" s="265">
        <f>ROUND(P229*H229,2)</f>
        <v>0</v>
      </c>
      <c r="BL229" s="18" t="s">
        <v>239</v>
      </c>
      <c r="BM229" s="264" t="s">
        <v>4438</v>
      </c>
    </row>
    <row r="230" s="13" customFormat="1">
      <c r="A230" s="13"/>
      <c r="B230" s="274"/>
      <c r="C230" s="275"/>
      <c r="D230" s="266" t="s">
        <v>446</v>
      </c>
      <c r="E230" s="276" t="s">
        <v>1</v>
      </c>
      <c r="F230" s="277" t="s">
        <v>4439</v>
      </c>
      <c r="G230" s="275"/>
      <c r="H230" s="278">
        <v>49.200000000000003</v>
      </c>
      <c r="I230" s="279"/>
      <c r="J230" s="279"/>
      <c r="K230" s="275"/>
      <c r="L230" s="275"/>
      <c r="M230" s="280"/>
      <c r="N230" s="281"/>
      <c r="O230" s="282"/>
      <c r="P230" s="282"/>
      <c r="Q230" s="282"/>
      <c r="R230" s="282"/>
      <c r="S230" s="282"/>
      <c r="T230" s="282"/>
      <c r="U230" s="282"/>
      <c r="V230" s="282"/>
      <c r="W230" s="282"/>
      <c r="X230" s="283"/>
      <c r="Y230" s="13"/>
      <c r="Z230" s="13"/>
      <c r="AA230" s="13"/>
      <c r="AB230" s="13"/>
      <c r="AC230" s="13"/>
      <c r="AD230" s="13"/>
      <c r="AE230" s="13"/>
      <c r="AT230" s="284" t="s">
        <v>446</v>
      </c>
      <c r="AU230" s="284" t="s">
        <v>88</v>
      </c>
      <c r="AV230" s="13" t="s">
        <v>88</v>
      </c>
      <c r="AW230" s="13" t="s">
        <v>5</v>
      </c>
      <c r="AX230" s="13" t="s">
        <v>86</v>
      </c>
      <c r="AY230" s="284" t="s">
        <v>223</v>
      </c>
    </row>
    <row r="231" s="13" customFormat="1">
      <c r="A231" s="13"/>
      <c r="B231" s="274"/>
      <c r="C231" s="275"/>
      <c r="D231" s="266" t="s">
        <v>446</v>
      </c>
      <c r="E231" s="275"/>
      <c r="F231" s="277" t="s">
        <v>4440</v>
      </c>
      <c r="G231" s="275"/>
      <c r="H231" s="278">
        <v>73.799999999999997</v>
      </c>
      <c r="I231" s="279"/>
      <c r="J231" s="279"/>
      <c r="K231" s="275"/>
      <c r="L231" s="275"/>
      <c r="M231" s="280"/>
      <c r="N231" s="281"/>
      <c r="O231" s="282"/>
      <c r="P231" s="282"/>
      <c r="Q231" s="282"/>
      <c r="R231" s="282"/>
      <c r="S231" s="282"/>
      <c r="T231" s="282"/>
      <c r="U231" s="282"/>
      <c r="V231" s="282"/>
      <c r="W231" s="282"/>
      <c r="X231" s="283"/>
      <c r="Y231" s="13"/>
      <c r="Z231" s="13"/>
      <c r="AA231" s="13"/>
      <c r="AB231" s="13"/>
      <c r="AC231" s="13"/>
      <c r="AD231" s="13"/>
      <c r="AE231" s="13"/>
      <c r="AT231" s="284" t="s">
        <v>446</v>
      </c>
      <c r="AU231" s="284" t="s">
        <v>88</v>
      </c>
      <c r="AV231" s="13" t="s">
        <v>88</v>
      </c>
      <c r="AW231" s="13" t="s">
        <v>4</v>
      </c>
      <c r="AX231" s="13" t="s">
        <v>86</v>
      </c>
      <c r="AY231" s="284" t="s">
        <v>223</v>
      </c>
    </row>
    <row r="232" s="2" customFormat="1" ht="16.5" customHeight="1">
      <c r="A232" s="39"/>
      <c r="B232" s="40"/>
      <c r="C232" s="296" t="s">
        <v>630</v>
      </c>
      <c r="D232" s="296" t="s">
        <v>498</v>
      </c>
      <c r="E232" s="297" t="s">
        <v>4441</v>
      </c>
      <c r="F232" s="298" t="s">
        <v>4442</v>
      </c>
      <c r="G232" s="299" t="s">
        <v>481</v>
      </c>
      <c r="H232" s="300">
        <v>461.25</v>
      </c>
      <c r="I232" s="301"/>
      <c r="J232" s="302"/>
      <c r="K232" s="303">
        <f>ROUND(P232*H232,2)</f>
        <v>0</v>
      </c>
      <c r="L232" s="298" t="s">
        <v>1</v>
      </c>
      <c r="M232" s="304"/>
      <c r="N232" s="305" t="s">
        <v>1</v>
      </c>
      <c r="O232" s="260" t="s">
        <v>41</v>
      </c>
      <c r="P232" s="261">
        <f>I232+J232</f>
        <v>0</v>
      </c>
      <c r="Q232" s="261">
        <f>ROUND(I232*H232,2)</f>
        <v>0</v>
      </c>
      <c r="R232" s="261">
        <f>ROUND(J232*H232,2)</f>
        <v>0</v>
      </c>
      <c r="S232" s="92"/>
      <c r="T232" s="262">
        <f>S232*H232</f>
        <v>0</v>
      </c>
      <c r="U232" s="262">
        <v>0.0038</v>
      </c>
      <c r="V232" s="262">
        <f>U232*H232</f>
        <v>1.75275</v>
      </c>
      <c r="W232" s="262">
        <v>0</v>
      </c>
      <c r="X232" s="263">
        <f>W232*H232</f>
        <v>0</v>
      </c>
      <c r="Y232" s="39"/>
      <c r="Z232" s="39"/>
      <c r="AA232" s="39"/>
      <c r="AB232" s="39"/>
      <c r="AC232" s="39"/>
      <c r="AD232" s="39"/>
      <c r="AE232" s="39"/>
      <c r="AR232" s="264" t="s">
        <v>430</v>
      </c>
      <c r="AT232" s="264" t="s">
        <v>498</v>
      </c>
      <c r="AU232" s="264" t="s">
        <v>88</v>
      </c>
      <c r="AY232" s="18" t="s">
        <v>223</v>
      </c>
      <c r="BE232" s="265">
        <f>IF(O232="základní",K232,0)</f>
        <v>0</v>
      </c>
      <c r="BF232" s="265">
        <f>IF(O232="snížená",K232,0)</f>
        <v>0</v>
      </c>
      <c r="BG232" s="265">
        <f>IF(O232="zákl. přenesená",K232,0)</f>
        <v>0</v>
      </c>
      <c r="BH232" s="265">
        <f>IF(O232="sníž. přenesená",K232,0)</f>
        <v>0</v>
      </c>
      <c r="BI232" s="265">
        <f>IF(O232="nulová",K232,0)</f>
        <v>0</v>
      </c>
      <c r="BJ232" s="18" t="s">
        <v>86</v>
      </c>
      <c r="BK232" s="265">
        <f>ROUND(P232*H232,2)</f>
        <v>0</v>
      </c>
      <c r="BL232" s="18" t="s">
        <v>239</v>
      </c>
      <c r="BM232" s="264" t="s">
        <v>4443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4444</v>
      </c>
      <c r="G233" s="275"/>
      <c r="H233" s="278">
        <v>307.5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88</v>
      </c>
      <c r="AV233" s="13" t="s">
        <v>88</v>
      </c>
      <c r="AW233" s="13" t="s">
        <v>5</v>
      </c>
      <c r="AX233" s="13" t="s">
        <v>86</v>
      </c>
      <c r="AY233" s="284" t="s">
        <v>223</v>
      </c>
    </row>
    <row r="234" s="13" customFormat="1">
      <c r="A234" s="13"/>
      <c r="B234" s="274"/>
      <c r="C234" s="275"/>
      <c r="D234" s="266" t="s">
        <v>446</v>
      </c>
      <c r="E234" s="275"/>
      <c r="F234" s="277" t="s">
        <v>4445</v>
      </c>
      <c r="G234" s="275"/>
      <c r="H234" s="278">
        <v>461.25</v>
      </c>
      <c r="I234" s="279"/>
      <c r="J234" s="279"/>
      <c r="K234" s="275"/>
      <c r="L234" s="275"/>
      <c r="M234" s="280"/>
      <c r="N234" s="281"/>
      <c r="O234" s="282"/>
      <c r="P234" s="282"/>
      <c r="Q234" s="282"/>
      <c r="R234" s="282"/>
      <c r="S234" s="282"/>
      <c r="T234" s="282"/>
      <c r="U234" s="282"/>
      <c r="V234" s="282"/>
      <c r="W234" s="282"/>
      <c r="X234" s="283"/>
      <c r="Y234" s="13"/>
      <c r="Z234" s="13"/>
      <c r="AA234" s="13"/>
      <c r="AB234" s="13"/>
      <c r="AC234" s="13"/>
      <c r="AD234" s="13"/>
      <c r="AE234" s="13"/>
      <c r="AT234" s="284" t="s">
        <v>446</v>
      </c>
      <c r="AU234" s="284" t="s">
        <v>88</v>
      </c>
      <c r="AV234" s="13" t="s">
        <v>88</v>
      </c>
      <c r="AW234" s="13" t="s">
        <v>4</v>
      </c>
      <c r="AX234" s="13" t="s">
        <v>86</v>
      </c>
      <c r="AY234" s="284" t="s">
        <v>223</v>
      </c>
    </row>
    <row r="235" s="2" customFormat="1" ht="21.75" customHeight="1">
      <c r="A235" s="39"/>
      <c r="B235" s="40"/>
      <c r="C235" s="252" t="s">
        <v>635</v>
      </c>
      <c r="D235" s="252" t="s">
        <v>226</v>
      </c>
      <c r="E235" s="253" t="s">
        <v>4446</v>
      </c>
      <c r="F235" s="254" t="s">
        <v>4447</v>
      </c>
      <c r="G235" s="255" t="s">
        <v>320</v>
      </c>
      <c r="H235" s="256">
        <v>13</v>
      </c>
      <c r="I235" s="257"/>
      <c r="J235" s="257"/>
      <c r="K235" s="258">
        <f>ROUND(P235*H235,2)</f>
        <v>0</v>
      </c>
      <c r="L235" s="254" t="s">
        <v>1</v>
      </c>
      <c r="M235" s="45"/>
      <c r="N235" s="259" t="s">
        <v>1</v>
      </c>
      <c r="O235" s="260" t="s">
        <v>41</v>
      </c>
      <c r="P235" s="261">
        <f>I235+J235</f>
        <v>0</v>
      </c>
      <c r="Q235" s="261">
        <f>ROUND(I235*H235,2)</f>
        <v>0</v>
      </c>
      <c r="R235" s="261">
        <f>ROUND(J235*H235,2)</f>
        <v>0</v>
      </c>
      <c r="S235" s="92"/>
      <c r="T235" s="262">
        <f>S235*H235</f>
        <v>0</v>
      </c>
      <c r="U235" s="262">
        <v>0</v>
      </c>
      <c r="V235" s="262">
        <f>U235*H235</f>
        <v>0</v>
      </c>
      <c r="W235" s="262">
        <v>0</v>
      </c>
      <c r="X235" s="263">
        <f>W235*H235</f>
        <v>0</v>
      </c>
      <c r="Y235" s="39"/>
      <c r="Z235" s="39"/>
      <c r="AA235" s="39"/>
      <c r="AB235" s="39"/>
      <c r="AC235" s="39"/>
      <c r="AD235" s="39"/>
      <c r="AE235" s="39"/>
      <c r="AR235" s="264" t="s">
        <v>239</v>
      </c>
      <c r="AT235" s="264" t="s">
        <v>226</v>
      </c>
      <c r="AU235" s="264" t="s">
        <v>88</v>
      </c>
      <c r="AY235" s="18" t="s">
        <v>223</v>
      </c>
      <c r="BE235" s="265">
        <f>IF(O235="základní",K235,0)</f>
        <v>0</v>
      </c>
      <c r="BF235" s="265">
        <f>IF(O235="snížená",K235,0)</f>
        <v>0</v>
      </c>
      <c r="BG235" s="265">
        <f>IF(O235="zákl. přenesená",K235,0)</f>
        <v>0</v>
      </c>
      <c r="BH235" s="265">
        <f>IF(O235="sníž. přenesená",K235,0)</f>
        <v>0</v>
      </c>
      <c r="BI235" s="265">
        <f>IF(O235="nulová",K235,0)</f>
        <v>0</v>
      </c>
      <c r="BJ235" s="18" t="s">
        <v>86</v>
      </c>
      <c r="BK235" s="265">
        <f>ROUND(P235*H235,2)</f>
        <v>0</v>
      </c>
      <c r="BL235" s="18" t="s">
        <v>239</v>
      </c>
      <c r="BM235" s="264" t="s">
        <v>4448</v>
      </c>
    </row>
    <row r="236" s="2" customFormat="1">
      <c r="A236" s="39"/>
      <c r="B236" s="40"/>
      <c r="C236" s="41"/>
      <c r="D236" s="266" t="s">
        <v>232</v>
      </c>
      <c r="E236" s="41"/>
      <c r="F236" s="267" t="s">
        <v>4449</v>
      </c>
      <c r="G236" s="41"/>
      <c r="H236" s="41"/>
      <c r="I236" s="158"/>
      <c r="J236" s="158"/>
      <c r="K236" s="41"/>
      <c r="L236" s="41"/>
      <c r="M236" s="45"/>
      <c r="N236" s="268"/>
      <c r="O236" s="269"/>
      <c r="P236" s="92"/>
      <c r="Q236" s="92"/>
      <c r="R236" s="92"/>
      <c r="S236" s="92"/>
      <c r="T236" s="92"/>
      <c r="U236" s="92"/>
      <c r="V236" s="92"/>
      <c r="W236" s="92"/>
      <c r="X236" s="93"/>
      <c r="Y236" s="39"/>
      <c r="Z236" s="39"/>
      <c r="AA236" s="39"/>
      <c r="AB236" s="39"/>
      <c r="AC236" s="39"/>
      <c r="AD236" s="39"/>
      <c r="AE236" s="39"/>
      <c r="AT236" s="18" t="s">
        <v>232</v>
      </c>
      <c r="AU236" s="18" t="s">
        <v>88</v>
      </c>
    </row>
    <row r="237" s="2" customFormat="1" ht="16.5" customHeight="1">
      <c r="A237" s="39"/>
      <c r="B237" s="40"/>
      <c r="C237" s="296" t="s">
        <v>640</v>
      </c>
      <c r="D237" s="296" t="s">
        <v>498</v>
      </c>
      <c r="E237" s="297" t="s">
        <v>4450</v>
      </c>
      <c r="F237" s="298" t="s">
        <v>4451</v>
      </c>
      <c r="G237" s="299" t="s">
        <v>320</v>
      </c>
      <c r="H237" s="300">
        <v>39</v>
      </c>
      <c r="I237" s="301"/>
      <c r="J237" s="302"/>
      <c r="K237" s="303">
        <f>ROUND(P237*H237,2)</f>
        <v>0</v>
      </c>
      <c r="L237" s="298" t="s">
        <v>1</v>
      </c>
      <c r="M237" s="304"/>
      <c r="N237" s="305" t="s">
        <v>1</v>
      </c>
      <c r="O237" s="260" t="s">
        <v>41</v>
      </c>
      <c r="P237" s="261">
        <f>I237+J237</f>
        <v>0</v>
      </c>
      <c r="Q237" s="261">
        <f>ROUND(I237*H237,2)</f>
        <v>0</v>
      </c>
      <c r="R237" s="261">
        <f>ROUND(J237*H237,2)</f>
        <v>0</v>
      </c>
      <c r="S237" s="92"/>
      <c r="T237" s="262">
        <f>S237*H237</f>
        <v>0</v>
      </c>
      <c r="U237" s="262">
        <v>0.0043</v>
      </c>
      <c r="V237" s="262">
        <f>U237*H237</f>
        <v>0.16769999999999999</v>
      </c>
      <c r="W237" s="262">
        <v>0</v>
      </c>
      <c r="X237" s="263">
        <f>W237*H237</f>
        <v>0</v>
      </c>
      <c r="Y237" s="39"/>
      <c r="Z237" s="39"/>
      <c r="AA237" s="39"/>
      <c r="AB237" s="39"/>
      <c r="AC237" s="39"/>
      <c r="AD237" s="39"/>
      <c r="AE237" s="39"/>
      <c r="AR237" s="264" t="s">
        <v>430</v>
      </c>
      <c r="AT237" s="264" t="s">
        <v>498</v>
      </c>
      <c r="AU237" s="264" t="s">
        <v>88</v>
      </c>
      <c r="AY237" s="18" t="s">
        <v>223</v>
      </c>
      <c r="BE237" s="265">
        <f>IF(O237="základní",K237,0)</f>
        <v>0</v>
      </c>
      <c r="BF237" s="265">
        <f>IF(O237="snížená",K237,0)</f>
        <v>0</v>
      </c>
      <c r="BG237" s="265">
        <f>IF(O237="zákl. přenesená",K237,0)</f>
        <v>0</v>
      </c>
      <c r="BH237" s="265">
        <f>IF(O237="sníž. přenesená",K237,0)</f>
        <v>0</v>
      </c>
      <c r="BI237" s="265">
        <f>IF(O237="nulová",K237,0)</f>
        <v>0</v>
      </c>
      <c r="BJ237" s="18" t="s">
        <v>86</v>
      </c>
      <c r="BK237" s="265">
        <f>ROUND(P237*H237,2)</f>
        <v>0</v>
      </c>
      <c r="BL237" s="18" t="s">
        <v>239</v>
      </c>
      <c r="BM237" s="264" t="s">
        <v>4452</v>
      </c>
    </row>
    <row r="238" s="2" customFormat="1">
      <c r="A238" s="39"/>
      <c r="B238" s="40"/>
      <c r="C238" s="41"/>
      <c r="D238" s="266" t="s">
        <v>232</v>
      </c>
      <c r="E238" s="41"/>
      <c r="F238" s="267" t="s">
        <v>4453</v>
      </c>
      <c r="G238" s="41"/>
      <c r="H238" s="41"/>
      <c r="I238" s="158"/>
      <c r="J238" s="158"/>
      <c r="K238" s="41"/>
      <c r="L238" s="41"/>
      <c r="M238" s="45"/>
      <c r="N238" s="268"/>
      <c r="O238" s="269"/>
      <c r="P238" s="92"/>
      <c r="Q238" s="92"/>
      <c r="R238" s="92"/>
      <c r="S238" s="92"/>
      <c r="T238" s="92"/>
      <c r="U238" s="92"/>
      <c r="V238" s="92"/>
      <c r="W238" s="92"/>
      <c r="X238" s="93"/>
      <c r="Y238" s="39"/>
      <c r="Z238" s="39"/>
      <c r="AA238" s="39"/>
      <c r="AB238" s="39"/>
      <c r="AC238" s="39"/>
      <c r="AD238" s="39"/>
      <c r="AE238" s="39"/>
      <c r="AT238" s="18" t="s">
        <v>232</v>
      </c>
      <c r="AU238" s="18" t="s">
        <v>88</v>
      </c>
    </row>
    <row r="239" s="13" customFormat="1">
      <c r="A239" s="13"/>
      <c r="B239" s="274"/>
      <c r="C239" s="275"/>
      <c r="D239" s="266" t="s">
        <v>446</v>
      </c>
      <c r="E239" s="276" t="s">
        <v>1</v>
      </c>
      <c r="F239" s="277" t="s">
        <v>4454</v>
      </c>
      <c r="G239" s="275"/>
      <c r="H239" s="278">
        <v>39</v>
      </c>
      <c r="I239" s="279"/>
      <c r="J239" s="279"/>
      <c r="K239" s="275"/>
      <c r="L239" s="275"/>
      <c r="M239" s="280"/>
      <c r="N239" s="281"/>
      <c r="O239" s="282"/>
      <c r="P239" s="282"/>
      <c r="Q239" s="282"/>
      <c r="R239" s="282"/>
      <c r="S239" s="282"/>
      <c r="T239" s="282"/>
      <c r="U239" s="282"/>
      <c r="V239" s="282"/>
      <c r="W239" s="282"/>
      <c r="X239" s="283"/>
      <c r="Y239" s="13"/>
      <c r="Z239" s="13"/>
      <c r="AA239" s="13"/>
      <c r="AB239" s="13"/>
      <c r="AC239" s="13"/>
      <c r="AD239" s="13"/>
      <c r="AE239" s="13"/>
      <c r="AT239" s="284" t="s">
        <v>446</v>
      </c>
      <c r="AU239" s="284" t="s">
        <v>88</v>
      </c>
      <c r="AV239" s="13" t="s">
        <v>88</v>
      </c>
      <c r="AW239" s="13" t="s">
        <v>5</v>
      </c>
      <c r="AX239" s="13" t="s">
        <v>86</v>
      </c>
      <c r="AY239" s="284" t="s">
        <v>223</v>
      </c>
    </row>
    <row r="240" s="2" customFormat="1" ht="16.5" customHeight="1">
      <c r="A240" s="39"/>
      <c r="B240" s="40"/>
      <c r="C240" s="252" t="s">
        <v>645</v>
      </c>
      <c r="D240" s="252" t="s">
        <v>226</v>
      </c>
      <c r="E240" s="253" t="s">
        <v>4455</v>
      </c>
      <c r="F240" s="254" t="s">
        <v>4456</v>
      </c>
      <c r="G240" s="255" t="s">
        <v>403</v>
      </c>
      <c r="H240" s="256">
        <v>180</v>
      </c>
      <c r="I240" s="257"/>
      <c r="J240" s="257"/>
      <c r="K240" s="258">
        <f>ROUND(P240*H240,2)</f>
        <v>0</v>
      </c>
      <c r="L240" s="254" t="s">
        <v>1</v>
      </c>
      <c r="M240" s="45"/>
      <c r="N240" s="259" t="s">
        <v>1</v>
      </c>
      <c r="O240" s="260" t="s">
        <v>41</v>
      </c>
      <c r="P240" s="261">
        <f>I240+J240</f>
        <v>0</v>
      </c>
      <c r="Q240" s="261">
        <f>ROUND(I240*H240,2)</f>
        <v>0</v>
      </c>
      <c r="R240" s="261">
        <f>ROUND(J240*H240,2)</f>
        <v>0</v>
      </c>
      <c r="S240" s="92"/>
      <c r="T240" s="262">
        <f>S240*H240</f>
        <v>0</v>
      </c>
      <c r="U240" s="262">
        <v>0.00068999999999999997</v>
      </c>
      <c r="V240" s="262">
        <f>U240*H240</f>
        <v>0.12419999999999999</v>
      </c>
      <c r="W240" s="262">
        <v>0</v>
      </c>
      <c r="X240" s="263">
        <f>W240*H240</f>
        <v>0</v>
      </c>
      <c r="Y240" s="39"/>
      <c r="Z240" s="39"/>
      <c r="AA240" s="39"/>
      <c r="AB240" s="39"/>
      <c r="AC240" s="39"/>
      <c r="AD240" s="39"/>
      <c r="AE240" s="39"/>
      <c r="AR240" s="264" t="s">
        <v>239</v>
      </c>
      <c r="AT240" s="264" t="s">
        <v>226</v>
      </c>
      <c r="AU240" s="264" t="s">
        <v>88</v>
      </c>
      <c r="AY240" s="18" t="s">
        <v>223</v>
      </c>
      <c r="BE240" s="265">
        <f>IF(O240="základní",K240,0)</f>
        <v>0</v>
      </c>
      <c r="BF240" s="265">
        <f>IF(O240="snížená",K240,0)</f>
        <v>0</v>
      </c>
      <c r="BG240" s="265">
        <f>IF(O240="zákl. přenesená",K240,0)</f>
        <v>0</v>
      </c>
      <c r="BH240" s="265">
        <f>IF(O240="sníž. přenesená",K240,0)</f>
        <v>0</v>
      </c>
      <c r="BI240" s="265">
        <f>IF(O240="nulová",K240,0)</f>
        <v>0</v>
      </c>
      <c r="BJ240" s="18" t="s">
        <v>86</v>
      </c>
      <c r="BK240" s="265">
        <f>ROUND(P240*H240,2)</f>
        <v>0</v>
      </c>
      <c r="BL240" s="18" t="s">
        <v>239</v>
      </c>
      <c r="BM240" s="264" t="s">
        <v>4457</v>
      </c>
    </row>
    <row r="241" s="13" customFormat="1">
      <c r="A241" s="13"/>
      <c r="B241" s="274"/>
      <c r="C241" s="275"/>
      <c r="D241" s="266" t="s">
        <v>446</v>
      </c>
      <c r="E241" s="276" t="s">
        <v>1</v>
      </c>
      <c r="F241" s="277" t="s">
        <v>4458</v>
      </c>
      <c r="G241" s="275"/>
      <c r="H241" s="278">
        <v>180</v>
      </c>
      <c r="I241" s="279"/>
      <c r="J241" s="279"/>
      <c r="K241" s="275"/>
      <c r="L241" s="275"/>
      <c r="M241" s="280"/>
      <c r="N241" s="281"/>
      <c r="O241" s="282"/>
      <c r="P241" s="282"/>
      <c r="Q241" s="282"/>
      <c r="R241" s="282"/>
      <c r="S241" s="282"/>
      <c r="T241" s="282"/>
      <c r="U241" s="282"/>
      <c r="V241" s="282"/>
      <c r="W241" s="282"/>
      <c r="X241" s="283"/>
      <c r="Y241" s="13"/>
      <c r="Z241" s="13"/>
      <c r="AA241" s="13"/>
      <c r="AB241" s="13"/>
      <c r="AC241" s="13"/>
      <c r="AD241" s="13"/>
      <c r="AE241" s="13"/>
      <c r="AT241" s="284" t="s">
        <v>446</v>
      </c>
      <c r="AU241" s="284" t="s">
        <v>88</v>
      </c>
      <c r="AV241" s="13" t="s">
        <v>88</v>
      </c>
      <c r="AW241" s="13" t="s">
        <v>5</v>
      </c>
      <c r="AX241" s="13" t="s">
        <v>86</v>
      </c>
      <c r="AY241" s="284" t="s">
        <v>223</v>
      </c>
    </row>
    <row r="242" s="2" customFormat="1" ht="16.5" customHeight="1">
      <c r="A242" s="39"/>
      <c r="B242" s="40"/>
      <c r="C242" s="252" t="s">
        <v>650</v>
      </c>
      <c r="D242" s="252" t="s">
        <v>226</v>
      </c>
      <c r="E242" s="253" t="s">
        <v>4459</v>
      </c>
      <c r="F242" s="254" t="s">
        <v>4460</v>
      </c>
      <c r="G242" s="255" t="s">
        <v>320</v>
      </c>
      <c r="H242" s="256">
        <v>53</v>
      </c>
      <c r="I242" s="257"/>
      <c r="J242" s="257"/>
      <c r="K242" s="258">
        <f>ROUND(P242*H242,2)</f>
        <v>0</v>
      </c>
      <c r="L242" s="254" t="s">
        <v>1</v>
      </c>
      <c r="M242" s="45"/>
      <c r="N242" s="259" t="s">
        <v>1</v>
      </c>
      <c r="O242" s="260" t="s">
        <v>41</v>
      </c>
      <c r="P242" s="261">
        <f>I242+J242</f>
        <v>0</v>
      </c>
      <c r="Q242" s="261">
        <f>ROUND(I242*H242,2)</f>
        <v>0</v>
      </c>
      <c r="R242" s="261">
        <f>ROUND(J242*H242,2)</f>
        <v>0</v>
      </c>
      <c r="S242" s="92"/>
      <c r="T242" s="262">
        <f>S242*H242</f>
        <v>0</v>
      </c>
      <c r="U242" s="262">
        <v>0</v>
      </c>
      <c r="V242" s="262">
        <f>U242*H242</f>
        <v>0</v>
      </c>
      <c r="W242" s="262">
        <v>0</v>
      </c>
      <c r="X242" s="263">
        <f>W242*H242</f>
        <v>0</v>
      </c>
      <c r="Y242" s="39"/>
      <c r="Z242" s="39"/>
      <c r="AA242" s="39"/>
      <c r="AB242" s="39"/>
      <c r="AC242" s="39"/>
      <c r="AD242" s="39"/>
      <c r="AE242" s="39"/>
      <c r="AR242" s="264" t="s">
        <v>239</v>
      </c>
      <c r="AT242" s="264" t="s">
        <v>226</v>
      </c>
      <c r="AU242" s="264" t="s">
        <v>88</v>
      </c>
      <c r="AY242" s="18" t="s">
        <v>223</v>
      </c>
      <c r="BE242" s="265">
        <f>IF(O242="základní",K242,0)</f>
        <v>0</v>
      </c>
      <c r="BF242" s="265">
        <f>IF(O242="snížená",K242,0)</f>
        <v>0</v>
      </c>
      <c r="BG242" s="265">
        <f>IF(O242="zákl. přenesená",K242,0)</f>
        <v>0</v>
      </c>
      <c r="BH242" s="265">
        <f>IF(O242="sníž. přenesená",K242,0)</f>
        <v>0</v>
      </c>
      <c r="BI242" s="265">
        <f>IF(O242="nulová",K242,0)</f>
        <v>0</v>
      </c>
      <c r="BJ242" s="18" t="s">
        <v>86</v>
      </c>
      <c r="BK242" s="265">
        <f>ROUND(P242*H242,2)</f>
        <v>0</v>
      </c>
      <c r="BL242" s="18" t="s">
        <v>239</v>
      </c>
      <c r="BM242" s="264" t="s">
        <v>4461</v>
      </c>
    </row>
    <row r="243" s="2" customFormat="1" ht="16.5" customHeight="1">
      <c r="A243" s="39"/>
      <c r="B243" s="40"/>
      <c r="C243" s="296" t="s">
        <v>658</v>
      </c>
      <c r="D243" s="296" t="s">
        <v>498</v>
      </c>
      <c r="E243" s="297" t="s">
        <v>4462</v>
      </c>
      <c r="F243" s="298" t="s">
        <v>4463</v>
      </c>
      <c r="G243" s="299" t="s">
        <v>403</v>
      </c>
      <c r="H243" s="300">
        <v>448.62</v>
      </c>
      <c r="I243" s="301"/>
      <c r="J243" s="302"/>
      <c r="K243" s="303">
        <f>ROUND(P243*H243,2)</f>
        <v>0</v>
      </c>
      <c r="L243" s="298" t="s">
        <v>1</v>
      </c>
      <c r="M243" s="304"/>
      <c r="N243" s="305" t="s">
        <v>1</v>
      </c>
      <c r="O243" s="260" t="s">
        <v>41</v>
      </c>
      <c r="P243" s="261">
        <f>I243+J243</f>
        <v>0</v>
      </c>
      <c r="Q243" s="261">
        <f>ROUND(I243*H243,2)</f>
        <v>0</v>
      </c>
      <c r="R243" s="261">
        <f>ROUND(J243*H243,2)</f>
        <v>0</v>
      </c>
      <c r="S243" s="92"/>
      <c r="T243" s="262">
        <f>S243*H243</f>
        <v>0</v>
      </c>
      <c r="U243" s="262">
        <v>0.00010000000000000001</v>
      </c>
      <c r="V243" s="262">
        <f>U243*H243</f>
        <v>0.044862000000000006</v>
      </c>
      <c r="W243" s="262">
        <v>0</v>
      </c>
      <c r="X243" s="263">
        <f>W243*H243</f>
        <v>0</v>
      </c>
      <c r="Y243" s="39"/>
      <c r="Z243" s="39"/>
      <c r="AA243" s="39"/>
      <c r="AB243" s="39"/>
      <c r="AC243" s="39"/>
      <c r="AD243" s="39"/>
      <c r="AE243" s="39"/>
      <c r="AR243" s="264" t="s">
        <v>430</v>
      </c>
      <c r="AT243" s="264" t="s">
        <v>498</v>
      </c>
      <c r="AU243" s="264" t="s">
        <v>88</v>
      </c>
      <c r="AY243" s="18" t="s">
        <v>223</v>
      </c>
      <c r="BE243" s="265">
        <f>IF(O243="základní",K243,0)</f>
        <v>0</v>
      </c>
      <c r="BF243" s="265">
        <f>IF(O243="snížená",K243,0)</f>
        <v>0</v>
      </c>
      <c r="BG243" s="265">
        <f>IF(O243="zákl. přenesená",K243,0)</f>
        <v>0</v>
      </c>
      <c r="BH243" s="265">
        <f>IF(O243="sníž. přenesená",K243,0)</f>
        <v>0</v>
      </c>
      <c r="BI243" s="265">
        <f>IF(O243="nulová",K243,0)</f>
        <v>0</v>
      </c>
      <c r="BJ243" s="18" t="s">
        <v>86</v>
      </c>
      <c r="BK243" s="265">
        <f>ROUND(P243*H243,2)</f>
        <v>0</v>
      </c>
      <c r="BL243" s="18" t="s">
        <v>239</v>
      </c>
      <c r="BM243" s="264" t="s">
        <v>4464</v>
      </c>
    </row>
    <row r="244" s="13" customFormat="1">
      <c r="A244" s="13"/>
      <c r="B244" s="274"/>
      <c r="C244" s="275"/>
      <c r="D244" s="266" t="s">
        <v>446</v>
      </c>
      <c r="E244" s="276" t="s">
        <v>1</v>
      </c>
      <c r="F244" s="277" t="s">
        <v>4465</v>
      </c>
      <c r="G244" s="275"/>
      <c r="H244" s="278">
        <v>448.62</v>
      </c>
      <c r="I244" s="279"/>
      <c r="J244" s="279"/>
      <c r="K244" s="275"/>
      <c r="L244" s="275"/>
      <c r="M244" s="280"/>
      <c r="N244" s="281"/>
      <c r="O244" s="282"/>
      <c r="P244" s="282"/>
      <c r="Q244" s="282"/>
      <c r="R244" s="282"/>
      <c r="S244" s="282"/>
      <c r="T244" s="282"/>
      <c r="U244" s="282"/>
      <c r="V244" s="282"/>
      <c r="W244" s="282"/>
      <c r="X244" s="283"/>
      <c r="Y244" s="13"/>
      <c r="Z244" s="13"/>
      <c r="AA244" s="13"/>
      <c r="AB244" s="13"/>
      <c r="AC244" s="13"/>
      <c r="AD244" s="13"/>
      <c r="AE244" s="13"/>
      <c r="AT244" s="284" t="s">
        <v>446</v>
      </c>
      <c r="AU244" s="284" t="s">
        <v>88</v>
      </c>
      <c r="AV244" s="13" t="s">
        <v>88</v>
      </c>
      <c r="AW244" s="13" t="s">
        <v>5</v>
      </c>
      <c r="AX244" s="13" t="s">
        <v>86</v>
      </c>
      <c r="AY244" s="284" t="s">
        <v>223</v>
      </c>
    </row>
    <row r="245" s="15" customFormat="1">
      <c r="A245" s="15"/>
      <c r="B245" s="309"/>
      <c r="C245" s="310"/>
      <c r="D245" s="266" t="s">
        <v>446</v>
      </c>
      <c r="E245" s="311" t="s">
        <v>1</v>
      </c>
      <c r="F245" s="312" t="s">
        <v>4466</v>
      </c>
      <c r="G245" s="310"/>
      <c r="H245" s="311" t="s">
        <v>1</v>
      </c>
      <c r="I245" s="313"/>
      <c r="J245" s="313"/>
      <c r="K245" s="310"/>
      <c r="L245" s="310"/>
      <c r="M245" s="314"/>
      <c r="N245" s="315"/>
      <c r="O245" s="316"/>
      <c r="P245" s="316"/>
      <c r="Q245" s="316"/>
      <c r="R245" s="316"/>
      <c r="S245" s="316"/>
      <c r="T245" s="316"/>
      <c r="U245" s="316"/>
      <c r="V245" s="316"/>
      <c r="W245" s="316"/>
      <c r="X245" s="317"/>
      <c r="Y245" s="15"/>
      <c r="Z245" s="15"/>
      <c r="AA245" s="15"/>
      <c r="AB245" s="15"/>
      <c r="AC245" s="15"/>
      <c r="AD245" s="15"/>
      <c r="AE245" s="15"/>
      <c r="AT245" s="318" t="s">
        <v>446</v>
      </c>
      <c r="AU245" s="318" t="s">
        <v>88</v>
      </c>
      <c r="AV245" s="15" t="s">
        <v>86</v>
      </c>
      <c r="AW245" s="15" t="s">
        <v>5</v>
      </c>
      <c r="AX245" s="15" t="s">
        <v>78</v>
      </c>
      <c r="AY245" s="318" t="s">
        <v>223</v>
      </c>
    </row>
    <row r="246" s="15" customFormat="1">
      <c r="A246" s="15"/>
      <c r="B246" s="309"/>
      <c r="C246" s="310"/>
      <c r="D246" s="266" t="s">
        <v>446</v>
      </c>
      <c r="E246" s="311" t="s">
        <v>1</v>
      </c>
      <c r="F246" s="312" t="s">
        <v>4467</v>
      </c>
      <c r="G246" s="310"/>
      <c r="H246" s="311" t="s">
        <v>1</v>
      </c>
      <c r="I246" s="313"/>
      <c r="J246" s="313"/>
      <c r="K246" s="310"/>
      <c r="L246" s="310"/>
      <c r="M246" s="314"/>
      <c r="N246" s="315"/>
      <c r="O246" s="316"/>
      <c r="P246" s="316"/>
      <c r="Q246" s="316"/>
      <c r="R246" s="316"/>
      <c r="S246" s="316"/>
      <c r="T246" s="316"/>
      <c r="U246" s="316"/>
      <c r="V246" s="316"/>
      <c r="W246" s="316"/>
      <c r="X246" s="317"/>
      <c r="Y246" s="15"/>
      <c r="Z246" s="15"/>
      <c r="AA246" s="15"/>
      <c r="AB246" s="15"/>
      <c r="AC246" s="15"/>
      <c r="AD246" s="15"/>
      <c r="AE246" s="15"/>
      <c r="AT246" s="318" t="s">
        <v>446</v>
      </c>
      <c r="AU246" s="318" t="s">
        <v>88</v>
      </c>
      <c r="AV246" s="15" t="s">
        <v>86</v>
      </c>
      <c r="AW246" s="15" t="s">
        <v>5</v>
      </c>
      <c r="AX246" s="15" t="s">
        <v>78</v>
      </c>
      <c r="AY246" s="318" t="s">
        <v>223</v>
      </c>
    </row>
    <row r="247" s="2" customFormat="1" ht="21.75" customHeight="1">
      <c r="A247" s="39"/>
      <c r="B247" s="40"/>
      <c r="C247" s="252" t="s">
        <v>668</v>
      </c>
      <c r="D247" s="252" t="s">
        <v>226</v>
      </c>
      <c r="E247" s="253" t="s">
        <v>4468</v>
      </c>
      <c r="F247" s="254" t="s">
        <v>4469</v>
      </c>
      <c r="G247" s="255" t="s">
        <v>501</v>
      </c>
      <c r="H247" s="256">
        <v>4.1740000000000004</v>
      </c>
      <c r="I247" s="257"/>
      <c r="J247" s="257"/>
      <c r="K247" s="258">
        <f>ROUND(P247*H247,2)</f>
        <v>0</v>
      </c>
      <c r="L247" s="254" t="s">
        <v>404</v>
      </c>
      <c r="M247" s="45"/>
      <c r="N247" s="259" t="s">
        <v>1</v>
      </c>
      <c r="O247" s="260" t="s">
        <v>41</v>
      </c>
      <c r="P247" s="261">
        <f>I247+J247</f>
        <v>0</v>
      </c>
      <c r="Q247" s="261">
        <f>ROUND(I247*H247,2)</f>
        <v>0</v>
      </c>
      <c r="R247" s="261">
        <f>ROUND(J247*H247,2)</f>
        <v>0</v>
      </c>
      <c r="S247" s="92"/>
      <c r="T247" s="262">
        <f>S247*H247</f>
        <v>0</v>
      </c>
      <c r="U247" s="262">
        <v>0</v>
      </c>
      <c r="V247" s="262">
        <f>U247*H247</f>
        <v>0</v>
      </c>
      <c r="W247" s="262">
        <v>0</v>
      </c>
      <c r="X247" s="263">
        <f>W247*H247</f>
        <v>0</v>
      </c>
      <c r="Y247" s="39"/>
      <c r="Z247" s="39"/>
      <c r="AA247" s="39"/>
      <c r="AB247" s="39"/>
      <c r="AC247" s="39"/>
      <c r="AD247" s="39"/>
      <c r="AE247" s="39"/>
      <c r="AR247" s="264" t="s">
        <v>239</v>
      </c>
      <c r="AT247" s="264" t="s">
        <v>226</v>
      </c>
      <c r="AU247" s="264" t="s">
        <v>88</v>
      </c>
      <c r="AY247" s="18" t="s">
        <v>223</v>
      </c>
      <c r="BE247" s="265">
        <f>IF(O247="základní",K247,0)</f>
        <v>0</v>
      </c>
      <c r="BF247" s="265">
        <f>IF(O247="snížená",K247,0)</f>
        <v>0</v>
      </c>
      <c r="BG247" s="265">
        <f>IF(O247="zákl. přenesená",K247,0)</f>
        <v>0</v>
      </c>
      <c r="BH247" s="265">
        <f>IF(O247="sníž. přenesená",K247,0)</f>
        <v>0</v>
      </c>
      <c r="BI247" s="265">
        <f>IF(O247="nulová",K247,0)</f>
        <v>0</v>
      </c>
      <c r="BJ247" s="18" t="s">
        <v>86</v>
      </c>
      <c r="BK247" s="265">
        <f>ROUND(P247*H247,2)</f>
        <v>0</v>
      </c>
      <c r="BL247" s="18" t="s">
        <v>239</v>
      </c>
      <c r="BM247" s="264" t="s">
        <v>4470</v>
      </c>
    </row>
    <row r="248" s="13" customFormat="1">
      <c r="A248" s="13"/>
      <c r="B248" s="274"/>
      <c r="C248" s="275"/>
      <c r="D248" s="266" t="s">
        <v>446</v>
      </c>
      <c r="E248" s="276" t="s">
        <v>1</v>
      </c>
      <c r="F248" s="277" t="s">
        <v>4471</v>
      </c>
      <c r="G248" s="275"/>
      <c r="H248" s="278">
        <v>4.1740000000000004</v>
      </c>
      <c r="I248" s="279"/>
      <c r="J248" s="279"/>
      <c r="K248" s="275"/>
      <c r="L248" s="275"/>
      <c r="M248" s="280"/>
      <c r="N248" s="281"/>
      <c r="O248" s="282"/>
      <c r="P248" s="282"/>
      <c r="Q248" s="282"/>
      <c r="R248" s="282"/>
      <c r="S248" s="282"/>
      <c r="T248" s="282"/>
      <c r="U248" s="282"/>
      <c r="V248" s="282"/>
      <c r="W248" s="282"/>
      <c r="X248" s="283"/>
      <c r="Y248" s="13"/>
      <c r="Z248" s="13"/>
      <c r="AA248" s="13"/>
      <c r="AB248" s="13"/>
      <c r="AC248" s="13"/>
      <c r="AD248" s="13"/>
      <c r="AE248" s="13"/>
      <c r="AT248" s="284" t="s">
        <v>446</v>
      </c>
      <c r="AU248" s="284" t="s">
        <v>88</v>
      </c>
      <c r="AV248" s="13" t="s">
        <v>88</v>
      </c>
      <c r="AW248" s="13" t="s">
        <v>5</v>
      </c>
      <c r="AX248" s="13" t="s">
        <v>86</v>
      </c>
      <c r="AY248" s="284" t="s">
        <v>223</v>
      </c>
    </row>
    <row r="249" s="15" customFormat="1">
      <c r="A249" s="15"/>
      <c r="B249" s="309"/>
      <c r="C249" s="310"/>
      <c r="D249" s="266" t="s">
        <v>446</v>
      </c>
      <c r="E249" s="311" t="s">
        <v>1</v>
      </c>
      <c r="F249" s="312" t="s">
        <v>4472</v>
      </c>
      <c r="G249" s="310"/>
      <c r="H249" s="311" t="s">
        <v>1</v>
      </c>
      <c r="I249" s="313"/>
      <c r="J249" s="313"/>
      <c r="K249" s="310"/>
      <c r="L249" s="310"/>
      <c r="M249" s="314"/>
      <c r="N249" s="315"/>
      <c r="O249" s="316"/>
      <c r="P249" s="316"/>
      <c r="Q249" s="316"/>
      <c r="R249" s="316"/>
      <c r="S249" s="316"/>
      <c r="T249" s="316"/>
      <c r="U249" s="316"/>
      <c r="V249" s="316"/>
      <c r="W249" s="316"/>
      <c r="X249" s="317"/>
      <c r="Y249" s="15"/>
      <c r="Z249" s="15"/>
      <c r="AA249" s="15"/>
      <c r="AB249" s="15"/>
      <c r="AC249" s="15"/>
      <c r="AD249" s="15"/>
      <c r="AE249" s="15"/>
      <c r="AT249" s="318" t="s">
        <v>446</v>
      </c>
      <c r="AU249" s="318" t="s">
        <v>88</v>
      </c>
      <c r="AV249" s="15" t="s">
        <v>86</v>
      </c>
      <c r="AW249" s="15" t="s">
        <v>5</v>
      </c>
      <c r="AX249" s="15" t="s">
        <v>78</v>
      </c>
      <c r="AY249" s="318" t="s">
        <v>223</v>
      </c>
    </row>
    <row r="250" s="2" customFormat="1" ht="21.75" customHeight="1">
      <c r="A250" s="39"/>
      <c r="B250" s="40"/>
      <c r="C250" s="296" t="s">
        <v>674</v>
      </c>
      <c r="D250" s="296" t="s">
        <v>498</v>
      </c>
      <c r="E250" s="297" t="s">
        <v>4473</v>
      </c>
      <c r="F250" s="298" t="s">
        <v>4474</v>
      </c>
      <c r="G250" s="299" t="s">
        <v>409</v>
      </c>
      <c r="H250" s="300">
        <v>5.2169999999999996</v>
      </c>
      <c r="I250" s="301"/>
      <c r="J250" s="302"/>
      <c r="K250" s="303">
        <f>ROUND(P250*H250,2)</f>
        <v>0</v>
      </c>
      <c r="L250" s="298" t="s">
        <v>404</v>
      </c>
      <c r="M250" s="304"/>
      <c r="N250" s="305" t="s">
        <v>1</v>
      </c>
      <c r="O250" s="260" t="s">
        <v>41</v>
      </c>
      <c r="P250" s="261">
        <f>I250+J250</f>
        <v>0</v>
      </c>
      <c r="Q250" s="261">
        <f>ROUND(I250*H250,2)</f>
        <v>0</v>
      </c>
      <c r="R250" s="261">
        <f>ROUND(J250*H250,2)</f>
        <v>0</v>
      </c>
      <c r="S250" s="92"/>
      <c r="T250" s="262">
        <f>S250*H250</f>
        <v>0</v>
      </c>
      <c r="U250" s="262">
        <v>0.20999999999999999</v>
      </c>
      <c r="V250" s="262">
        <f>U250*H250</f>
        <v>1.0955699999999999</v>
      </c>
      <c r="W250" s="262">
        <v>0</v>
      </c>
      <c r="X250" s="263">
        <f>W250*H250</f>
        <v>0</v>
      </c>
      <c r="Y250" s="39"/>
      <c r="Z250" s="39"/>
      <c r="AA250" s="39"/>
      <c r="AB250" s="39"/>
      <c r="AC250" s="39"/>
      <c r="AD250" s="39"/>
      <c r="AE250" s="39"/>
      <c r="AR250" s="264" t="s">
        <v>430</v>
      </c>
      <c r="AT250" s="264" t="s">
        <v>498</v>
      </c>
      <c r="AU250" s="264" t="s">
        <v>88</v>
      </c>
      <c r="AY250" s="18" t="s">
        <v>223</v>
      </c>
      <c r="BE250" s="265">
        <f>IF(O250="základní",K250,0)</f>
        <v>0</v>
      </c>
      <c r="BF250" s="265">
        <f>IF(O250="snížená",K250,0)</f>
        <v>0</v>
      </c>
      <c r="BG250" s="265">
        <f>IF(O250="zákl. přenesená",K250,0)</f>
        <v>0</v>
      </c>
      <c r="BH250" s="265">
        <f>IF(O250="sníž. přenesená",K250,0)</f>
        <v>0</v>
      </c>
      <c r="BI250" s="265">
        <f>IF(O250="nulová",K250,0)</f>
        <v>0</v>
      </c>
      <c r="BJ250" s="18" t="s">
        <v>86</v>
      </c>
      <c r="BK250" s="265">
        <f>ROUND(P250*H250,2)</f>
        <v>0</v>
      </c>
      <c r="BL250" s="18" t="s">
        <v>239</v>
      </c>
      <c r="BM250" s="264" t="s">
        <v>4475</v>
      </c>
    </row>
    <row r="251" s="13" customFormat="1">
      <c r="A251" s="13"/>
      <c r="B251" s="274"/>
      <c r="C251" s="275"/>
      <c r="D251" s="266" t="s">
        <v>446</v>
      </c>
      <c r="E251" s="276" t="s">
        <v>1</v>
      </c>
      <c r="F251" s="277" t="s">
        <v>4476</v>
      </c>
      <c r="G251" s="275"/>
      <c r="H251" s="278">
        <v>5.2169999999999996</v>
      </c>
      <c r="I251" s="279"/>
      <c r="J251" s="279"/>
      <c r="K251" s="275"/>
      <c r="L251" s="275"/>
      <c r="M251" s="280"/>
      <c r="N251" s="281"/>
      <c r="O251" s="282"/>
      <c r="P251" s="282"/>
      <c r="Q251" s="282"/>
      <c r="R251" s="282"/>
      <c r="S251" s="282"/>
      <c r="T251" s="282"/>
      <c r="U251" s="282"/>
      <c r="V251" s="282"/>
      <c r="W251" s="282"/>
      <c r="X251" s="283"/>
      <c r="Y251" s="13"/>
      <c r="Z251" s="13"/>
      <c r="AA251" s="13"/>
      <c r="AB251" s="13"/>
      <c r="AC251" s="13"/>
      <c r="AD251" s="13"/>
      <c r="AE251" s="13"/>
      <c r="AT251" s="284" t="s">
        <v>446</v>
      </c>
      <c r="AU251" s="284" t="s">
        <v>88</v>
      </c>
      <c r="AV251" s="13" t="s">
        <v>88</v>
      </c>
      <c r="AW251" s="13" t="s">
        <v>5</v>
      </c>
      <c r="AX251" s="13" t="s">
        <v>86</v>
      </c>
      <c r="AY251" s="284" t="s">
        <v>223</v>
      </c>
    </row>
    <row r="252" s="2" customFormat="1" ht="21.75" customHeight="1">
      <c r="A252" s="39"/>
      <c r="B252" s="40"/>
      <c r="C252" s="252" t="s">
        <v>1584</v>
      </c>
      <c r="D252" s="252" t="s">
        <v>226</v>
      </c>
      <c r="E252" s="253" t="s">
        <v>4477</v>
      </c>
      <c r="F252" s="254" t="s">
        <v>4478</v>
      </c>
      <c r="G252" s="255" t="s">
        <v>409</v>
      </c>
      <c r="H252" s="256">
        <v>46.884</v>
      </c>
      <c r="I252" s="257"/>
      <c r="J252" s="257"/>
      <c r="K252" s="258">
        <f>ROUND(P252*H252,2)</f>
        <v>0</v>
      </c>
      <c r="L252" s="254" t="s">
        <v>404</v>
      </c>
      <c r="M252" s="45"/>
      <c r="N252" s="259" t="s">
        <v>1</v>
      </c>
      <c r="O252" s="260" t="s">
        <v>41</v>
      </c>
      <c r="P252" s="261">
        <f>I252+J252</f>
        <v>0</v>
      </c>
      <c r="Q252" s="261">
        <f>ROUND(I252*H252,2)</f>
        <v>0</v>
      </c>
      <c r="R252" s="261">
        <f>ROUND(J252*H252,2)</f>
        <v>0</v>
      </c>
      <c r="S252" s="92"/>
      <c r="T252" s="262">
        <f>S252*H252</f>
        <v>0</v>
      </c>
      <c r="U252" s="262">
        <v>0</v>
      </c>
      <c r="V252" s="262">
        <f>U252*H252</f>
        <v>0</v>
      </c>
      <c r="W252" s="262">
        <v>0</v>
      </c>
      <c r="X252" s="263">
        <f>W252*H252</f>
        <v>0</v>
      </c>
      <c r="Y252" s="39"/>
      <c r="Z252" s="39"/>
      <c r="AA252" s="39"/>
      <c r="AB252" s="39"/>
      <c r="AC252" s="39"/>
      <c r="AD252" s="39"/>
      <c r="AE252" s="39"/>
      <c r="AR252" s="264" t="s">
        <v>239</v>
      </c>
      <c r="AT252" s="264" t="s">
        <v>226</v>
      </c>
      <c r="AU252" s="264" t="s">
        <v>88</v>
      </c>
      <c r="AY252" s="18" t="s">
        <v>223</v>
      </c>
      <c r="BE252" s="265">
        <f>IF(O252="základní",K252,0)</f>
        <v>0</v>
      </c>
      <c r="BF252" s="265">
        <f>IF(O252="snížená",K252,0)</f>
        <v>0</v>
      </c>
      <c r="BG252" s="265">
        <f>IF(O252="zákl. přenesená",K252,0)</f>
        <v>0</v>
      </c>
      <c r="BH252" s="265">
        <f>IF(O252="sníž. přenesená",K252,0)</f>
        <v>0</v>
      </c>
      <c r="BI252" s="265">
        <f>IF(O252="nulová",K252,0)</f>
        <v>0</v>
      </c>
      <c r="BJ252" s="18" t="s">
        <v>86</v>
      </c>
      <c r="BK252" s="265">
        <f>ROUND(P252*H252,2)</f>
        <v>0</v>
      </c>
      <c r="BL252" s="18" t="s">
        <v>239</v>
      </c>
      <c r="BM252" s="264" t="s">
        <v>4479</v>
      </c>
    </row>
    <row r="253" s="2" customFormat="1">
      <c r="A253" s="39"/>
      <c r="B253" s="40"/>
      <c r="C253" s="41"/>
      <c r="D253" s="266" t="s">
        <v>232</v>
      </c>
      <c r="E253" s="41"/>
      <c r="F253" s="267" t="s">
        <v>4480</v>
      </c>
      <c r="G253" s="41"/>
      <c r="H253" s="41"/>
      <c r="I253" s="158"/>
      <c r="J253" s="158"/>
      <c r="K253" s="41"/>
      <c r="L253" s="41"/>
      <c r="M253" s="45"/>
      <c r="N253" s="268"/>
      <c r="O253" s="269"/>
      <c r="P253" s="92"/>
      <c r="Q253" s="92"/>
      <c r="R253" s="92"/>
      <c r="S253" s="92"/>
      <c r="T253" s="92"/>
      <c r="U253" s="92"/>
      <c r="V253" s="92"/>
      <c r="W253" s="92"/>
      <c r="X253" s="93"/>
      <c r="Y253" s="39"/>
      <c r="Z253" s="39"/>
      <c r="AA253" s="39"/>
      <c r="AB253" s="39"/>
      <c r="AC253" s="39"/>
      <c r="AD253" s="39"/>
      <c r="AE253" s="39"/>
      <c r="AT253" s="18" t="s">
        <v>232</v>
      </c>
      <c r="AU253" s="18" t="s">
        <v>88</v>
      </c>
    </row>
    <row r="254" s="13" customFormat="1">
      <c r="A254" s="13"/>
      <c r="B254" s="274"/>
      <c r="C254" s="275"/>
      <c r="D254" s="266" t="s">
        <v>446</v>
      </c>
      <c r="E254" s="276" t="s">
        <v>1</v>
      </c>
      <c r="F254" s="277" t="s">
        <v>4481</v>
      </c>
      <c r="G254" s="275"/>
      <c r="H254" s="278">
        <v>46.884</v>
      </c>
      <c r="I254" s="279"/>
      <c r="J254" s="279"/>
      <c r="K254" s="275"/>
      <c r="L254" s="275"/>
      <c r="M254" s="280"/>
      <c r="N254" s="281"/>
      <c r="O254" s="282"/>
      <c r="P254" s="282"/>
      <c r="Q254" s="282"/>
      <c r="R254" s="282"/>
      <c r="S254" s="282"/>
      <c r="T254" s="282"/>
      <c r="U254" s="282"/>
      <c r="V254" s="282"/>
      <c r="W254" s="282"/>
      <c r="X254" s="283"/>
      <c r="Y254" s="13"/>
      <c r="Z254" s="13"/>
      <c r="AA254" s="13"/>
      <c r="AB254" s="13"/>
      <c r="AC254" s="13"/>
      <c r="AD254" s="13"/>
      <c r="AE254" s="13"/>
      <c r="AT254" s="284" t="s">
        <v>446</v>
      </c>
      <c r="AU254" s="284" t="s">
        <v>88</v>
      </c>
      <c r="AV254" s="13" t="s">
        <v>88</v>
      </c>
      <c r="AW254" s="13" t="s">
        <v>5</v>
      </c>
      <c r="AX254" s="13" t="s">
        <v>86</v>
      </c>
      <c r="AY254" s="284" t="s">
        <v>223</v>
      </c>
    </row>
    <row r="255" s="2" customFormat="1" ht="21.75" customHeight="1">
      <c r="A255" s="39"/>
      <c r="B255" s="40"/>
      <c r="C255" s="252" t="s">
        <v>718</v>
      </c>
      <c r="D255" s="252" t="s">
        <v>226</v>
      </c>
      <c r="E255" s="253" t="s">
        <v>4482</v>
      </c>
      <c r="F255" s="254" t="s">
        <v>4483</v>
      </c>
      <c r="G255" s="255" t="s">
        <v>409</v>
      </c>
      <c r="H255" s="256">
        <v>46.884</v>
      </c>
      <c r="I255" s="257"/>
      <c r="J255" s="257"/>
      <c r="K255" s="258">
        <f>ROUND(P255*H255,2)</f>
        <v>0</v>
      </c>
      <c r="L255" s="254" t="s">
        <v>404</v>
      </c>
      <c r="M255" s="45"/>
      <c r="N255" s="259" t="s">
        <v>1</v>
      </c>
      <c r="O255" s="260" t="s">
        <v>41</v>
      </c>
      <c r="P255" s="261">
        <f>I255+J255</f>
        <v>0</v>
      </c>
      <c r="Q255" s="261">
        <f>ROUND(I255*H255,2)</f>
        <v>0</v>
      </c>
      <c r="R255" s="261">
        <f>ROUND(J255*H255,2)</f>
        <v>0</v>
      </c>
      <c r="S255" s="92"/>
      <c r="T255" s="262">
        <f>S255*H255</f>
        <v>0</v>
      </c>
      <c r="U255" s="262">
        <v>0</v>
      </c>
      <c r="V255" s="262">
        <f>U255*H255</f>
        <v>0</v>
      </c>
      <c r="W255" s="262">
        <v>0</v>
      </c>
      <c r="X255" s="263">
        <f>W255*H255</f>
        <v>0</v>
      </c>
      <c r="Y255" s="39"/>
      <c r="Z255" s="39"/>
      <c r="AA255" s="39"/>
      <c r="AB255" s="39"/>
      <c r="AC255" s="39"/>
      <c r="AD255" s="39"/>
      <c r="AE255" s="39"/>
      <c r="AR255" s="264" t="s">
        <v>239</v>
      </c>
      <c r="AT255" s="264" t="s">
        <v>226</v>
      </c>
      <c r="AU255" s="264" t="s">
        <v>88</v>
      </c>
      <c r="AY255" s="18" t="s">
        <v>223</v>
      </c>
      <c r="BE255" s="265">
        <f>IF(O255="základní",K255,0)</f>
        <v>0</v>
      </c>
      <c r="BF255" s="265">
        <f>IF(O255="snížená",K255,0)</f>
        <v>0</v>
      </c>
      <c r="BG255" s="265">
        <f>IF(O255="zákl. přenesená",K255,0)</f>
        <v>0</v>
      </c>
      <c r="BH255" s="265">
        <f>IF(O255="sníž. přenesená",K255,0)</f>
        <v>0</v>
      </c>
      <c r="BI255" s="265">
        <f>IF(O255="nulová",K255,0)</f>
        <v>0</v>
      </c>
      <c r="BJ255" s="18" t="s">
        <v>86</v>
      </c>
      <c r="BK255" s="265">
        <f>ROUND(P255*H255,2)</f>
        <v>0</v>
      </c>
      <c r="BL255" s="18" t="s">
        <v>239</v>
      </c>
      <c r="BM255" s="264" t="s">
        <v>4484</v>
      </c>
    </row>
    <row r="256" s="12" customFormat="1" ht="22.8" customHeight="1">
      <c r="A256" s="12"/>
      <c r="B256" s="235"/>
      <c r="C256" s="236"/>
      <c r="D256" s="237" t="s">
        <v>77</v>
      </c>
      <c r="E256" s="250" t="s">
        <v>88</v>
      </c>
      <c r="F256" s="250" t="s">
        <v>568</v>
      </c>
      <c r="G256" s="236"/>
      <c r="H256" s="236"/>
      <c r="I256" s="239"/>
      <c r="J256" s="239"/>
      <c r="K256" s="251">
        <f>BK256</f>
        <v>0</v>
      </c>
      <c r="L256" s="236"/>
      <c r="M256" s="241"/>
      <c r="N256" s="242"/>
      <c r="O256" s="243"/>
      <c r="P256" s="243"/>
      <c r="Q256" s="244">
        <f>SUM(Q257:Q258)</f>
        <v>0</v>
      </c>
      <c r="R256" s="244">
        <f>SUM(R257:R258)</f>
        <v>0</v>
      </c>
      <c r="S256" s="243"/>
      <c r="T256" s="245">
        <f>SUM(T257:T258)</f>
        <v>0</v>
      </c>
      <c r="U256" s="243"/>
      <c r="V256" s="245">
        <f>SUM(V257:V258)</f>
        <v>0.71592</v>
      </c>
      <c r="W256" s="243"/>
      <c r="X256" s="246">
        <f>SUM(X257:X258)</f>
        <v>0</v>
      </c>
      <c r="Y256" s="12"/>
      <c r="Z256" s="12"/>
      <c r="AA256" s="12"/>
      <c r="AB256" s="12"/>
      <c r="AC256" s="12"/>
      <c r="AD256" s="12"/>
      <c r="AE256" s="12"/>
      <c r="AR256" s="247" t="s">
        <v>86</v>
      </c>
      <c r="AT256" s="248" t="s">
        <v>77</v>
      </c>
      <c r="AU256" s="248" t="s">
        <v>86</v>
      </c>
      <c r="AY256" s="247" t="s">
        <v>223</v>
      </c>
      <c r="BK256" s="249">
        <f>SUM(BK257:BK258)</f>
        <v>0</v>
      </c>
    </row>
    <row r="257" s="2" customFormat="1" ht="21.75" customHeight="1">
      <c r="A257" s="39"/>
      <c r="B257" s="40"/>
      <c r="C257" s="252" t="s">
        <v>683</v>
      </c>
      <c r="D257" s="252" t="s">
        <v>226</v>
      </c>
      <c r="E257" s="253" t="s">
        <v>4485</v>
      </c>
      <c r="F257" s="254" t="s">
        <v>4486</v>
      </c>
      <c r="G257" s="255" t="s">
        <v>481</v>
      </c>
      <c r="H257" s="256">
        <v>75.359999999999999</v>
      </c>
      <c r="I257" s="257"/>
      <c r="J257" s="257"/>
      <c r="K257" s="258">
        <f>ROUND(P257*H257,2)</f>
        <v>0</v>
      </c>
      <c r="L257" s="254" t="s">
        <v>1</v>
      </c>
      <c r="M257" s="45"/>
      <c r="N257" s="259" t="s">
        <v>1</v>
      </c>
      <c r="O257" s="260" t="s">
        <v>41</v>
      </c>
      <c r="P257" s="261">
        <f>I257+J257</f>
        <v>0</v>
      </c>
      <c r="Q257" s="261">
        <f>ROUND(I257*H257,2)</f>
        <v>0</v>
      </c>
      <c r="R257" s="261">
        <f>ROUND(J257*H257,2)</f>
        <v>0</v>
      </c>
      <c r="S257" s="92"/>
      <c r="T257" s="262">
        <f>S257*H257</f>
        <v>0</v>
      </c>
      <c r="U257" s="262">
        <v>0.0094999999999999998</v>
      </c>
      <c r="V257" s="262">
        <f>U257*H257</f>
        <v>0.71592</v>
      </c>
      <c r="W257" s="262">
        <v>0</v>
      </c>
      <c r="X257" s="263">
        <f>W257*H257</f>
        <v>0</v>
      </c>
      <c r="Y257" s="39"/>
      <c r="Z257" s="39"/>
      <c r="AA257" s="39"/>
      <c r="AB257" s="39"/>
      <c r="AC257" s="39"/>
      <c r="AD257" s="39"/>
      <c r="AE257" s="39"/>
      <c r="AR257" s="264" t="s">
        <v>239</v>
      </c>
      <c r="AT257" s="264" t="s">
        <v>226</v>
      </c>
      <c r="AU257" s="264" t="s">
        <v>88</v>
      </c>
      <c r="AY257" s="18" t="s">
        <v>223</v>
      </c>
      <c r="BE257" s="265">
        <f>IF(O257="základní",K257,0)</f>
        <v>0</v>
      </c>
      <c r="BF257" s="265">
        <f>IF(O257="snížená",K257,0)</f>
        <v>0</v>
      </c>
      <c r="BG257" s="265">
        <f>IF(O257="zákl. přenesená",K257,0)</f>
        <v>0</v>
      </c>
      <c r="BH257" s="265">
        <f>IF(O257="sníž. přenesená",K257,0)</f>
        <v>0</v>
      </c>
      <c r="BI257" s="265">
        <f>IF(O257="nulová",K257,0)</f>
        <v>0</v>
      </c>
      <c r="BJ257" s="18" t="s">
        <v>86</v>
      </c>
      <c r="BK257" s="265">
        <f>ROUND(P257*H257,2)</f>
        <v>0</v>
      </c>
      <c r="BL257" s="18" t="s">
        <v>239</v>
      </c>
      <c r="BM257" s="264" t="s">
        <v>4487</v>
      </c>
    </row>
    <row r="258" s="13" customFormat="1">
      <c r="A258" s="13"/>
      <c r="B258" s="274"/>
      <c r="C258" s="275"/>
      <c r="D258" s="266" t="s">
        <v>446</v>
      </c>
      <c r="E258" s="276" t="s">
        <v>1</v>
      </c>
      <c r="F258" s="277" t="s">
        <v>4488</v>
      </c>
      <c r="G258" s="275"/>
      <c r="H258" s="278">
        <v>75.359999999999999</v>
      </c>
      <c r="I258" s="279"/>
      <c r="J258" s="279"/>
      <c r="K258" s="275"/>
      <c r="L258" s="275"/>
      <c r="M258" s="280"/>
      <c r="N258" s="281"/>
      <c r="O258" s="282"/>
      <c r="P258" s="282"/>
      <c r="Q258" s="282"/>
      <c r="R258" s="282"/>
      <c r="S258" s="282"/>
      <c r="T258" s="282"/>
      <c r="U258" s="282"/>
      <c r="V258" s="282"/>
      <c r="W258" s="282"/>
      <c r="X258" s="283"/>
      <c r="Y258" s="13"/>
      <c r="Z258" s="13"/>
      <c r="AA258" s="13"/>
      <c r="AB258" s="13"/>
      <c r="AC258" s="13"/>
      <c r="AD258" s="13"/>
      <c r="AE258" s="13"/>
      <c r="AT258" s="284" t="s">
        <v>446</v>
      </c>
      <c r="AU258" s="284" t="s">
        <v>88</v>
      </c>
      <c r="AV258" s="13" t="s">
        <v>88</v>
      </c>
      <c r="AW258" s="13" t="s">
        <v>5</v>
      </c>
      <c r="AX258" s="13" t="s">
        <v>86</v>
      </c>
      <c r="AY258" s="284" t="s">
        <v>223</v>
      </c>
    </row>
    <row r="259" s="12" customFormat="1" ht="22.8" customHeight="1">
      <c r="A259" s="12"/>
      <c r="B259" s="235"/>
      <c r="C259" s="236"/>
      <c r="D259" s="237" t="s">
        <v>77</v>
      </c>
      <c r="E259" s="250" t="s">
        <v>222</v>
      </c>
      <c r="F259" s="250" t="s">
        <v>1051</v>
      </c>
      <c r="G259" s="236"/>
      <c r="H259" s="236"/>
      <c r="I259" s="239"/>
      <c r="J259" s="239"/>
      <c r="K259" s="251">
        <f>BK259</f>
        <v>0</v>
      </c>
      <c r="L259" s="236"/>
      <c r="M259" s="241"/>
      <c r="N259" s="242"/>
      <c r="O259" s="243"/>
      <c r="P259" s="243"/>
      <c r="Q259" s="244">
        <f>SUM(Q260:Q261)</f>
        <v>0</v>
      </c>
      <c r="R259" s="244">
        <f>SUM(R260:R261)</f>
        <v>0</v>
      </c>
      <c r="S259" s="243"/>
      <c r="T259" s="245">
        <f>SUM(T260:T261)</f>
        <v>0</v>
      </c>
      <c r="U259" s="243"/>
      <c r="V259" s="245">
        <f>SUM(V260:V261)</f>
        <v>0</v>
      </c>
      <c r="W259" s="243"/>
      <c r="X259" s="246">
        <f>SUM(X260:X261)</f>
        <v>0</v>
      </c>
      <c r="Y259" s="12"/>
      <c r="Z259" s="12"/>
      <c r="AA259" s="12"/>
      <c r="AB259" s="12"/>
      <c r="AC259" s="12"/>
      <c r="AD259" s="12"/>
      <c r="AE259" s="12"/>
      <c r="AR259" s="247" t="s">
        <v>86</v>
      </c>
      <c r="AT259" s="248" t="s">
        <v>77</v>
      </c>
      <c r="AU259" s="248" t="s">
        <v>86</v>
      </c>
      <c r="AY259" s="247" t="s">
        <v>223</v>
      </c>
      <c r="BK259" s="249">
        <f>SUM(BK260:BK261)</f>
        <v>0</v>
      </c>
    </row>
    <row r="260" s="2" customFormat="1" ht="21.75" customHeight="1">
      <c r="A260" s="39"/>
      <c r="B260" s="40"/>
      <c r="C260" s="252" t="s">
        <v>688</v>
      </c>
      <c r="D260" s="252" t="s">
        <v>226</v>
      </c>
      <c r="E260" s="253" t="s">
        <v>1075</v>
      </c>
      <c r="F260" s="254" t="s">
        <v>1076</v>
      </c>
      <c r="G260" s="255" t="s">
        <v>409</v>
      </c>
      <c r="H260" s="256">
        <v>5</v>
      </c>
      <c r="I260" s="257"/>
      <c r="J260" s="257"/>
      <c r="K260" s="258">
        <f>ROUND(P260*H260,2)</f>
        <v>0</v>
      </c>
      <c r="L260" s="254" t="s">
        <v>404</v>
      </c>
      <c r="M260" s="45"/>
      <c r="N260" s="259" t="s">
        <v>1</v>
      </c>
      <c r="O260" s="260" t="s">
        <v>41</v>
      </c>
      <c r="P260" s="261">
        <f>I260+J260</f>
        <v>0</v>
      </c>
      <c r="Q260" s="261">
        <f>ROUND(I260*H260,2)</f>
        <v>0</v>
      </c>
      <c r="R260" s="261">
        <f>ROUND(J260*H260,2)</f>
        <v>0</v>
      </c>
      <c r="S260" s="92"/>
      <c r="T260" s="262">
        <f>S260*H260</f>
        <v>0</v>
      </c>
      <c r="U260" s="262">
        <v>0</v>
      </c>
      <c r="V260" s="262">
        <f>U260*H260</f>
        <v>0</v>
      </c>
      <c r="W260" s="262">
        <v>0</v>
      </c>
      <c r="X260" s="263">
        <f>W260*H260</f>
        <v>0</v>
      </c>
      <c r="Y260" s="39"/>
      <c r="Z260" s="39"/>
      <c r="AA260" s="39"/>
      <c r="AB260" s="39"/>
      <c r="AC260" s="39"/>
      <c r="AD260" s="39"/>
      <c r="AE260" s="39"/>
      <c r="AR260" s="264" t="s">
        <v>239</v>
      </c>
      <c r="AT260" s="264" t="s">
        <v>226</v>
      </c>
      <c r="AU260" s="264" t="s">
        <v>88</v>
      </c>
      <c r="AY260" s="18" t="s">
        <v>223</v>
      </c>
      <c r="BE260" s="265">
        <f>IF(O260="základní",K260,0)</f>
        <v>0</v>
      </c>
      <c r="BF260" s="265">
        <f>IF(O260="snížená",K260,0)</f>
        <v>0</v>
      </c>
      <c r="BG260" s="265">
        <f>IF(O260="zákl. přenesená",K260,0)</f>
        <v>0</v>
      </c>
      <c r="BH260" s="265">
        <f>IF(O260="sníž. přenesená",K260,0)</f>
        <v>0</v>
      </c>
      <c r="BI260" s="265">
        <f>IF(O260="nulová",K260,0)</f>
        <v>0</v>
      </c>
      <c r="BJ260" s="18" t="s">
        <v>86</v>
      </c>
      <c r="BK260" s="265">
        <f>ROUND(P260*H260,2)</f>
        <v>0</v>
      </c>
      <c r="BL260" s="18" t="s">
        <v>239</v>
      </c>
      <c r="BM260" s="264" t="s">
        <v>4489</v>
      </c>
    </row>
    <row r="261" s="2" customFormat="1">
      <c r="A261" s="39"/>
      <c r="B261" s="40"/>
      <c r="C261" s="41"/>
      <c r="D261" s="266" t="s">
        <v>232</v>
      </c>
      <c r="E261" s="41"/>
      <c r="F261" s="267" t="s">
        <v>4285</v>
      </c>
      <c r="G261" s="41"/>
      <c r="H261" s="41"/>
      <c r="I261" s="158"/>
      <c r="J261" s="158"/>
      <c r="K261" s="41"/>
      <c r="L261" s="41"/>
      <c r="M261" s="45"/>
      <c r="N261" s="268"/>
      <c r="O261" s="269"/>
      <c r="P261" s="92"/>
      <c r="Q261" s="92"/>
      <c r="R261" s="92"/>
      <c r="S261" s="92"/>
      <c r="T261" s="92"/>
      <c r="U261" s="92"/>
      <c r="V261" s="92"/>
      <c r="W261" s="92"/>
      <c r="X261" s="93"/>
      <c r="Y261" s="39"/>
      <c r="Z261" s="39"/>
      <c r="AA261" s="39"/>
      <c r="AB261" s="39"/>
      <c r="AC261" s="39"/>
      <c r="AD261" s="39"/>
      <c r="AE261" s="39"/>
      <c r="AT261" s="18" t="s">
        <v>232</v>
      </c>
      <c r="AU261" s="18" t="s">
        <v>88</v>
      </c>
    </row>
    <row r="262" s="12" customFormat="1" ht="22.8" customHeight="1">
      <c r="A262" s="12"/>
      <c r="B262" s="235"/>
      <c r="C262" s="236"/>
      <c r="D262" s="237" t="s">
        <v>77</v>
      </c>
      <c r="E262" s="250" t="s">
        <v>1143</v>
      </c>
      <c r="F262" s="250" t="s">
        <v>1144</v>
      </c>
      <c r="G262" s="236"/>
      <c r="H262" s="236"/>
      <c r="I262" s="239"/>
      <c r="J262" s="239"/>
      <c r="K262" s="251">
        <f>BK262</f>
        <v>0</v>
      </c>
      <c r="L262" s="236"/>
      <c r="M262" s="241"/>
      <c r="N262" s="242"/>
      <c r="O262" s="243"/>
      <c r="P262" s="243"/>
      <c r="Q262" s="244">
        <f>Q263</f>
        <v>0</v>
      </c>
      <c r="R262" s="244">
        <f>R263</f>
        <v>0</v>
      </c>
      <c r="S262" s="243"/>
      <c r="T262" s="245">
        <f>T263</f>
        <v>0</v>
      </c>
      <c r="U262" s="243"/>
      <c r="V262" s="245">
        <f>V263</f>
        <v>0</v>
      </c>
      <c r="W262" s="243"/>
      <c r="X262" s="246">
        <f>X263</f>
        <v>0</v>
      </c>
      <c r="Y262" s="12"/>
      <c r="Z262" s="12"/>
      <c r="AA262" s="12"/>
      <c r="AB262" s="12"/>
      <c r="AC262" s="12"/>
      <c r="AD262" s="12"/>
      <c r="AE262" s="12"/>
      <c r="AR262" s="247" t="s">
        <v>86</v>
      </c>
      <c r="AT262" s="248" t="s">
        <v>77</v>
      </c>
      <c r="AU262" s="248" t="s">
        <v>86</v>
      </c>
      <c r="AY262" s="247" t="s">
        <v>223</v>
      </c>
      <c r="BK262" s="249">
        <f>BK263</f>
        <v>0</v>
      </c>
    </row>
    <row r="263" s="2" customFormat="1" ht="21.75" customHeight="1">
      <c r="A263" s="39"/>
      <c r="B263" s="40"/>
      <c r="C263" s="252" t="s">
        <v>693</v>
      </c>
      <c r="D263" s="252" t="s">
        <v>226</v>
      </c>
      <c r="E263" s="253" t="s">
        <v>4490</v>
      </c>
      <c r="F263" s="254" t="s">
        <v>4491</v>
      </c>
      <c r="G263" s="255" t="s">
        <v>501</v>
      </c>
      <c r="H263" s="256">
        <v>352.97899999999998</v>
      </c>
      <c r="I263" s="257"/>
      <c r="J263" s="257"/>
      <c r="K263" s="258">
        <f>ROUND(P263*H263,2)</f>
        <v>0</v>
      </c>
      <c r="L263" s="254" t="s">
        <v>404</v>
      </c>
      <c r="M263" s="45"/>
      <c r="N263" s="323" t="s">
        <v>1</v>
      </c>
      <c r="O263" s="324" t="s">
        <v>41</v>
      </c>
      <c r="P263" s="325">
        <f>I263+J263</f>
        <v>0</v>
      </c>
      <c r="Q263" s="325">
        <f>ROUND(I263*H263,2)</f>
        <v>0</v>
      </c>
      <c r="R263" s="325">
        <f>ROUND(J263*H263,2)</f>
        <v>0</v>
      </c>
      <c r="S263" s="272"/>
      <c r="T263" s="326">
        <f>S263*H263</f>
        <v>0</v>
      </c>
      <c r="U263" s="326">
        <v>0</v>
      </c>
      <c r="V263" s="326">
        <f>U263*H263</f>
        <v>0</v>
      </c>
      <c r="W263" s="326">
        <v>0</v>
      </c>
      <c r="X263" s="327">
        <f>W263*H263</f>
        <v>0</v>
      </c>
      <c r="Y263" s="39"/>
      <c r="Z263" s="39"/>
      <c r="AA263" s="39"/>
      <c r="AB263" s="39"/>
      <c r="AC263" s="39"/>
      <c r="AD263" s="39"/>
      <c r="AE263" s="39"/>
      <c r="AR263" s="264" t="s">
        <v>239</v>
      </c>
      <c r="AT263" s="264" t="s">
        <v>226</v>
      </c>
      <c r="AU263" s="264" t="s">
        <v>88</v>
      </c>
      <c r="AY263" s="18" t="s">
        <v>223</v>
      </c>
      <c r="BE263" s="265">
        <f>IF(O263="základní",K263,0)</f>
        <v>0</v>
      </c>
      <c r="BF263" s="265">
        <f>IF(O263="snížená",K263,0)</f>
        <v>0</v>
      </c>
      <c r="BG263" s="265">
        <f>IF(O263="zákl. přenesená",K263,0)</f>
        <v>0</v>
      </c>
      <c r="BH263" s="265">
        <f>IF(O263="sníž. přenesená",K263,0)</f>
        <v>0</v>
      </c>
      <c r="BI263" s="265">
        <f>IF(O263="nulová",K263,0)</f>
        <v>0</v>
      </c>
      <c r="BJ263" s="18" t="s">
        <v>86</v>
      </c>
      <c r="BK263" s="265">
        <f>ROUND(P263*H263,2)</f>
        <v>0</v>
      </c>
      <c r="BL263" s="18" t="s">
        <v>239</v>
      </c>
      <c r="BM263" s="264" t="s">
        <v>4492</v>
      </c>
    </row>
    <row r="264" s="2" customFormat="1" ht="6.96" customHeight="1">
      <c r="A264" s="39"/>
      <c r="B264" s="67"/>
      <c r="C264" s="68"/>
      <c r="D264" s="68"/>
      <c r="E264" s="68"/>
      <c r="F264" s="68"/>
      <c r="G264" s="68"/>
      <c r="H264" s="68"/>
      <c r="I264" s="197"/>
      <c r="J264" s="197"/>
      <c r="K264" s="68"/>
      <c r="L264" s="68"/>
      <c r="M264" s="45"/>
      <c r="N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SMYK0QEjwaiH8MBc6gxm75pgmINjaofRu+juN/u40UkGOREXTT35wF8U1xSB+/5KGR4iMJpORp/vcssoGaWFcw==" hashValue="HjbjKzFFxkVJH7abi+a0pETwTd3/f2l1Aozr/bcVc9XfHoXphOARoQ31utObFrZXpVz1HGczCO8cX4zDWHc3qQ==" algorithmName="SHA-512" password="CC35"/>
  <autoFilter ref="C120:L26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161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4493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ROUND(K128,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ROUND((SUM(BE128:BE327)),  2)</f>
        <v>0</v>
      </c>
      <c r="G35" s="39"/>
      <c r="H35" s="39"/>
      <c r="I35" s="176">
        <v>0.20999999999999999</v>
      </c>
      <c r="J35" s="158"/>
      <c r="K35" s="170">
        <f>ROUND(((SUM(BE128:BE327))*I35),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ROUND((SUM(BF128:BF327)),  2)</f>
        <v>0</v>
      </c>
      <c r="G36" s="39"/>
      <c r="H36" s="39"/>
      <c r="I36" s="176">
        <v>0.14999999999999999</v>
      </c>
      <c r="J36" s="158"/>
      <c r="K36" s="170">
        <f>ROUND(((SUM(BF128:BF327))*I36),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ROUND((SUM(BG128:BG327)),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ROUND((SUM(BH128:BH327)),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ROUND((SUM(BI128:BI327)),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901 - Přístřešek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Q128</f>
        <v>0</v>
      </c>
      <c r="J96" s="208">
        <f>R128</f>
        <v>0</v>
      </c>
      <c r="K96" s="111">
        <f>K128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4494</v>
      </c>
      <c r="E97" s="212"/>
      <c r="F97" s="212"/>
      <c r="G97" s="212"/>
      <c r="H97" s="212"/>
      <c r="I97" s="213">
        <f>Q129</f>
        <v>0</v>
      </c>
      <c r="J97" s="213">
        <f>R129</f>
        <v>0</v>
      </c>
      <c r="K97" s="214">
        <f>K129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9"/>
      <c r="C98" s="210"/>
      <c r="D98" s="211" t="s">
        <v>4495</v>
      </c>
      <c r="E98" s="212"/>
      <c r="F98" s="212"/>
      <c r="G98" s="212"/>
      <c r="H98" s="212"/>
      <c r="I98" s="213">
        <f>Q158</f>
        <v>0</v>
      </c>
      <c r="J98" s="213">
        <f>R158</f>
        <v>0</v>
      </c>
      <c r="K98" s="214">
        <f>K158</f>
        <v>0</v>
      </c>
      <c r="L98" s="210"/>
      <c r="M98" s="2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9"/>
      <c r="C99" s="210"/>
      <c r="D99" s="211" t="s">
        <v>4496</v>
      </c>
      <c r="E99" s="212"/>
      <c r="F99" s="212"/>
      <c r="G99" s="212"/>
      <c r="H99" s="212"/>
      <c r="I99" s="213">
        <f>Q196</f>
        <v>0</v>
      </c>
      <c r="J99" s="213">
        <f>R196</f>
        <v>0</v>
      </c>
      <c r="K99" s="214">
        <f>K196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9"/>
      <c r="C100" s="210"/>
      <c r="D100" s="211" t="s">
        <v>4497</v>
      </c>
      <c r="E100" s="212"/>
      <c r="F100" s="212"/>
      <c r="G100" s="212"/>
      <c r="H100" s="212"/>
      <c r="I100" s="213">
        <f>Q216</f>
        <v>0</v>
      </c>
      <c r="J100" s="213">
        <f>R216</f>
        <v>0</v>
      </c>
      <c r="K100" s="214">
        <f>K216</f>
        <v>0</v>
      </c>
      <c r="L100" s="210"/>
      <c r="M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9"/>
      <c r="C101" s="210"/>
      <c r="D101" s="211" t="s">
        <v>4498</v>
      </c>
      <c r="E101" s="212"/>
      <c r="F101" s="212"/>
      <c r="G101" s="212"/>
      <c r="H101" s="212"/>
      <c r="I101" s="213">
        <f>Q236</f>
        <v>0</v>
      </c>
      <c r="J101" s="213">
        <f>R236</f>
        <v>0</v>
      </c>
      <c r="K101" s="214">
        <f>K236</f>
        <v>0</v>
      </c>
      <c r="L101" s="210"/>
      <c r="M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9"/>
      <c r="C102" s="210"/>
      <c r="D102" s="211" t="s">
        <v>4499</v>
      </c>
      <c r="E102" s="212"/>
      <c r="F102" s="212"/>
      <c r="G102" s="212"/>
      <c r="H102" s="212"/>
      <c r="I102" s="213">
        <f>Q255</f>
        <v>0</v>
      </c>
      <c r="J102" s="213">
        <f>R255</f>
        <v>0</v>
      </c>
      <c r="K102" s="214">
        <f>K255</f>
        <v>0</v>
      </c>
      <c r="L102" s="210"/>
      <c r="M102" s="21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9"/>
      <c r="C103" s="210"/>
      <c r="D103" s="211" t="s">
        <v>4500</v>
      </c>
      <c r="E103" s="212"/>
      <c r="F103" s="212"/>
      <c r="G103" s="212"/>
      <c r="H103" s="212"/>
      <c r="I103" s="213">
        <f>Q269</f>
        <v>0</v>
      </c>
      <c r="J103" s="213">
        <f>R269</f>
        <v>0</v>
      </c>
      <c r="K103" s="214">
        <f>K269</f>
        <v>0</v>
      </c>
      <c r="L103" s="210"/>
      <c r="M103" s="21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9"/>
      <c r="C104" s="210"/>
      <c r="D104" s="211" t="s">
        <v>4501</v>
      </c>
      <c r="E104" s="212"/>
      <c r="F104" s="212"/>
      <c r="G104" s="212"/>
      <c r="H104" s="212"/>
      <c r="I104" s="213">
        <f>Q271</f>
        <v>0</v>
      </c>
      <c r="J104" s="213">
        <f>R271</f>
        <v>0</v>
      </c>
      <c r="K104" s="214">
        <f>K271</f>
        <v>0</v>
      </c>
      <c r="L104" s="210"/>
      <c r="M104" s="21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9"/>
      <c r="C105" s="210"/>
      <c r="D105" s="211" t="s">
        <v>4502</v>
      </c>
      <c r="E105" s="212"/>
      <c r="F105" s="212"/>
      <c r="G105" s="212"/>
      <c r="H105" s="212"/>
      <c r="I105" s="213">
        <f>Q307</f>
        <v>0</v>
      </c>
      <c r="J105" s="213">
        <f>R307</f>
        <v>0</v>
      </c>
      <c r="K105" s="214">
        <f>K307</f>
        <v>0</v>
      </c>
      <c r="L105" s="210"/>
      <c r="M105" s="21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9"/>
      <c r="C106" s="210"/>
      <c r="D106" s="211" t="s">
        <v>4503</v>
      </c>
      <c r="E106" s="212"/>
      <c r="F106" s="212"/>
      <c r="G106" s="212"/>
      <c r="H106" s="212"/>
      <c r="I106" s="213">
        <f>Q313</f>
        <v>0</v>
      </c>
      <c r="J106" s="213">
        <f>R313</f>
        <v>0</v>
      </c>
      <c r="K106" s="214">
        <f>K313</f>
        <v>0</v>
      </c>
      <c r="L106" s="210"/>
      <c r="M106" s="21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9"/>
      <c r="C107" s="210"/>
      <c r="D107" s="211" t="s">
        <v>4504</v>
      </c>
      <c r="E107" s="212"/>
      <c r="F107" s="212"/>
      <c r="G107" s="212"/>
      <c r="H107" s="212"/>
      <c r="I107" s="213">
        <f>Q318</f>
        <v>0</v>
      </c>
      <c r="J107" s="213">
        <f>R318</f>
        <v>0</v>
      </c>
      <c r="K107" s="214">
        <f>K318</f>
        <v>0</v>
      </c>
      <c r="L107" s="210"/>
      <c r="M107" s="21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9"/>
      <c r="C108" s="210"/>
      <c r="D108" s="211" t="s">
        <v>4505</v>
      </c>
      <c r="E108" s="212"/>
      <c r="F108" s="212"/>
      <c r="G108" s="212"/>
      <c r="H108" s="212"/>
      <c r="I108" s="213">
        <f>Q324</f>
        <v>0</v>
      </c>
      <c r="J108" s="213">
        <f>R324</f>
        <v>0</v>
      </c>
      <c r="K108" s="214">
        <f>K324</f>
        <v>0</v>
      </c>
      <c r="L108" s="210"/>
      <c r="M108" s="21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97"/>
      <c r="J110" s="197"/>
      <c r="K110" s="68"/>
      <c r="L110" s="68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200"/>
      <c r="J114" s="200"/>
      <c r="K114" s="70"/>
      <c r="L114" s="70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204</v>
      </c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</v>
      </c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201" t="str">
        <f>E7</f>
        <v>Revitalizace centra města Kopřivnice - aktualizace 08.2020</v>
      </c>
      <c r="F118" s="33"/>
      <c r="G118" s="33"/>
      <c r="H118" s="33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187</v>
      </c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901 - Přístřešek</v>
      </c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21</v>
      </c>
      <c r="D122" s="41"/>
      <c r="E122" s="41"/>
      <c r="F122" s="28" t="str">
        <f>F12</f>
        <v xml:space="preserve"> </v>
      </c>
      <c r="G122" s="41"/>
      <c r="H122" s="41"/>
      <c r="I122" s="160" t="s">
        <v>23</v>
      </c>
      <c r="J122" s="162" t="str">
        <f>IF(J12="","",J12)</f>
        <v>7. 8. 2020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25</v>
      </c>
      <c r="D124" s="41"/>
      <c r="E124" s="41"/>
      <c r="F124" s="28" t="str">
        <f>E15</f>
        <v>Město Kopřivnice</v>
      </c>
      <c r="G124" s="41"/>
      <c r="H124" s="41"/>
      <c r="I124" s="160" t="s">
        <v>31</v>
      </c>
      <c r="J124" s="202" t="str">
        <f>E21</f>
        <v>Dopravoprojekt Ostrava a.s.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29</v>
      </c>
      <c r="D125" s="41"/>
      <c r="E125" s="41"/>
      <c r="F125" s="28" t="str">
        <f>IF(E18="","",E18)</f>
        <v>Vyplň údaj</v>
      </c>
      <c r="G125" s="41"/>
      <c r="H125" s="41"/>
      <c r="I125" s="160" t="s">
        <v>33</v>
      </c>
      <c r="J125" s="202" t="str">
        <f>E24</f>
        <v xml:space="preserve"> </v>
      </c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58"/>
      <c r="J126" s="158"/>
      <c r="K126" s="41"/>
      <c r="L126" s="41"/>
      <c r="M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22"/>
      <c r="B127" s="223"/>
      <c r="C127" s="224" t="s">
        <v>205</v>
      </c>
      <c r="D127" s="225" t="s">
        <v>61</v>
      </c>
      <c r="E127" s="225" t="s">
        <v>57</v>
      </c>
      <c r="F127" s="225" t="s">
        <v>58</v>
      </c>
      <c r="G127" s="225" t="s">
        <v>206</v>
      </c>
      <c r="H127" s="225" t="s">
        <v>207</v>
      </c>
      <c r="I127" s="226" t="s">
        <v>208</v>
      </c>
      <c r="J127" s="226" t="s">
        <v>209</v>
      </c>
      <c r="K127" s="225" t="s">
        <v>196</v>
      </c>
      <c r="L127" s="227" t="s">
        <v>210</v>
      </c>
      <c r="M127" s="228"/>
      <c r="N127" s="101" t="s">
        <v>1</v>
      </c>
      <c r="O127" s="102" t="s">
        <v>40</v>
      </c>
      <c r="P127" s="102" t="s">
        <v>211</v>
      </c>
      <c r="Q127" s="102" t="s">
        <v>212</v>
      </c>
      <c r="R127" s="102" t="s">
        <v>213</v>
      </c>
      <c r="S127" s="102" t="s">
        <v>214</v>
      </c>
      <c r="T127" s="102" t="s">
        <v>215</v>
      </c>
      <c r="U127" s="102" t="s">
        <v>216</v>
      </c>
      <c r="V127" s="102" t="s">
        <v>217</v>
      </c>
      <c r="W127" s="102" t="s">
        <v>218</v>
      </c>
      <c r="X127" s="103" t="s">
        <v>219</v>
      </c>
      <c r="Y127" s="222"/>
      <c r="Z127" s="222"/>
      <c r="AA127" s="222"/>
      <c r="AB127" s="222"/>
      <c r="AC127" s="222"/>
      <c r="AD127" s="222"/>
      <c r="AE127" s="222"/>
    </row>
    <row r="128" s="2" customFormat="1" ht="22.8" customHeight="1">
      <c r="A128" s="39"/>
      <c r="B128" s="40"/>
      <c r="C128" s="108" t="s">
        <v>220</v>
      </c>
      <c r="D128" s="41"/>
      <c r="E128" s="41"/>
      <c r="F128" s="41"/>
      <c r="G128" s="41"/>
      <c r="H128" s="41"/>
      <c r="I128" s="158"/>
      <c r="J128" s="158"/>
      <c r="K128" s="229">
        <f>BK128</f>
        <v>0</v>
      </c>
      <c r="L128" s="41"/>
      <c r="M128" s="45"/>
      <c r="N128" s="104"/>
      <c r="O128" s="230"/>
      <c r="P128" s="105"/>
      <c r="Q128" s="231">
        <f>Q129+Q158+Q196+Q216+Q236+Q255+Q269+Q271+Q307+Q313+Q318+Q324</f>
        <v>0</v>
      </c>
      <c r="R128" s="231">
        <f>R129+R158+R196+R216+R236+R255+R269+R271+R307+R313+R318+R324</f>
        <v>0</v>
      </c>
      <c r="S128" s="105"/>
      <c r="T128" s="232">
        <f>T129+T158+T196+T216+T236+T255+T269+T271+T307+T313+T318+T324</f>
        <v>0</v>
      </c>
      <c r="U128" s="105"/>
      <c r="V128" s="232">
        <f>V129+V158+V196+V216+V236+V255+V269+V271+V307+V313+V318+V324</f>
        <v>0</v>
      </c>
      <c r="W128" s="105"/>
      <c r="X128" s="233">
        <f>X129+X158+X196+X216+X236+X255+X269+X271+X307+X313+X318+X324</f>
        <v>0</v>
      </c>
      <c r="Y128" s="39"/>
      <c r="Z128" s="39"/>
      <c r="AA128" s="39"/>
      <c r="AB128" s="39"/>
      <c r="AC128" s="39"/>
      <c r="AD128" s="39"/>
      <c r="AE128" s="39"/>
      <c r="AT128" s="18" t="s">
        <v>77</v>
      </c>
      <c r="AU128" s="18" t="s">
        <v>198</v>
      </c>
      <c r="BK128" s="234">
        <f>BK129+BK158+BK196+BK216+BK236+BK255+BK269+BK271+BK307+BK313+BK318+BK324</f>
        <v>0</v>
      </c>
    </row>
    <row r="129" s="12" customFormat="1" ht="25.92" customHeight="1">
      <c r="A129" s="12"/>
      <c r="B129" s="235"/>
      <c r="C129" s="236"/>
      <c r="D129" s="237" t="s">
        <v>77</v>
      </c>
      <c r="E129" s="238" t="s">
        <v>86</v>
      </c>
      <c r="F129" s="238" t="s">
        <v>400</v>
      </c>
      <c r="G129" s="236"/>
      <c r="H129" s="236"/>
      <c r="I129" s="239"/>
      <c r="J129" s="239"/>
      <c r="K129" s="240">
        <f>BK129</f>
        <v>0</v>
      </c>
      <c r="L129" s="236"/>
      <c r="M129" s="241"/>
      <c r="N129" s="242"/>
      <c r="O129" s="243"/>
      <c r="P129" s="243"/>
      <c r="Q129" s="244">
        <f>SUM(Q130:Q157)</f>
        <v>0</v>
      </c>
      <c r="R129" s="244">
        <f>SUM(R130:R157)</f>
        <v>0</v>
      </c>
      <c r="S129" s="243"/>
      <c r="T129" s="245">
        <f>SUM(T130:T157)</f>
        <v>0</v>
      </c>
      <c r="U129" s="243"/>
      <c r="V129" s="245">
        <f>SUM(V130:V157)</f>
        <v>0</v>
      </c>
      <c r="W129" s="243"/>
      <c r="X129" s="246">
        <f>SUM(X130:X157)</f>
        <v>0</v>
      </c>
      <c r="Y129" s="12"/>
      <c r="Z129" s="12"/>
      <c r="AA129" s="12"/>
      <c r="AB129" s="12"/>
      <c r="AC129" s="12"/>
      <c r="AD129" s="12"/>
      <c r="AE129" s="12"/>
      <c r="AR129" s="247" t="s">
        <v>86</v>
      </c>
      <c r="AT129" s="248" t="s">
        <v>77</v>
      </c>
      <c r="AU129" s="248" t="s">
        <v>78</v>
      </c>
      <c r="AY129" s="247" t="s">
        <v>223</v>
      </c>
      <c r="BK129" s="249">
        <f>SUM(BK130:BK157)</f>
        <v>0</v>
      </c>
    </row>
    <row r="130" s="2" customFormat="1" ht="33" customHeight="1">
      <c r="A130" s="39"/>
      <c r="B130" s="40"/>
      <c r="C130" s="252" t="s">
        <v>86</v>
      </c>
      <c r="D130" s="252" t="s">
        <v>226</v>
      </c>
      <c r="E130" s="253" t="s">
        <v>781</v>
      </c>
      <c r="F130" s="254" t="s">
        <v>4506</v>
      </c>
      <c r="G130" s="255" t="s">
        <v>409</v>
      </c>
      <c r="H130" s="256">
        <v>349.5</v>
      </c>
      <c r="I130" s="257"/>
      <c r="J130" s="257"/>
      <c r="K130" s="258">
        <f>ROUND(P130*H130,2)</f>
        <v>0</v>
      </c>
      <c r="L130" s="254" t="s">
        <v>404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86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88</v>
      </c>
    </row>
    <row r="131" s="13" customFormat="1">
      <c r="A131" s="13"/>
      <c r="B131" s="274"/>
      <c r="C131" s="275"/>
      <c r="D131" s="266" t="s">
        <v>446</v>
      </c>
      <c r="E131" s="276" t="s">
        <v>1</v>
      </c>
      <c r="F131" s="277" t="s">
        <v>4507</v>
      </c>
      <c r="G131" s="275"/>
      <c r="H131" s="278">
        <v>349.5</v>
      </c>
      <c r="I131" s="279"/>
      <c r="J131" s="279"/>
      <c r="K131" s="275"/>
      <c r="L131" s="275"/>
      <c r="M131" s="280"/>
      <c r="N131" s="281"/>
      <c r="O131" s="282"/>
      <c r="P131" s="282"/>
      <c r="Q131" s="282"/>
      <c r="R131" s="282"/>
      <c r="S131" s="282"/>
      <c r="T131" s="282"/>
      <c r="U131" s="282"/>
      <c r="V131" s="282"/>
      <c r="W131" s="282"/>
      <c r="X131" s="283"/>
      <c r="Y131" s="13"/>
      <c r="Z131" s="13"/>
      <c r="AA131" s="13"/>
      <c r="AB131" s="13"/>
      <c r="AC131" s="13"/>
      <c r="AD131" s="13"/>
      <c r="AE131" s="13"/>
      <c r="AT131" s="284" t="s">
        <v>446</v>
      </c>
      <c r="AU131" s="284" t="s">
        <v>86</v>
      </c>
      <c r="AV131" s="13" t="s">
        <v>88</v>
      </c>
      <c r="AW131" s="13" t="s">
        <v>5</v>
      </c>
      <c r="AX131" s="13" t="s">
        <v>78</v>
      </c>
      <c r="AY131" s="284" t="s">
        <v>223</v>
      </c>
    </row>
    <row r="132" s="14" customFormat="1">
      <c r="A132" s="14"/>
      <c r="B132" s="285"/>
      <c r="C132" s="286"/>
      <c r="D132" s="266" t="s">
        <v>446</v>
      </c>
      <c r="E132" s="287" t="s">
        <v>1</v>
      </c>
      <c r="F132" s="288" t="s">
        <v>463</v>
      </c>
      <c r="G132" s="286"/>
      <c r="H132" s="289">
        <v>349.5</v>
      </c>
      <c r="I132" s="290"/>
      <c r="J132" s="290"/>
      <c r="K132" s="286"/>
      <c r="L132" s="286"/>
      <c r="M132" s="291"/>
      <c r="N132" s="292"/>
      <c r="O132" s="293"/>
      <c r="P132" s="293"/>
      <c r="Q132" s="293"/>
      <c r="R132" s="293"/>
      <c r="S132" s="293"/>
      <c r="T132" s="293"/>
      <c r="U132" s="293"/>
      <c r="V132" s="293"/>
      <c r="W132" s="293"/>
      <c r="X132" s="294"/>
      <c r="Y132" s="14"/>
      <c r="Z132" s="14"/>
      <c r="AA132" s="14"/>
      <c r="AB132" s="14"/>
      <c r="AC132" s="14"/>
      <c r="AD132" s="14"/>
      <c r="AE132" s="14"/>
      <c r="AT132" s="295" t="s">
        <v>446</v>
      </c>
      <c r="AU132" s="295" t="s">
        <v>86</v>
      </c>
      <c r="AV132" s="14" t="s">
        <v>239</v>
      </c>
      <c r="AW132" s="14" t="s">
        <v>5</v>
      </c>
      <c r="AX132" s="14" t="s">
        <v>86</v>
      </c>
      <c r="AY132" s="295" t="s">
        <v>223</v>
      </c>
    </row>
    <row r="133" s="2" customFormat="1" ht="33" customHeight="1">
      <c r="A133" s="39"/>
      <c r="B133" s="40"/>
      <c r="C133" s="252" t="s">
        <v>88</v>
      </c>
      <c r="D133" s="252" t="s">
        <v>226</v>
      </c>
      <c r="E133" s="253" t="s">
        <v>786</v>
      </c>
      <c r="F133" s="254" t="s">
        <v>4508</v>
      </c>
      <c r="G133" s="255" t="s">
        <v>409</v>
      </c>
      <c r="H133" s="256">
        <v>174.75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86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239</v>
      </c>
    </row>
    <row r="134" s="13" customFormat="1">
      <c r="A134" s="13"/>
      <c r="B134" s="274"/>
      <c r="C134" s="275"/>
      <c r="D134" s="266" t="s">
        <v>446</v>
      </c>
      <c r="E134" s="275"/>
      <c r="F134" s="277" t="s">
        <v>4509</v>
      </c>
      <c r="G134" s="275"/>
      <c r="H134" s="278">
        <v>174.75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86</v>
      </c>
      <c r="AV134" s="13" t="s">
        <v>88</v>
      </c>
      <c r="AW134" s="13" t="s">
        <v>4</v>
      </c>
      <c r="AX134" s="13" t="s">
        <v>86</v>
      </c>
      <c r="AY134" s="284" t="s">
        <v>223</v>
      </c>
    </row>
    <row r="135" s="2" customFormat="1" ht="44.25" customHeight="1">
      <c r="A135" s="39"/>
      <c r="B135" s="40"/>
      <c r="C135" s="252" t="s">
        <v>234</v>
      </c>
      <c r="D135" s="252" t="s">
        <v>226</v>
      </c>
      <c r="E135" s="253" t="s">
        <v>1346</v>
      </c>
      <c r="F135" s="254" t="s">
        <v>4510</v>
      </c>
      <c r="G135" s="255" t="s">
        <v>409</v>
      </c>
      <c r="H135" s="256">
        <v>157.5</v>
      </c>
      <c r="I135" s="257"/>
      <c r="J135" s="257"/>
      <c r="K135" s="258">
        <f>ROUND(P135*H135,2)</f>
        <v>0</v>
      </c>
      <c r="L135" s="254" t="s">
        <v>404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86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248</v>
      </c>
    </row>
    <row r="136" s="13" customFormat="1">
      <c r="A136" s="13"/>
      <c r="B136" s="274"/>
      <c r="C136" s="275"/>
      <c r="D136" s="266" t="s">
        <v>446</v>
      </c>
      <c r="E136" s="276" t="s">
        <v>1</v>
      </c>
      <c r="F136" s="277" t="s">
        <v>4511</v>
      </c>
      <c r="G136" s="275"/>
      <c r="H136" s="278">
        <v>157.5</v>
      </c>
      <c r="I136" s="279"/>
      <c r="J136" s="279"/>
      <c r="K136" s="275"/>
      <c r="L136" s="275"/>
      <c r="M136" s="280"/>
      <c r="N136" s="281"/>
      <c r="O136" s="282"/>
      <c r="P136" s="282"/>
      <c r="Q136" s="282"/>
      <c r="R136" s="282"/>
      <c r="S136" s="282"/>
      <c r="T136" s="282"/>
      <c r="U136" s="282"/>
      <c r="V136" s="282"/>
      <c r="W136" s="282"/>
      <c r="X136" s="283"/>
      <c r="Y136" s="13"/>
      <c r="Z136" s="13"/>
      <c r="AA136" s="13"/>
      <c r="AB136" s="13"/>
      <c r="AC136" s="13"/>
      <c r="AD136" s="13"/>
      <c r="AE136" s="13"/>
      <c r="AT136" s="284" t="s">
        <v>446</v>
      </c>
      <c r="AU136" s="284" t="s">
        <v>86</v>
      </c>
      <c r="AV136" s="13" t="s">
        <v>88</v>
      </c>
      <c r="AW136" s="13" t="s">
        <v>5</v>
      </c>
      <c r="AX136" s="13" t="s">
        <v>78</v>
      </c>
      <c r="AY136" s="284" t="s">
        <v>223</v>
      </c>
    </row>
    <row r="137" s="14" customFormat="1">
      <c r="A137" s="14"/>
      <c r="B137" s="285"/>
      <c r="C137" s="286"/>
      <c r="D137" s="266" t="s">
        <v>446</v>
      </c>
      <c r="E137" s="287" t="s">
        <v>1</v>
      </c>
      <c r="F137" s="288" t="s">
        <v>463</v>
      </c>
      <c r="G137" s="286"/>
      <c r="H137" s="289">
        <v>157.5</v>
      </c>
      <c r="I137" s="290"/>
      <c r="J137" s="290"/>
      <c r="K137" s="286"/>
      <c r="L137" s="286"/>
      <c r="M137" s="291"/>
      <c r="N137" s="292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14"/>
      <c r="Z137" s="14"/>
      <c r="AA137" s="14"/>
      <c r="AB137" s="14"/>
      <c r="AC137" s="14"/>
      <c r="AD137" s="14"/>
      <c r="AE137" s="14"/>
      <c r="AT137" s="295" t="s">
        <v>446</v>
      </c>
      <c r="AU137" s="295" t="s">
        <v>86</v>
      </c>
      <c r="AV137" s="14" t="s">
        <v>239</v>
      </c>
      <c r="AW137" s="14" t="s">
        <v>5</v>
      </c>
      <c r="AX137" s="14" t="s">
        <v>86</v>
      </c>
      <c r="AY137" s="295" t="s">
        <v>223</v>
      </c>
    </row>
    <row r="138" s="2" customFormat="1" ht="44.25" customHeight="1">
      <c r="A138" s="39"/>
      <c r="B138" s="40"/>
      <c r="C138" s="252" t="s">
        <v>239</v>
      </c>
      <c r="D138" s="252" t="s">
        <v>226</v>
      </c>
      <c r="E138" s="253" t="s">
        <v>2680</v>
      </c>
      <c r="F138" s="254" t="s">
        <v>4512</v>
      </c>
      <c r="G138" s="255" t="s">
        <v>409</v>
      </c>
      <c r="H138" s="256">
        <v>87</v>
      </c>
      <c r="I138" s="257"/>
      <c r="J138" s="257"/>
      <c r="K138" s="258">
        <f>ROUND(P138*H138,2)</f>
        <v>0</v>
      </c>
      <c r="L138" s="254" t="s">
        <v>404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239</v>
      </c>
      <c r="AT138" s="264" t="s">
        <v>226</v>
      </c>
      <c r="AU138" s="264" t="s">
        <v>86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239</v>
      </c>
      <c r="BM138" s="264" t="s">
        <v>430</v>
      </c>
    </row>
    <row r="139" s="13" customFormat="1">
      <c r="A139" s="13"/>
      <c r="B139" s="274"/>
      <c r="C139" s="275"/>
      <c r="D139" s="266" t="s">
        <v>446</v>
      </c>
      <c r="E139" s="276" t="s">
        <v>1</v>
      </c>
      <c r="F139" s="277" t="s">
        <v>4513</v>
      </c>
      <c r="G139" s="275"/>
      <c r="H139" s="278">
        <v>87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86</v>
      </c>
      <c r="AV139" s="13" t="s">
        <v>88</v>
      </c>
      <c r="AW139" s="13" t="s">
        <v>5</v>
      </c>
      <c r="AX139" s="13" t="s">
        <v>78</v>
      </c>
      <c r="AY139" s="284" t="s">
        <v>223</v>
      </c>
    </row>
    <row r="140" s="14" customFormat="1">
      <c r="A140" s="14"/>
      <c r="B140" s="285"/>
      <c r="C140" s="286"/>
      <c r="D140" s="266" t="s">
        <v>446</v>
      </c>
      <c r="E140" s="287" t="s">
        <v>1</v>
      </c>
      <c r="F140" s="288" t="s">
        <v>463</v>
      </c>
      <c r="G140" s="286"/>
      <c r="H140" s="289">
        <v>87</v>
      </c>
      <c r="I140" s="290"/>
      <c r="J140" s="290"/>
      <c r="K140" s="286"/>
      <c r="L140" s="286"/>
      <c r="M140" s="291"/>
      <c r="N140" s="292"/>
      <c r="O140" s="293"/>
      <c r="P140" s="293"/>
      <c r="Q140" s="293"/>
      <c r="R140" s="293"/>
      <c r="S140" s="293"/>
      <c r="T140" s="293"/>
      <c r="U140" s="293"/>
      <c r="V140" s="293"/>
      <c r="W140" s="293"/>
      <c r="X140" s="294"/>
      <c r="Y140" s="14"/>
      <c r="Z140" s="14"/>
      <c r="AA140" s="14"/>
      <c r="AB140" s="14"/>
      <c r="AC140" s="14"/>
      <c r="AD140" s="14"/>
      <c r="AE140" s="14"/>
      <c r="AT140" s="295" t="s">
        <v>446</v>
      </c>
      <c r="AU140" s="295" t="s">
        <v>86</v>
      </c>
      <c r="AV140" s="14" t="s">
        <v>239</v>
      </c>
      <c r="AW140" s="14" t="s">
        <v>5</v>
      </c>
      <c r="AX140" s="14" t="s">
        <v>86</v>
      </c>
      <c r="AY140" s="295" t="s">
        <v>223</v>
      </c>
    </row>
    <row r="141" s="2" customFormat="1" ht="21.75" customHeight="1">
      <c r="A141" s="39"/>
      <c r="B141" s="40"/>
      <c r="C141" s="252" t="s">
        <v>222</v>
      </c>
      <c r="D141" s="252" t="s">
        <v>226</v>
      </c>
      <c r="E141" s="253" t="s">
        <v>541</v>
      </c>
      <c r="F141" s="254" t="s">
        <v>542</v>
      </c>
      <c r="G141" s="255" t="s">
        <v>409</v>
      </c>
      <c r="H141" s="256">
        <v>349.5</v>
      </c>
      <c r="I141" s="257"/>
      <c r="J141" s="257"/>
      <c r="K141" s="258">
        <f>ROUND(P141*H141,2)</f>
        <v>0</v>
      </c>
      <c r="L141" s="254" t="s">
        <v>404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86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4514</v>
      </c>
    </row>
    <row r="142" s="13" customFormat="1">
      <c r="A142" s="13"/>
      <c r="B142" s="274"/>
      <c r="C142" s="275"/>
      <c r="D142" s="266" t="s">
        <v>446</v>
      </c>
      <c r="E142" s="276" t="s">
        <v>1</v>
      </c>
      <c r="F142" s="277" t="s">
        <v>4515</v>
      </c>
      <c r="G142" s="275"/>
      <c r="H142" s="278">
        <v>349.5</v>
      </c>
      <c r="I142" s="279"/>
      <c r="J142" s="279"/>
      <c r="K142" s="275"/>
      <c r="L142" s="275"/>
      <c r="M142" s="280"/>
      <c r="N142" s="281"/>
      <c r="O142" s="282"/>
      <c r="P142" s="282"/>
      <c r="Q142" s="282"/>
      <c r="R142" s="282"/>
      <c r="S142" s="282"/>
      <c r="T142" s="282"/>
      <c r="U142" s="282"/>
      <c r="V142" s="282"/>
      <c r="W142" s="282"/>
      <c r="X142" s="283"/>
      <c r="Y142" s="13"/>
      <c r="Z142" s="13"/>
      <c r="AA142" s="13"/>
      <c r="AB142" s="13"/>
      <c r="AC142" s="13"/>
      <c r="AD142" s="13"/>
      <c r="AE142" s="13"/>
      <c r="AT142" s="284" t="s">
        <v>446</v>
      </c>
      <c r="AU142" s="284" t="s">
        <v>86</v>
      </c>
      <c r="AV142" s="13" t="s">
        <v>88</v>
      </c>
      <c r="AW142" s="13" t="s">
        <v>5</v>
      </c>
      <c r="AX142" s="13" t="s">
        <v>86</v>
      </c>
      <c r="AY142" s="284" t="s">
        <v>223</v>
      </c>
    </row>
    <row r="143" s="2" customFormat="1" ht="21.75" customHeight="1">
      <c r="A143" s="39"/>
      <c r="B143" s="40"/>
      <c r="C143" s="252" t="s">
        <v>248</v>
      </c>
      <c r="D143" s="252" t="s">
        <v>226</v>
      </c>
      <c r="E143" s="253" t="s">
        <v>1014</v>
      </c>
      <c r="F143" s="254" t="s">
        <v>4516</v>
      </c>
      <c r="G143" s="255" t="s">
        <v>409</v>
      </c>
      <c r="H143" s="256">
        <v>349.5</v>
      </c>
      <c r="I143" s="257"/>
      <c r="J143" s="257"/>
      <c r="K143" s="258">
        <f>ROUND(P143*H143,2)</f>
        <v>0</v>
      </c>
      <c r="L143" s="254" t="s">
        <v>404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86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274</v>
      </c>
    </row>
    <row r="144" s="2" customFormat="1" ht="33" customHeight="1">
      <c r="A144" s="39"/>
      <c r="B144" s="40"/>
      <c r="C144" s="252" t="s">
        <v>253</v>
      </c>
      <c r="D144" s="252" t="s">
        <v>226</v>
      </c>
      <c r="E144" s="253" t="s">
        <v>1019</v>
      </c>
      <c r="F144" s="254" t="s">
        <v>4517</v>
      </c>
      <c r="G144" s="255" t="s">
        <v>501</v>
      </c>
      <c r="H144" s="256">
        <v>559.20000000000005</v>
      </c>
      <c r="I144" s="257"/>
      <c r="J144" s="257"/>
      <c r="K144" s="258">
        <f>ROUND(P144*H144,2)</f>
        <v>0</v>
      </c>
      <c r="L144" s="254" t="s">
        <v>404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86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289</v>
      </c>
    </row>
    <row r="145" s="2" customFormat="1">
      <c r="A145" s="39"/>
      <c r="B145" s="40"/>
      <c r="C145" s="41"/>
      <c r="D145" s="266" t="s">
        <v>232</v>
      </c>
      <c r="E145" s="41"/>
      <c r="F145" s="267" t="s">
        <v>4518</v>
      </c>
      <c r="G145" s="41"/>
      <c r="H145" s="41"/>
      <c r="I145" s="158"/>
      <c r="J145" s="158"/>
      <c r="K145" s="41"/>
      <c r="L145" s="41"/>
      <c r="M145" s="45"/>
      <c r="N145" s="268"/>
      <c r="O145" s="269"/>
      <c r="P145" s="92"/>
      <c r="Q145" s="92"/>
      <c r="R145" s="92"/>
      <c r="S145" s="92"/>
      <c r="T145" s="92"/>
      <c r="U145" s="92"/>
      <c r="V145" s="92"/>
      <c r="W145" s="92"/>
      <c r="X145" s="93"/>
      <c r="Y145" s="39"/>
      <c r="Z145" s="39"/>
      <c r="AA145" s="39"/>
      <c r="AB145" s="39"/>
      <c r="AC145" s="39"/>
      <c r="AD145" s="39"/>
      <c r="AE145" s="39"/>
      <c r="AT145" s="18" t="s">
        <v>232</v>
      </c>
      <c r="AU145" s="18" t="s">
        <v>86</v>
      </c>
    </row>
    <row r="146" s="13" customFormat="1">
      <c r="A146" s="13"/>
      <c r="B146" s="274"/>
      <c r="C146" s="275"/>
      <c r="D146" s="266" t="s">
        <v>446</v>
      </c>
      <c r="E146" s="276" t="s">
        <v>1</v>
      </c>
      <c r="F146" s="277" t="s">
        <v>4519</v>
      </c>
      <c r="G146" s="275"/>
      <c r="H146" s="278">
        <v>559.20000000000005</v>
      </c>
      <c r="I146" s="279"/>
      <c r="J146" s="279"/>
      <c r="K146" s="275"/>
      <c r="L146" s="275"/>
      <c r="M146" s="280"/>
      <c r="N146" s="281"/>
      <c r="O146" s="282"/>
      <c r="P146" s="282"/>
      <c r="Q146" s="282"/>
      <c r="R146" s="282"/>
      <c r="S146" s="282"/>
      <c r="T146" s="282"/>
      <c r="U146" s="282"/>
      <c r="V146" s="282"/>
      <c r="W146" s="282"/>
      <c r="X146" s="283"/>
      <c r="Y146" s="13"/>
      <c r="Z146" s="13"/>
      <c r="AA146" s="13"/>
      <c r="AB146" s="13"/>
      <c r="AC146" s="13"/>
      <c r="AD146" s="13"/>
      <c r="AE146" s="13"/>
      <c r="AT146" s="284" t="s">
        <v>446</v>
      </c>
      <c r="AU146" s="284" t="s">
        <v>86</v>
      </c>
      <c r="AV146" s="13" t="s">
        <v>88</v>
      </c>
      <c r="AW146" s="13" t="s">
        <v>5</v>
      </c>
      <c r="AX146" s="13" t="s">
        <v>78</v>
      </c>
      <c r="AY146" s="284" t="s">
        <v>223</v>
      </c>
    </row>
    <row r="147" s="14" customFormat="1">
      <c r="A147" s="14"/>
      <c r="B147" s="285"/>
      <c r="C147" s="286"/>
      <c r="D147" s="266" t="s">
        <v>446</v>
      </c>
      <c r="E147" s="287" t="s">
        <v>1</v>
      </c>
      <c r="F147" s="288" t="s">
        <v>463</v>
      </c>
      <c r="G147" s="286"/>
      <c r="H147" s="289">
        <v>559.20000000000005</v>
      </c>
      <c r="I147" s="290"/>
      <c r="J147" s="290"/>
      <c r="K147" s="286"/>
      <c r="L147" s="286"/>
      <c r="M147" s="291"/>
      <c r="N147" s="292"/>
      <c r="O147" s="293"/>
      <c r="P147" s="293"/>
      <c r="Q147" s="293"/>
      <c r="R147" s="293"/>
      <c r="S147" s="293"/>
      <c r="T147" s="293"/>
      <c r="U147" s="293"/>
      <c r="V147" s="293"/>
      <c r="W147" s="293"/>
      <c r="X147" s="294"/>
      <c r="Y147" s="14"/>
      <c r="Z147" s="14"/>
      <c r="AA147" s="14"/>
      <c r="AB147" s="14"/>
      <c r="AC147" s="14"/>
      <c r="AD147" s="14"/>
      <c r="AE147" s="14"/>
      <c r="AT147" s="295" t="s">
        <v>446</v>
      </c>
      <c r="AU147" s="295" t="s">
        <v>86</v>
      </c>
      <c r="AV147" s="14" t="s">
        <v>239</v>
      </c>
      <c r="AW147" s="14" t="s">
        <v>5</v>
      </c>
      <c r="AX147" s="14" t="s">
        <v>86</v>
      </c>
      <c r="AY147" s="295" t="s">
        <v>223</v>
      </c>
    </row>
    <row r="148" s="2" customFormat="1" ht="55.5" customHeight="1">
      <c r="A148" s="39"/>
      <c r="B148" s="40"/>
      <c r="C148" s="252" t="s">
        <v>430</v>
      </c>
      <c r="D148" s="252" t="s">
        <v>226</v>
      </c>
      <c r="E148" s="253" t="s">
        <v>2889</v>
      </c>
      <c r="F148" s="254" t="s">
        <v>4520</v>
      </c>
      <c r="G148" s="255" t="s">
        <v>409</v>
      </c>
      <c r="H148" s="256">
        <v>84.480000000000004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86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303</v>
      </c>
    </row>
    <row r="149" s="13" customFormat="1">
      <c r="A149" s="13"/>
      <c r="B149" s="274"/>
      <c r="C149" s="275"/>
      <c r="D149" s="266" t="s">
        <v>446</v>
      </c>
      <c r="E149" s="276" t="s">
        <v>1</v>
      </c>
      <c r="F149" s="277" t="s">
        <v>4521</v>
      </c>
      <c r="G149" s="275"/>
      <c r="H149" s="278">
        <v>30.079999999999998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86</v>
      </c>
      <c r="AV149" s="13" t="s">
        <v>88</v>
      </c>
      <c r="AW149" s="13" t="s">
        <v>5</v>
      </c>
      <c r="AX149" s="13" t="s">
        <v>78</v>
      </c>
      <c r="AY149" s="284" t="s">
        <v>223</v>
      </c>
    </row>
    <row r="150" s="13" customFormat="1">
      <c r="A150" s="13"/>
      <c r="B150" s="274"/>
      <c r="C150" s="275"/>
      <c r="D150" s="266" t="s">
        <v>446</v>
      </c>
      <c r="E150" s="276" t="s">
        <v>1</v>
      </c>
      <c r="F150" s="277" t="s">
        <v>4522</v>
      </c>
      <c r="G150" s="275"/>
      <c r="H150" s="278">
        <v>54.399999999999999</v>
      </c>
      <c r="I150" s="279"/>
      <c r="J150" s="279"/>
      <c r="K150" s="275"/>
      <c r="L150" s="275"/>
      <c r="M150" s="280"/>
      <c r="N150" s="281"/>
      <c r="O150" s="282"/>
      <c r="P150" s="282"/>
      <c r="Q150" s="282"/>
      <c r="R150" s="282"/>
      <c r="S150" s="282"/>
      <c r="T150" s="282"/>
      <c r="U150" s="282"/>
      <c r="V150" s="282"/>
      <c r="W150" s="282"/>
      <c r="X150" s="283"/>
      <c r="Y150" s="13"/>
      <c r="Z150" s="13"/>
      <c r="AA150" s="13"/>
      <c r="AB150" s="13"/>
      <c r="AC150" s="13"/>
      <c r="AD150" s="13"/>
      <c r="AE150" s="13"/>
      <c r="AT150" s="284" t="s">
        <v>446</v>
      </c>
      <c r="AU150" s="284" t="s">
        <v>86</v>
      </c>
      <c r="AV150" s="13" t="s">
        <v>88</v>
      </c>
      <c r="AW150" s="13" t="s">
        <v>5</v>
      </c>
      <c r="AX150" s="13" t="s">
        <v>78</v>
      </c>
      <c r="AY150" s="284" t="s">
        <v>223</v>
      </c>
    </row>
    <row r="151" s="14" customFormat="1">
      <c r="A151" s="14"/>
      <c r="B151" s="285"/>
      <c r="C151" s="286"/>
      <c r="D151" s="266" t="s">
        <v>446</v>
      </c>
      <c r="E151" s="287" t="s">
        <v>1</v>
      </c>
      <c r="F151" s="288" t="s">
        <v>463</v>
      </c>
      <c r="G151" s="286"/>
      <c r="H151" s="289">
        <v>84.47999999999999</v>
      </c>
      <c r="I151" s="290"/>
      <c r="J151" s="290"/>
      <c r="K151" s="286"/>
      <c r="L151" s="286"/>
      <c r="M151" s="291"/>
      <c r="N151" s="292"/>
      <c r="O151" s="293"/>
      <c r="P151" s="293"/>
      <c r="Q151" s="293"/>
      <c r="R151" s="293"/>
      <c r="S151" s="293"/>
      <c r="T151" s="293"/>
      <c r="U151" s="293"/>
      <c r="V151" s="293"/>
      <c r="W151" s="293"/>
      <c r="X151" s="294"/>
      <c r="Y151" s="14"/>
      <c r="Z151" s="14"/>
      <c r="AA151" s="14"/>
      <c r="AB151" s="14"/>
      <c r="AC151" s="14"/>
      <c r="AD151" s="14"/>
      <c r="AE151" s="14"/>
      <c r="AT151" s="295" t="s">
        <v>446</v>
      </c>
      <c r="AU151" s="295" t="s">
        <v>86</v>
      </c>
      <c r="AV151" s="14" t="s">
        <v>239</v>
      </c>
      <c r="AW151" s="14" t="s">
        <v>5</v>
      </c>
      <c r="AX151" s="14" t="s">
        <v>86</v>
      </c>
      <c r="AY151" s="295" t="s">
        <v>223</v>
      </c>
    </row>
    <row r="152" s="2" customFormat="1" ht="21.75" customHeight="1">
      <c r="A152" s="39"/>
      <c r="B152" s="40"/>
      <c r="C152" s="296" t="s">
        <v>258</v>
      </c>
      <c r="D152" s="296" t="s">
        <v>498</v>
      </c>
      <c r="E152" s="297" t="s">
        <v>1381</v>
      </c>
      <c r="F152" s="298" t="s">
        <v>4523</v>
      </c>
      <c r="G152" s="299" t="s">
        <v>501</v>
      </c>
      <c r="H152" s="300">
        <v>168.96000000000001</v>
      </c>
      <c r="I152" s="301"/>
      <c r="J152" s="302"/>
      <c r="K152" s="303">
        <f>ROUND(P152*H152,2)</f>
        <v>0</v>
      </c>
      <c r="L152" s="298" t="s">
        <v>404</v>
      </c>
      <c r="M152" s="304"/>
      <c r="N152" s="305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430</v>
      </c>
      <c r="AT152" s="264" t="s">
        <v>498</v>
      </c>
      <c r="AU152" s="264" t="s">
        <v>86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317</v>
      </c>
    </row>
    <row r="153" s="13" customFormat="1">
      <c r="A153" s="13"/>
      <c r="B153" s="274"/>
      <c r="C153" s="275"/>
      <c r="D153" s="266" t="s">
        <v>446</v>
      </c>
      <c r="E153" s="276" t="s">
        <v>1</v>
      </c>
      <c r="F153" s="277" t="s">
        <v>4524</v>
      </c>
      <c r="G153" s="275"/>
      <c r="H153" s="278">
        <v>168.96000000000001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86</v>
      </c>
      <c r="AV153" s="13" t="s">
        <v>88</v>
      </c>
      <c r="AW153" s="13" t="s">
        <v>5</v>
      </c>
      <c r="AX153" s="13" t="s">
        <v>78</v>
      </c>
      <c r="AY153" s="284" t="s">
        <v>223</v>
      </c>
    </row>
    <row r="154" s="14" customFormat="1">
      <c r="A154" s="14"/>
      <c r="B154" s="285"/>
      <c r="C154" s="286"/>
      <c r="D154" s="266" t="s">
        <v>446</v>
      </c>
      <c r="E154" s="287" t="s">
        <v>1</v>
      </c>
      <c r="F154" s="288" t="s">
        <v>463</v>
      </c>
      <c r="G154" s="286"/>
      <c r="H154" s="289">
        <v>168.96000000000001</v>
      </c>
      <c r="I154" s="290"/>
      <c r="J154" s="290"/>
      <c r="K154" s="286"/>
      <c r="L154" s="286"/>
      <c r="M154" s="291"/>
      <c r="N154" s="292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14"/>
      <c r="Z154" s="14"/>
      <c r="AA154" s="14"/>
      <c r="AB154" s="14"/>
      <c r="AC154" s="14"/>
      <c r="AD154" s="14"/>
      <c r="AE154" s="14"/>
      <c r="AT154" s="295" t="s">
        <v>446</v>
      </c>
      <c r="AU154" s="295" t="s">
        <v>86</v>
      </c>
      <c r="AV154" s="14" t="s">
        <v>239</v>
      </c>
      <c r="AW154" s="14" t="s">
        <v>5</v>
      </c>
      <c r="AX154" s="14" t="s">
        <v>86</v>
      </c>
      <c r="AY154" s="295" t="s">
        <v>223</v>
      </c>
    </row>
    <row r="155" s="2" customFormat="1" ht="21.75" customHeight="1">
      <c r="A155" s="39"/>
      <c r="B155" s="40"/>
      <c r="C155" s="252" t="s">
        <v>263</v>
      </c>
      <c r="D155" s="252" t="s">
        <v>226</v>
      </c>
      <c r="E155" s="253" t="s">
        <v>1024</v>
      </c>
      <c r="F155" s="254" t="s">
        <v>4525</v>
      </c>
      <c r="G155" s="255" t="s">
        <v>403</v>
      </c>
      <c r="H155" s="256">
        <v>172.5</v>
      </c>
      <c r="I155" s="257"/>
      <c r="J155" s="257"/>
      <c r="K155" s="258">
        <f>ROUND(P155*H155,2)</f>
        <v>0</v>
      </c>
      <c r="L155" s="254" t="s">
        <v>404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239</v>
      </c>
      <c r="AT155" s="264" t="s">
        <v>226</v>
      </c>
      <c r="AU155" s="264" t="s">
        <v>86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332</v>
      </c>
    </row>
    <row r="156" s="13" customFormat="1">
      <c r="A156" s="13"/>
      <c r="B156" s="274"/>
      <c r="C156" s="275"/>
      <c r="D156" s="266" t="s">
        <v>446</v>
      </c>
      <c r="E156" s="276" t="s">
        <v>1</v>
      </c>
      <c r="F156" s="277" t="s">
        <v>4526</v>
      </c>
      <c r="G156" s="275"/>
      <c r="H156" s="278">
        <v>172.5</v>
      </c>
      <c r="I156" s="279"/>
      <c r="J156" s="279"/>
      <c r="K156" s="275"/>
      <c r="L156" s="275"/>
      <c r="M156" s="280"/>
      <c r="N156" s="281"/>
      <c r="O156" s="282"/>
      <c r="P156" s="282"/>
      <c r="Q156" s="282"/>
      <c r="R156" s="282"/>
      <c r="S156" s="282"/>
      <c r="T156" s="282"/>
      <c r="U156" s="282"/>
      <c r="V156" s="282"/>
      <c r="W156" s="282"/>
      <c r="X156" s="283"/>
      <c r="Y156" s="13"/>
      <c r="Z156" s="13"/>
      <c r="AA156" s="13"/>
      <c r="AB156" s="13"/>
      <c r="AC156" s="13"/>
      <c r="AD156" s="13"/>
      <c r="AE156" s="13"/>
      <c r="AT156" s="284" t="s">
        <v>446</v>
      </c>
      <c r="AU156" s="284" t="s">
        <v>86</v>
      </c>
      <c r="AV156" s="13" t="s">
        <v>88</v>
      </c>
      <c r="AW156" s="13" t="s">
        <v>5</v>
      </c>
      <c r="AX156" s="13" t="s">
        <v>78</v>
      </c>
      <c r="AY156" s="284" t="s">
        <v>223</v>
      </c>
    </row>
    <row r="157" s="14" customFormat="1">
      <c r="A157" s="14"/>
      <c r="B157" s="285"/>
      <c r="C157" s="286"/>
      <c r="D157" s="266" t="s">
        <v>446</v>
      </c>
      <c r="E157" s="287" t="s">
        <v>1</v>
      </c>
      <c r="F157" s="288" t="s">
        <v>463</v>
      </c>
      <c r="G157" s="286"/>
      <c r="H157" s="289">
        <v>172.5</v>
      </c>
      <c r="I157" s="290"/>
      <c r="J157" s="290"/>
      <c r="K157" s="286"/>
      <c r="L157" s="286"/>
      <c r="M157" s="291"/>
      <c r="N157" s="292"/>
      <c r="O157" s="293"/>
      <c r="P157" s="293"/>
      <c r="Q157" s="293"/>
      <c r="R157" s="293"/>
      <c r="S157" s="293"/>
      <c r="T157" s="293"/>
      <c r="U157" s="293"/>
      <c r="V157" s="293"/>
      <c r="W157" s="293"/>
      <c r="X157" s="294"/>
      <c r="Y157" s="14"/>
      <c r="Z157" s="14"/>
      <c r="AA157" s="14"/>
      <c r="AB157" s="14"/>
      <c r="AC157" s="14"/>
      <c r="AD157" s="14"/>
      <c r="AE157" s="14"/>
      <c r="AT157" s="295" t="s">
        <v>446</v>
      </c>
      <c r="AU157" s="295" t="s">
        <v>86</v>
      </c>
      <c r="AV157" s="14" t="s">
        <v>239</v>
      </c>
      <c r="AW157" s="14" t="s">
        <v>5</v>
      </c>
      <c r="AX157" s="14" t="s">
        <v>86</v>
      </c>
      <c r="AY157" s="295" t="s">
        <v>223</v>
      </c>
    </row>
    <row r="158" s="12" customFormat="1" ht="25.92" customHeight="1">
      <c r="A158" s="12"/>
      <c r="B158" s="235"/>
      <c r="C158" s="236"/>
      <c r="D158" s="237" t="s">
        <v>77</v>
      </c>
      <c r="E158" s="238" t="s">
        <v>88</v>
      </c>
      <c r="F158" s="238" t="s">
        <v>568</v>
      </c>
      <c r="G158" s="236"/>
      <c r="H158" s="236"/>
      <c r="I158" s="239"/>
      <c r="J158" s="239"/>
      <c r="K158" s="240">
        <f>BK158</f>
        <v>0</v>
      </c>
      <c r="L158" s="236"/>
      <c r="M158" s="241"/>
      <c r="N158" s="242"/>
      <c r="O158" s="243"/>
      <c r="P158" s="243"/>
      <c r="Q158" s="244">
        <f>SUM(Q159:Q195)</f>
        <v>0</v>
      </c>
      <c r="R158" s="244">
        <f>SUM(R159:R195)</f>
        <v>0</v>
      </c>
      <c r="S158" s="243"/>
      <c r="T158" s="245">
        <f>SUM(T159:T195)</f>
        <v>0</v>
      </c>
      <c r="U158" s="243"/>
      <c r="V158" s="245">
        <f>SUM(V159:V195)</f>
        <v>0</v>
      </c>
      <c r="W158" s="243"/>
      <c r="X158" s="246">
        <f>SUM(X159:X195)</f>
        <v>0</v>
      </c>
      <c r="Y158" s="12"/>
      <c r="Z158" s="12"/>
      <c r="AA158" s="12"/>
      <c r="AB158" s="12"/>
      <c r="AC158" s="12"/>
      <c r="AD158" s="12"/>
      <c r="AE158" s="12"/>
      <c r="AR158" s="247" t="s">
        <v>86</v>
      </c>
      <c r="AT158" s="248" t="s">
        <v>77</v>
      </c>
      <c r="AU158" s="248" t="s">
        <v>78</v>
      </c>
      <c r="AY158" s="247" t="s">
        <v>223</v>
      </c>
      <c r="BK158" s="249">
        <f>SUM(BK159:BK195)</f>
        <v>0</v>
      </c>
    </row>
    <row r="159" s="2" customFormat="1" ht="33" customHeight="1">
      <c r="A159" s="39"/>
      <c r="B159" s="40"/>
      <c r="C159" s="252" t="s">
        <v>267</v>
      </c>
      <c r="D159" s="252" t="s">
        <v>226</v>
      </c>
      <c r="E159" s="253" t="s">
        <v>4527</v>
      </c>
      <c r="F159" s="254" t="s">
        <v>4528</v>
      </c>
      <c r="G159" s="255" t="s">
        <v>403</v>
      </c>
      <c r="H159" s="256">
        <v>26.550000000000001</v>
      </c>
      <c r="I159" s="257"/>
      <c r="J159" s="257"/>
      <c r="K159" s="258">
        <f>ROUND(P159*H159,2)</f>
        <v>0</v>
      </c>
      <c r="L159" s="254" t="s">
        <v>404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86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343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4529</v>
      </c>
      <c r="G160" s="275"/>
      <c r="H160" s="278">
        <v>26.550000000000001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86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14" customFormat="1">
      <c r="A161" s="14"/>
      <c r="B161" s="285"/>
      <c r="C161" s="286"/>
      <c r="D161" s="266" t="s">
        <v>446</v>
      </c>
      <c r="E161" s="287" t="s">
        <v>1</v>
      </c>
      <c r="F161" s="288" t="s">
        <v>463</v>
      </c>
      <c r="G161" s="286"/>
      <c r="H161" s="289">
        <v>26.550000000000001</v>
      </c>
      <c r="I161" s="290"/>
      <c r="J161" s="290"/>
      <c r="K161" s="286"/>
      <c r="L161" s="286"/>
      <c r="M161" s="291"/>
      <c r="N161" s="292"/>
      <c r="O161" s="293"/>
      <c r="P161" s="293"/>
      <c r="Q161" s="293"/>
      <c r="R161" s="293"/>
      <c r="S161" s="293"/>
      <c r="T161" s="293"/>
      <c r="U161" s="293"/>
      <c r="V161" s="293"/>
      <c r="W161" s="293"/>
      <c r="X161" s="294"/>
      <c r="Y161" s="14"/>
      <c r="Z161" s="14"/>
      <c r="AA161" s="14"/>
      <c r="AB161" s="14"/>
      <c r="AC161" s="14"/>
      <c r="AD161" s="14"/>
      <c r="AE161" s="14"/>
      <c r="AT161" s="295" t="s">
        <v>446</v>
      </c>
      <c r="AU161" s="295" t="s">
        <v>86</v>
      </c>
      <c r="AV161" s="14" t="s">
        <v>239</v>
      </c>
      <c r="AW161" s="14" t="s">
        <v>5</v>
      </c>
      <c r="AX161" s="14" t="s">
        <v>86</v>
      </c>
      <c r="AY161" s="295" t="s">
        <v>223</v>
      </c>
    </row>
    <row r="162" s="2" customFormat="1" ht="21.75" customHeight="1">
      <c r="A162" s="39"/>
      <c r="B162" s="40"/>
      <c r="C162" s="296" t="s">
        <v>274</v>
      </c>
      <c r="D162" s="296" t="s">
        <v>498</v>
      </c>
      <c r="E162" s="297" t="s">
        <v>4530</v>
      </c>
      <c r="F162" s="298" t="s">
        <v>4531</v>
      </c>
      <c r="G162" s="299" t="s">
        <v>403</v>
      </c>
      <c r="H162" s="300">
        <v>30.533000000000001</v>
      </c>
      <c r="I162" s="301"/>
      <c r="J162" s="302"/>
      <c r="K162" s="303">
        <f>ROUND(P162*H162,2)</f>
        <v>0</v>
      </c>
      <c r="L162" s="298" t="s">
        <v>404</v>
      </c>
      <c r="M162" s="304"/>
      <c r="N162" s="305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430</v>
      </c>
      <c r="AT162" s="264" t="s">
        <v>498</v>
      </c>
      <c r="AU162" s="264" t="s">
        <v>86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353</v>
      </c>
    </row>
    <row r="163" s="13" customFormat="1">
      <c r="A163" s="13"/>
      <c r="B163" s="274"/>
      <c r="C163" s="275"/>
      <c r="D163" s="266" t="s">
        <v>446</v>
      </c>
      <c r="E163" s="276" t="s">
        <v>1</v>
      </c>
      <c r="F163" s="277" t="s">
        <v>4532</v>
      </c>
      <c r="G163" s="275"/>
      <c r="H163" s="278">
        <v>30.533000000000001</v>
      </c>
      <c r="I163" s="279"/>
      <c r="J163" s="279"/>
      <c r="K163" s="275"/>
      <c r="L163" s="275"/>
      <c r="M163" s="280"/>
      <c r="N163" s="281"/>
      <c r="O163" s="282"/>
      <c r="P163" s="282"/>
      <c r="Q163" s="282"/>
      <c r="R163" s="282"/>
      <c r="S163" s="282"/>
      <c r="T163" s="282"/>
      <c r="U163" s="282"/>
      <c r="V163" s="282"/>
      <c r="W163" s="282"/>
      <c r="X163" s="283"/>
      <c r="Y163" s="13"/>
      <c r="Z163" s="13"/>
      <c r="AA163" s="13"/>
      <c r="AB163" s="13"/>
      <c r="AC163" s="13"/>
      <c r="AD163" s="13"/>
      <c r="AE163" s="13"/>
      <c r="AT163" s="284" t="s">
        <v>446</v>
      </c>
      <c r="AU163" s="284" t="s">
        <v>86</v>
      </c>
      <c r="AV163" s="13" t="s">
        <v>88</v>
      </c>
      <c r="AW163" s="13" t="s">
        <v>5</v>
      </c>
      <c r="AX163" s="13" t="s">
        <v>78</v>
      </c>
      <c r="AY163" s="284" t="s">
        <v>223</v>
      </c>
    </row>
    <row r="164" s="14" customFormat="1">
      <c r="A164" s="14"/>
      <c r="B164" s="285"/>
      <c r="C164" s="286"/>
      <c r="D164" s="266" t="s">
        <v>446</v>
      </c>
      <c r="E164" s="287" t="s">
        <v>1</v>
      </c>
      <c r="F164" s="288" t="s">
        <v>463</v>
      </c>
      <c r="G164" s="286"/>
      <c r="H164" s="289">
        <v>30.533000000000001</v>
      </c>
      <c r="I164" s="290"/>
      <c r="J164" s="290"/>
      <c r="K164" s="286"/>
      <c r="L164" s="286"/>
      <c r="M164" s="291"/>
      <c r="N164" s="292"/>
      <c r="O164" s="293"/>
      <c r="P164" s="293"/>
      <c r="Q164" s="293"/>
      <c r="R164" s="293"/>
      <c r="S164" s="293"/>
      <c r="T164" s="293"/>
      <c r="U164" s="293"/>
      <c r="V164" s="293"/>
      <c r="W164" s="293"/>
      <c r="X164" s="294"/>
      <c r="Y164" s="14"/>
      <c r="Z164" s="14"/>
      <c r="AA164" s="14"/>
      <c r="AB164" s="14"/>
      <c r="AC164" s="14"/>
      <c r="AD164" s="14"/>
      <c r="AE164" s="14"/>
      <c r="AT164" s="295" t="s">
        <v>446</v>
      </c>
      <c r="AU164" s="295" t="s">
        <v>86</v>
      </c>
      <c r="AV164" s="14" t="s">
        <v>239</v>
      </c>
      <c r="AW164" s="14" t="s">
        <v>5</v>
      </c>
      <c r="AX164" s="14" t="s">
        <v>86</v>
      </c>
      <c r="AY164" s="295" t="s">
        <v>223</v>
      </c>
    </row>
    <row r="165" s="2" customFormat="1" ht="33" customHeight="1">
      <c r="A165" s="39"/>
      <c r="B165" s="40"/>
      <c r="C165" s="252" t="s">
        <v>279</v>
      </c>
      <c r="D165" s="252" t="s">
        <v>226</v>
      </c>
      <c r="E165" s="253" t="s">
        <v>4527</v>
      </c>
      <c r="F165" s="254" t="s">
        <v>4528</v>
      </c>
      <c r="G165" s="255" t="s">
        <v>403</v>
      </c>
      <c r="H165" s="256">
        <v>26.550000000000001</v>
      </c>
      <c r="I165" s="257"/>
      <c r="J165" s="257"/>
      <c r="K165" s="258">
        <f>ROUND(P165*H165,2)</f>
        <v>0</v>
      </c>
      <c r="L165" s="254" t="s">
        <v>404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86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522</v>
      </c>
    </row>
    <row r="166" s="2" customFormat="1" ht="21.75" customHeight="1">
      <c r="A166" s="39"/>
      <c r="B166" s="40"/>
      <c r="C166" s="296" t="s">
        <v>289</v>
      </c>
      <c r="D166" s="296" t="s">
        <v>498</v>
      </c>
      <c r="E166" s="297" t="s">
        <v>4533</v>
      </c>
      <c r="F166" s="298" t="s">
        <v>4534</v>
      </c>
      <c r="G166" s="299" t="s">
        <v>403</v>
      </c>
      <c r="H166" s="300">
        <v>30.533000000000001</v>
      </c>
      <c r="I166" s="301"/>
      <c r="J166" s="302"/>
      <c r="K166" s="303">
        <f>ROUND(P166*H166,2)</f>
        <v>0</v>
      </c>
      <c r="L166" s="298" t="s">
        <v>404</v>
      </c>
      <c r="M166" s="304"/>
      <c r="N166" s="305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430</v>
      </c>
      <c r="AT166" s="264" t="s">
        <v>498</v>
      </c>
      <c r="AU166" s="264" t="s">
        <v>86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239</v>
      </c>
      <c r="BM166" s="264" t="s">
        <v>365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4532</v>
      </c>
      <c r="G167" s="275"/>
      <c r="H167" s="278">
        <v>30.533000000000001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86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4" customFormat="1">
      <c r="A168" s="14"/>
      <c r="B168" s="285"/>
      <c r="C168" s="286"/>
      <c r="D168" s="266" t="s">
        <v>446</v>
      </c>
      <c r="E168" s="287" t="s">
        <v>1</v>
      </c>
      <c r="F168" s="288" t="s">
        <v>463</v>
      </c>
      <c r="G168" s="286"/>
      <c r="H168" s="289">
        <v>30.533000000000001</v>
      </c>
      <c r="I168" s="290"/>
      <c r="J168" s="290"/>
      <c r="K168" s="286"/>
      <c r="L168" s="286"/>
      <c r="M168" s="291"/>
      <c r="N168" s="292"/>
      <c r="O168" s="293"/>
      <c r="P168" s="293"/>
      <c r="Q168" s="293"/>
      <c r="R168" s="293"/>
      <c r="S168" s="293"/>
      <c r="T168" s="293"/>
      <c r="U168" s="293"/>
      <c r="V168" s="293"/>
      <c r="W168" s="293"/>
      <c r="X168" s="294"/>
      <c r="Y168" s="14"/>
      <c r="Z168" s="14"/>
      <c r="AA168" s="14"/>
      <c r="AB168" s="14"/>
      <c r="AC168" s="14"/>
      <c r="AD168" s="14"/>
      <c r="AE168" s="14"/>
      <c r="AT168" s="295" t="s">
        <v>446</v>
      </c>
      <c r="AU168" s="295" t="s">
        <v>86</v>
      </c>
      <c r="AV168" s="14" t="s">
        <v>239</v>
      </c>
      <c r="AW168" s="14" t="s">
        <v>5</v>
      </c>
      <c r="AX168" s="14" t="s">
        <v>86</v>
      </c>
      <c r="AY168" s="295" t="s">
        <v>223</v>
      </c>
    </row>
    <row r="169" s="2" customFormat="1" ht="33" customHeight="1">
      <c r="A169" s="39"/>
      <c r="B169" s="40"/>
      <c r="C169" s="252" t="s">
        <v>9</v>
      </c>
      <c r="D169" s="252" t="s">
        <v>226</v>
      </c>
      <c r="E169" s="253" t="s">
        <v>4535</v>
      </c>
      <c r="F169" s="254" t="s">
        <v>4536</v>
      </c>
      <c r="G169" s="255" t="s">
        <v>409</v>
      </c>
      <c r="H169" s="256">
        <v>208.983</v>
      </c>
      <c r="I169" s="257"/>
      <c r="J169" s="257"/>
      <c r="K169" s="258">
        <f>ROUND(P169*H169,2)</f>
        <v>0</v>
      </c>
      <c r="L169" s="254" t="s">
        <v>404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86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375</v>
      </c>
    </row>
    <row r="170" s="13" customFormat="1">
      <c r="A170" s="13"/>
      <c r="B170" s="274"/>
      <c r="C170" s="275"/>
      <c r="D170" s="266" t="s">
        <v>446</v>
      </c>
      <c r="E170" s="276" t="s">
        <v>1</v>
      </c>
      <c r="F170" s="277" t="s">
        <v>4537</v>
      </c>
      <c r="G170" s="275"/>
      <c r="H170" s="278">
        <v>101.733</v>
      </c>
      <c r="I170" s="279"/>
      <c r="J170" s="279"/>
      <c r="K170" s="275"/>
      <c r="L170" s="275"/>
      <c r="M170" s="280"/>
      <c r="N170" s="281"/>
      <c r="O170" s="282"/>
      <c r="P170" s="282"/>
      <c r="Q170" s="282"/>
      <c r="R170" s="282"/>
      <c r="S170" s="282"/>
      <c r="T170" s="282"/>
      <c r="U170" s="282"/>
      <c r="V170" s="282"/>
      <c r="W170" s="282"/>
      <c r="X170" s="283"/>
      <c r="Y170" s="13"/>
      <c r="Z170" s="13"/>
      <c r="AA170" s="13"/>
      <c r="AB170" s="13"/>
      <c r="AC170" s="13"/>
      <c r="AD170" s="13"/>
      <c r="AE170" s="13"/>
      <c r="AT170" s="284" t="s">
        <v>446</v>
      </c>
      <c r="AU170" s="284" t="s">
        <v>86</v>
      </c>
      <c r="AV170" s="13" t="s">
        <v>88</v>
      </c>
      <c r="AW170" s="13" t="s">
        <v>5</v>
      </c>
      <c r="AX170" s="13" t="s">
        <v>78</v>
      </c>
      <c r="AY170" s="284" t="s">
        <v>223</v>
      </c>
    </row>
    <row r="171" s="13" customFormat="1">
      <c r="A171" s="13"/>
      <c r="B171" s="274"/>
      <c r="C171" s="275"/>
      <c r="D171" s="266" t="s">
        <v>446</v>
      </c>
      <c r="E171" s="276" t="s">
        <v>1</v>
      </c>
      <c r="F171" s="277" t="s">
        <v>4538</v>
      </c>
      <c r="G171" s="275"/>
      <c r="H171" s="278">
        <v>107.25</v>
      </c>
      <c r="I171" s="279"/>
      <c r="J171" s="279"/>
      <c r="K171" s="275"/>
      <c r="L171" s="275"/>
      <c r="M171" s="280"/>
      <c r="N171" s="281"/>
      <c r="O171" s="282"/>
      <c r="P171" s="282"/>
      <c r="Q171" s="282"/>
      <c r="R171" s="282"/>
      <c r="S171" s="282"/>
      <c r="T171" s="282"/>
      <c r="U171" s="282"/>
      <c r="V171" s="282"/>
      <c r="W171" s="282"/>
      <c r="X171" s="283"/>
      <c r="Y171" s="13"/>
      <c r="Z171" s="13"/>
      <c r="AA171" s="13"/>
      <c r="AB171" s="13"/>
      <c r="AC171" s="13"/>
      <c r="AD171" s="13"/>
      <c r="AE171" s="13"/>
      <c r="AT171" s="284" t="s">
        <v>446</v>
      </c>
      <c r="AU171" s="284" t="s">
        <v>86</v>
      </c>
      <c r="AV171" s="13" t="s">
        <v>88</v>
      </c>
      <c r="AW171" s="13" t="s">
        <v>5</v>
      </c>
      <c r="AX171" s="13" t="s">
        <v>78</v>
      </c>
      <c r="AY171" s="284" t="s">
        <v>223</v>
      </c>
    </row>
    <row r="172" s="14" customFormat="1">
      <c r="A172" s="14"/>
      <c r="B172" s="285"/>
      <c r="C172" s="286"/>
      <c r="D172" s="266" t="s">
        <v>446</v>
      </c>
      <c r="E172" s="287" t="s">
        <v>1</v>
      </c>
      <c r="F172" s="288" t="s">
        <v>463</v>
      </c>
      <c r="G172" s="286"/>
      <c r="H172" s="289">
        <v>208.983</v>
      </c>
      <c r="I172" s="290"/>
      <c r="J172" s="290"/>
      <c r="K172" s="286"/>
      <c r="L172" s="286"/>
      <c r="M172" s="291"/>
      <c r="N172" s="292"/>
      <c r="O172" s="293"/>
      <c r="P172" s="293"/>
      <c r="Q172" s="293"/>
      <c r="R172" s="293"/>
      <c r="S172" s="293"/>
      <c r="T172" s="293"/>
      <c r="U172" s="293"/>
      <c r="V172" s="293"/>
      <c r="W172" s="293"/>
      <c r="X172" s="294"/>
      <c r="Y172" s="14"/>
      <c r="Z172" s="14"/>
      <c r="AA172" s="14"/>
      <c r="AB172" s="14"/>
      <c r="AC172" s="14"/>
      <c r="AD172" s="14"/>
      <c r="AE172" s="14"/>
      <c r="AT172" s="295" t="s">
        <v>446</v>
      </c>
      <c r="AU172" s="295" t="s">
        <v>86</v>
      </c>
      <c r="AV172" s="14" t="s">
        <v>239</v>
      </c>
      <c r="AW172" s="14" t="s">
        <v>5</v>
      </c>
      <c r="AX172" s="14" t="s">
        <v>86</v>
      </c>
      <c r="AY172" s="295" t="s">
        <v>223</v>
      </c>
    </row>
    <row r="173" s="2" customFormat="1" ht="33" customHeight="1">
      <c r="A173" s="39"/>
      <c r="B173" s="40"/>
      <c r="C173" s="252" t="s">
        <v>303</v>
      </c>
      <c r="D173" s="252" t="s">
        <v>226</v>
      </c>
      <c r="E173" s="253" t="s">
        <v>4539</v>
      </c>
      <c r="F173" s="254" t="s">
        <v>4540</v>
      </c>
      <c r="G173" s="255" t="s">
        <v>409</v>
      </c>
      <c r="H173" s="256">
        <v>8.8900000000000006</v>
      </c>
      <c r="I173" s="257"/>
      <c r="J173" s="257"/>
      <c r="K173" s="258">
        <f>ROUND(P173*H173,2)</f>
        <v>0</v>
      </c>
      <c r="L173" s="254" t="s">
        <v>404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86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385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4541</v>
      </c>
      <c r="G174" s="275"/>
      <c r="H174" s="278">
        <v>8.8900000000000006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86</v>
      </c>
      <c r="AV174" s="13" t="s">
        <v>88</v>
      </c>
      <c r="AW174" s="13" t="s">
        <v>5</v>
      </c>
      <c r="AX174" s="13" t="s">
        <v>78</v>
      </c>
      <c r="AY174" s="284" t="s">
        <v>223</v>
      </c>
    </row>
    <row r="175" s="14" customFormat="1">
      <c r="A175" s="14"/>
      <c r="B175" s="285"/>
      <c r="C175" s="286"/>
      <c r="D175" s="266" t="s">
        <v>446</v>
      </c>
      <c r="E175" s="287" t="s">
        <v>1</v>
      </c>
      <c r="F175" s="288" t="s">
        <v>463</v>
      </c>
      <c r="G175" s="286"/>
      <c r="H175" s="289">
        <v>8.8900000000000006</v>
      </c>
      <c r="I175" s="290"/>
      <c r="J175" s="290"/>
      <c r="K175" s="286"/>
      <c r="L175" s="286"/>
      <c r="M175" s="291"/>
      <c r="N175" s="292"/>
      <c r="O175" s="293"/>
      <c r="P175" s="293"/>
      <c r="Q175" s="293"/>
      <c r="R175" s="293"/>
      <c r="S175" s="293"/>
      <c r="T175" s="293"/>
      <c r="U175" s="293"/>
      <c r="V175" s="293"/>
      <c r="W175" s="293"/>
      <c r="X175" s="294"/>
      <c r="Y175" s="14"/>
      <c r="Z175" s="14"/>
      <c r="AA175" s="14"/>
      <c r="AB175" s="14"/>
      <c r="AC175" s="14"/>
      <c r="AD175" s="14"/>
      <c r="AE175" s="14"/>
      <c r="AT175" s="295" t="s">
        <v>446</v>
      </c>
      <c r="AU175" s="295" t="s">
        <v>86</v>
      </c>
      <c r="AV175" s="14" t="s">
        <v>239</v>
      </c>
      <c r="AW175" s="14" t="s">
        <v>5</v>
      </c>
      <c r="AX175" s="14" t="s">
        <v>86</v>
      </c>
      <c r="AY175" s="295" t="s">
        <v>223</v>
      </c>
    </row>
    <row r="176" s="2" customFormat="1" ht="21.75" customHeight="1">
      <c r="A176" s="39"/>
      <c r="B176" s="40"/>
      <c r="C176" s="252" t="s">
        <v>312</v>
      </c>
      <c r="D176" s="252" t="s">
        <v>226</v>
      </c>
      <c r="E176" s="253" t="s">
        <v>3215</v>
      </c>
      <c r="F176" s="254" t="s">
        <v>4542</v>
      </c>
      <c r="G176" s="255" t="s">
        <v>409</v>
      </c>
      <c r="H176" s="256">
        <v>18.559999999999999</v>
      </c>
      <c r="I176" s="257"/>
      <c r="J176" s="257"/>
      <c r="K176" s="258">
        <f>ROUND(P176*H176,2)</f>
        <v>0</v>
      </c>
      <c r="L176" s="254" t="s">
        <v>404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</v>
      </c>
      <c r="V176" s="262">
        <f>U176*H176</f>
        <v>0</v>
      </c>
      <c r="W176" s="262">
        <v>0</v>
      </c>
      <c r="X176" s="263">
        <f>W176*H176</f>
        <v>0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86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307</v>
      </c>
    </row>
    <row r="177" s="13" customFormat="1">
      <c r="A177" s="13"/>
      <c r="B177" s="274"/>
      <c r="C177" s="275"/>
      <c r="D177" s="266" t="s">
        <v>446</v>
      </c>
      <c r="E177" s="276" t="s">
        <v>1</v>
      </c>
      <c r="F177" s="277" t="s">
        <v>4543</v>
      </c>
      <c r="G177" s="275"/>
      <c r="H177" s="278">
        <v>18.559999999999999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3"/>
      <c r="Z177" s="13"/>
      <c r="AA177" s="13"/>
      <c r="AB177" s="13"/>
      <c r="AC177" s="13"/>
      <c r="AD177" s="13"/>
      <c r="AE177" s="13"/>
      <c r="AT177" s="284" t="s">
        <v>446</v>
      </c>
      <c r="AU177" s="284" t="s">
        <v>86</v>
      </c>
      <c r="AV177" s="13" t="s">
        <v>88</v>
      </c>
      <c r="AW177" s="13" t="s">
        <v>5</v>
      </c>
      <c r="AX177" s="13" t="s">
        <v>78</v>
      </c>
      <c r="AY177" s="284" t="s">
        <v>223</v>
      </c>
    </row>
    <row r="178" s="14" customFormat="1">
      <c r="A178" s="14"/>
      <c r="B178" s="285"/>
      <c r="C178" s="286"/>
      <c r="D178" s="266" t="s">
        <v>446</v>
      </c>
      <c r="E178" s="287" t="s">
        <v>1</v>
      </c>
      <c r="F178" s="288" t="s">
        <v>463</v>
      </c>
      <c r="G178" s="286"/>
      <c r="H178" s="289">
        <v>18.559999999999999</v>
      </c>
      <c r="I178" s="290"/>
      <c r="J178" s="290"/>
      <c r="K178" s="286"/>
      <c r="L178" s="286"/>
      <c r="M178" s="291"/>
      <c r="N178" s="292"/>
      <c r="O178" s="293"/>
      <c r="P178" s="293"/>
      <c r="Q178" s="293"/>
      <c r="R178" s="293"/>
      <c r="S178" s="293"/>
      <c r="T178" s="293"/>
      <c r="U178" s="293"/>
      <c r="V178" s="293"/>
      <c r="W178" s="293"/>
      <c r="X178" s="294"/>
      <c r="Y178" s="14"/>
      <c r="Z178" s="14"/>
      <c r="AA178" s="14"/>
      <c r="AB178" s="14"/>
      <c r="AC178" s="14"/>
      <c r="AD178" s="14"/>
      <c r="AE178" s="14"/>
      <c r="AT178" s="295" t="s">
        <v>446</v>
      </c>
      <c r="AU178" s="295" t="s">
        <v>86</v>
      </c>
      <c r="AV178" s="14" t="s">
        <v>239</v>
      </c>
      <c r="AW178" s="14" t="s">
        <v>5</v>
      </c>
      <c r="AX178" s="14" t="s">
        <v>86</v>
      </c>
      <c r="AY178" s="295" t="s">
        <v>223</v>
      </c>
    </row>
    <row r="179" s="2" customFormat="1" ht="21.75" customHeight="1">
      <c r="A179" s="39"/>
      <c r="B179" s="40"/>
      <c r="C179" s="252" t="s">
        <v>317</v>
      </c>
      <c r="D179" s="252" t="s">
        <v>226</v>
      </c>
      <c r="E179" s="253" t="s">
        <v>2763</v>
      </c>
      <c r="F179" s="254" t="s">
        <v>4544</v>
      </c>
      <c r="G179" s="255" t="s">
        <v>409</v>
      </c>
      <c r="H179" s="256">
        <v>3.3599999999999999</v>
      </c>
      <c r="I179" s="257"/>
      <c r="J179" s="257"/>
      <c r="K179" s="258">
        <f>ROUND(P179*H179,2)</f>
        <v>0</v>
      </c>
      <c r="L179" s="254" t="s">
        <v>404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86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327</v>
      </c>
    </row>
    <row r="180" s="13" customFormat="1">
      <c r="A180" s="13"/>
      <c r="B180" s="274"/>
      <c r="C180" s="275"/>
      <c r="D180" s="266" t="s">
        <v>446</v>
      </c>
      <c r="E180" s="276" t="s">
        <v>1</v>
      </c>
      <c r="F180" s="277" t="s">
        <v>4545</v>
      </c>
      <c r="G180" s="275"/>
      <c r="H180" s="278">
        <v>3.3599999999999999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86</v>
      </c>
      <c r="AV180" s="13" t="s">
        <v>88</v>
      </c>
      <c r="AW180" s="13" t="s">
        <v>5</v>
      </c>
      <c r="AX180" s="13" t="s">
        <v>78</v>
      </c>
      <c r="AY180" s="284" t="s">
        <v>223</v>
      </c>
    </row>
    <row r="181" s="14" customFormat="1">
      <c r="A181" s="14"/>
      <c r="B181" s="285"/>
      <c r="C181" s="286"/>
      <c r="D181" s="266" t="s">
        <v>446</v>
      </c>
      <c r="E181" s="287" t="s">
        <v>1</v>
      </c>
      <c r="F181" s="288" t="s">
        <v>463</v>
      </c>
      <c r="G181" s="286"/>
      <c r="H181" s="289">
        <v>3.3599999999999999</v>
      </c>
      <c r="I181" s="290"/>
      <c r="J181" s="290"/>
      <c r="K181" s="286"/>
      <c r="L181" s="286"/>
      <c r="M181" s="291"/>
      <c r="N181" s="292"/>
      <c r="O181" s="293"/>
      <c r="P181" s="293"/>
      <c r="Q181" s="293"/>
      <c r="R181" s="293"/>
      <c r="S181" s="293"/>
      <c r="T181" s="293"/>
      <c r="U181" s="293"/>
      <c r="V181" s="293"/>
      <c r="W181" s="293"/>
      <c r="X181" s="294"/>
      <c r="Y181" s="14"/>
      <c r="Z181" s="14"/>
      <c r="AA181" s="14"/>
      <c r="AB181" s="14"/>
      <c r="AC181" s="14"/>
      <c r="AD181" s="14"/>
      <c r="AE181" s="14"/>
      <c r="AT181" s="295" t="s">
        <v>446</v>
      </c>
      <c r="AU181" s="295" t="s">
        <v>86</v>
      </c>
      <c r="AV181" s="14" t="s">
        <v>239</v>
      </c>
      <c r="AW181" s="14" t="s">
        <v>5</v>
      </c>
      <c r="AX181" s="14" t="s">
        <v>86</v>
      </c>
      <c r="AY181" s="295" t="s">
        <v>223</v>
      </c>
    </row>
    <row r="182" s="2" customFormat="1" ht="21.75" customHeight="1">
      <c r="A182" s="39"/>
      <c r="B182" s="40"/>
      <c r="C182" s="252" t="s">
        <v>322</v>
      </c>
      <c r="D182" s="252" t="s">
        <v>226</v>
      </c>
      <c r="E182" s="253" t="s">
        <v>4546</v>
      </c>
      <c r="F182" s="254" t="s">
        <v>4547</v>
      </c>
      <c r="G182" s="255" t="s">
        <v>403</v>
      </c>
      <c r="H182" s="256">
        <v>2.9700000000000002</v>
      </c>
      <c r="I182" s="257"/>
      <c r="J182" s="257"/>
      <c r="K182" s="258">
        <f>ROUND(P182*H182,2)</f>
        <v>0</v>
      </c>
      <c r="L182" s="254" t="s">
        <v>404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0</v>
      </c>
      <c r="V182" s="262">
        <f>U182*H182</f>
        <v>0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86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575</v>
      </c>
    </row>
    <row r="183" s="13" customFormat="1">
      <c r="A183" s="13"/>
      <c r="B183" s="274"/>
      <c r="C183" s="275"/>
      <c r="D183" s="266" t="s">
        <v>446</v>
      </c>
      <c r="E183" s="276" t="s">
        <v>1</v>
      </c>
      <c r="F183" s="277" t="s">
        <v>4548</v>
      </c>
      <c r="G183" s="275"/>
      <c r="H183" s="278">
        <v>2.9700000000000002</v>
      </c>
      <c r="I183" s="279"/>
      <c r="J183" s="279"/>
      <c r="K183" s="275"/>
      <c r="L183" s="275"/>
      <c r="M183" s="280"/>
      <c r="N183" s="281"/>
      <c r="O183" s="282"/>
      <c r="P183" s="282"/>
      <c r="Q183" s="282"/>
      <c r="R183" s="282"/>
      <c r="S183" s="282"/>
      <c r="T183" s="282"/>
      <c r="U183" s="282"/>
      <c r="V183" s="282"/>
      <c r="W183" s="282"/>
      <c r="X183" s="283"/>
      <c r="Y183" s="13"/>
      <c r="Z183" s="13"/>
      <c r="AA183" s="13"/>
      <c r="AB183" s="13"/>
      <c r="AC183" s="13"/>
      <c r="AD183" s="13"/>
      <c r="AE183" s="13"/>
      <c r="AT183" s="284" t="s">
        <v>446</v>
      </c>
      <c r="AU183" s="284" t="s">
        <v>86</v>
      </c>
      <c r="AV183" s="13" t="s">
        <v>88</v>
      </c>
      <c r="AW183" s="13" t="s">
        <v>5</v>
      </c>
      <c r="AX183" s="13" t="s">
        <v>78</v>
      </c>
      <c r="AY183" s="284" t="s">
        <v>223</v>
      </c>
    </row>
    <row r="184" s="14" customFormat="1">
      <c r="A184" s="14"/>
      <c r="B184" s="285"/>
      <c r="C184" s="286"/>
      <c r="D184" s="266" t="s">
        <v>446</v>
      </c>
      <c r="E184" s="287" t="s">
        <v>1</v>
      </c>
      <c r="F184" s="288" t="s">
        <v>463</v>
      </c>
      <c r="G184" s="286"/>
      <c r="H184" s="289">
        <v>2.9700000000000002</v>
      </c>
      <c r="I184" s="290"/>
      <c r="J184" s="290"/>
      <c r="K184" s="286"/>
      <c r="L184" s="286"/>
      <c r="M184" s="291"/>
      <c r="N184" s="292"/>
      <c r="O184" s="293"/>
      <c r="P184" s="293"/>
      <c r="Q184" s="293"/>
      <c r="R184" s="293"/>
      <c r="S184" s="293"/>
      <c r="T184" s="293"/>
      <c r="U184" s="293"/>
      <c r="V184" s="293"/>
      <c r="W184" s="293"/>
      <c r="X184" s="294"/>
      <c r="Y184" s="14"/>
      <c r="Z184" s="14"/>
      <c r="AA184" s="14"/>
      <c r="AB184" s="14"/>
      <c r="AC184" s="14"/>
      <c r="AD184" s="14"/>
      <c r="AE184" s="14"/>
      <c r="AT184" s="295" t="s">
        <v>446</v>
      </c>
      <c r="AU184" s="295" t="s">
        <v>86</v>
      </c>
      <c r="AV184" s="14" t="s">
        <v>239</v>
      </c>
      <c r="AW184" s="14" t="s">
        <v>5</v>
      </c>
      <c r="AX184" s="14" t="s">
        <v>86</v>
      </c>
      <c r="AY184" s="295" t="s">
        <v>223</v>
      </c>
    </row>
    <row r="185" s="2" customFormat="1" ht="21.75" customHeight="1">
      <c r="A185" s="39"/>
      <c r="B185" s="40"/>
      <c r="C185" s="252" t="s">
        <v>332</v>
      </c>
      <c r="D185" s="252" t="s">
        <v>226</v>
      </c>
      <c r="E185" s="253" t="s">
        <v>4549</v>
      </c>
      <c r="F185" s="254" t="s">
        <v>4550</v>
      </c>
      <c r="G185" s="255" t="s">
        <v>403</v>
      </c>
      <c r="H185" s="256">
        <v>2.9700000000000002</v>
      </c>
      <c r="I185" s="257"/>
      <c r="J185" s="257"/>
      <c r="K185" s="258">
        <f>ROUND(P185*H185,2)</f>
        <v>0</v>
      </c>
      <c r="L185" s="254" t="s">
        <v>404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86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584</v>
      </c>
    </row>
    <row r="186" s="2" customFormat="1" ht="21.75" customHeight="1">
      <c r="A186" s="39"/>
      <c r="B186" s="40"/>
      <c r="C186" s="252" t="s">
        <v>8</v>
      </c>
      <c r="D186" s="252" t="s">
        <v>226</v>
      </c>
      <c r="E186" s="253" t="s">
        <v>2777</v>
      </c>
      <c r="F186" s="254" t="s">
        <v>4551</v>
      </c>
      <c r="G186" s="255" t="s">
        <v>501</v>
      </c>
      <c r="H186" s="256">
        <v>0.27800000000000002</v>
      </c>
      <c r="I186" s="257"/>
      <c r="J186" s="257"/>
      <c r="K186" s="258">
        <f>ROUND(P186*H186,2)</f>
        <v>0</v>
      </c>
      <c r="L186" s="254" t="s">
        <v>404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</v>
      </c>
      <c r="V186" s="262">
        <f>U186*H186</f>
        <v>0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86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595</v>
      </c>
    </row>
    <row r="187" s="13" customFormat="1">
      <c r="A187" s="13"/>
      <c r="B187" s="274"/>
      <c r="C187" s="275"/>
      <c r="D187" s="266" t="s">
        <v>446</v>
      </c>
      <c r="E187" s="276" t="s">
        <v>1</v>
      </c>
      <c r="F187" s="277" t="s">
        <v>4552</v>
      </c>
      <c r="G187" s="275"/>
      <c r="H187" s="278">
        <v>0.27800000000000002</v>
      </c>
      <c r="I187" s="279"/>
      <c r="J187" s="279"/>
      <c r="K187" s="275"/>
      <c r="L187" s="275"/>
      <c r="M187" s="280"/>
      <c r="N187" s="281"/>
      <c r="O187" s="282"/>
      <c r="P187" s="282"/>
      <c r="Q187" s="282"/>
      <c r="R187" s="282"/>
      <c r="S187" s="282"/>
      <c r="T187" s="282"/>
      <c r="U187" s="282"/>
      <c r="V187" s="282"/>
      <c r="W187" s="282"/>
      <c r="X187" s="283"/>
      <c r="Y187" s="13"/>
      <c r="Z187" s="13"/>
      <c r="AA187" s="13"/>
      <c r="AB187" s="13"/>
      <c r="AC187" s="13"/>
      <c r="AD187" s="13"/>
      <c r="AE187" s="13"/>
      <c r="AT187" s="284" t="s">
        <v>446</v>
      </c>
      <c r="AU187" s="284" t="s">
        <v>86</v>
      </c>
      <c r="AV187" s="13" t="s">
        <v>88</v>
      </c>
      <c r="AW187" s="13" t="s">
        <v>5</v>
      </c>
      <c r="AX187" s="13" t="s">
        <v>78</v>
      </c>
      <c r="AY187" s="284" t="s">
        <v>223</v>
      </c>
    </row>
    <row r="188" s="14" customFormat="1">
      <c r="A188" s="14"/>
      <c r="B188" s="285"/>
      <c r="C188" s="286"/>
      <c r="D188" s="266" t="s">
        <v>446</v>
      </c>
      <c r="E188" s="287" t="s">
        <v>1</v>
      </c>
      <c r="F188" s="288" t="s">
        <v>463</v>
      </c>
      <c r="G188" s="286"/>
      <c r="H188" s="289">
        <v>0.27800000000000002</v>
      </c>
      <c r="I188" s="290"/>
      <c r="J188" s="290"/>
      <c r="K188" s="286"/>
      <c r="L188" s="286"/>
      <c r="M188" s="291"/>
      <c r="N188" s="292"/>
      <c r="O188" s="293"/>
      <c r="P188" s="293"/>
      <c r="Q188" s="293"/>
      <c r="R188" s="293"/>
      <c r="S188" s="293"/>
      <c r="T188" s="293"/>
      <c r="U188" s="293"/>
      <c r="V188" s="293"/>
      <c r="W188" s="293"/>
      <c r="X188" s="294"/>
      <c r="Y188" s="14"/>
      <c r="Z188" s="14"/>
      <c r="AA188" s="14"/>
      <c r="AB188" s="14"/>
      <c r="AC188" s="14"/>
      <c r="AD188" s="14"/>
      <c r="AE188" s="14"/>
      <c r="AT188" s="295" t="s">
        <v>446</v>
      </c>
      <c r="AU188" s="295" t="s">
        <v>86</v>
      </c>
      <c r="AV188" s="14" t="s">
        <v>239</v>
      </c>
      <c r="AW188" s="14" t="s">
        <v>5</v>
      </c>
      <c r="AX188" s="14" t="s">
        <v>86</v>
      </c>
      <c r="AY188" s="295" t="s">
        <v>223</v>
      </c>
    </row>
    <row r="189" s="2" customFormat="1" ht="21.75" customHeight="1">
      <c r="A189" s="39"/>
      <c r="B189" s="40"/>
      <c r="C189" s="252" t="s">
        <v>343</v>
      </c>
      <c r="D189" s="252" t="s">
        <v>226</v>
      </c>
      <c r="E189" s="253" t="s">
        <v>4553</v>
      </c>
      <c r="F189" s="254" t="s">
        <v>4554</v>
      </c>
      <c r="G189" s="255" t="s">
        <v>409</v>
      </c>
      <c r="H189" s="256">
        <v>26.879999999999999</v>
      </c>
      <c r="I189" s="257"/>
      <c r="J189" s="257"/>
      <c r="K189" s="258">
        <f>ROUND(P189*H189,2)</f>
        <v>0</v>
      </c>
      <c r="L189" s="254" t="s">
        <v>404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86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611</v>
      </c>
    </row>
    <row r="190" s="13" customFormat="1">
      <c r="A190" s="13"/>
      <c r="B190" s="274"/>
      <c r="C190" s="275"/>
      <c r="D190" s="266" t="s">
        <v>446</v>
      </c>
      <c r="E190" s="276" t="s">
        <v>1</v>
      </c>
      <c r="F190" s="277" t="s">
        <v>4555</v>
      </c>
      <c r="G190" s="275"/>
      <c r="H190" s="278">
        <v>26.879999999999999</v>
      </c>
      <c r="I190" s="279"/>
      <c r="J190" s="279"/>
      <c r="K190" s="275"/>
      <c r="L190" s="275"/>
      <c r="M190" s="280"/>
      <c r="N190" s="281"/>
      <c r="O190" s="282"/>
      <c r="P190" s="282"/>
      <c r="Q190" s="282"/>
      <c r="R190" s="282"/>
      <c r="S190" s="282"/>
      <c r="T190" s="282"/>
      <c r="U190" s="282"/>
      <c r="V190" s="282"/>
      <c r="W190" s="282"/>
      <c r="X190" s="283"/>
      <c r="Y190" s="13"/>
      <c r="Z190" s="13"/>
      <c r="AA190" s="13"/>
      <c r="AB190" s="13"/>
      <c r="AC190" s="13"/>
      <c r="AD190" s="13"/>
      <c r="AE190" s="13"/>
      <c r="AT190" s="284" t="s">
        <v>446</v>
      </c>
      <c r="AU190" s="284" t="s">
        <v>86</v>
      </c>
      <c r="AV190" s="13" t="s">
        <v>88</v>
      </c>
      <c r="AW190" s="13" t="s">
        <v>5</v>
      </c>
      <c r="AX190" s="13" t="s">
        <v>78</v>
      </c>
      <c r="AY190" s="284" t="s">
        <v>223</v>
      </c>
    </row>
    <row r="191" s="14" customFormat="1">
      <c r="A191" s="14"/>
      <c r="B191" s="285"/>
      <c r="C191" s="286"/>
      <c r="D191" s="266" t="s">
        <v>446</v>
      </c>
      <c r="E191" s="287" t="s">
        <v>1</v>
      </c>
      <c r="F191" s="288" t="s">
        <v>463</v>
      </c>
      <c r="G191" s="286"/>
      <c r="H191" s="289">
        <v>26.879999999999999</v>
      </c>
      <c r="I191" s="290"/>
      <c r="J191" s="290"/>
      <c r="K191" s="286"/>
      <c r="L191" s="286"/>
      <c r="M191" s="291"/>
      <c r="N191" s="292"/>
      <c r="O191" s="293"/>
      <c r="P191" s="293"/>
      <c r="Q191" s="293"/>
      <c r="R191" s="293"/>
      <c r="S191" s="293"/>
      <c r="T191" s="293"/>
      <c r="U191" s="293"/>
      <c r="V191" s="293"/>
      <c r="W191" s="293"/>
      <c r="X191" s="294"/>
      <c r="Y191" s="14"/>
      <c r="Z191" s="14"/>
      <c r="AA191" s="14"/>
      <c r="AB191" s="14"/>
      <c r="AC191" s="14"/>
      <c r="AD191" s="14"/>
      <c r="AE191" s="14"/>
      <c r="AT191" s="295" t="s">
        <v>446</v>
      </c>
      <c r="AU191" s="295" t="s">
        <v>86</v>
      </c>
      <c r="AV191" s="14" t="s">
        <v>239</v>
      </c>
      <c r="AW191" s="14" t="s">
        <v>5</v>
      </c>
      <c r="AX191" s="14" t="s">
        <v>86</v>
      </c>
      <c r="AY191" s="295" t="s">
        <v>223</v>
      </c>
    </row>
    <row r="192" s="2" customFormat="1" ht="21.75" customHeight="1">
      <c r="A192" s="39"/>
      <c r="B192" s="40"/>
      <c r="C192" s="252" t="s">
        <v>348</v>
      </c>
      <c r="D192" s="252" t="s">
        <v>226</v>
      </c>
      <c r="E192" s="253" t="s">
        <v>4556</v>
      </c>
      <c r="F192" s="254" t="s">
        <v>4557</v>
      </c>
      <c r="G192" s="255" t="s">
        <v>403</v>
      </c>
      <c r="H192" s="256">
        <v>23.760000000000002</v>
      </c>
      <c r="I192" s="257"/>
      <c r="J192" s="257"/>
      <c r="K192" s="258">
        <f>ROUND(P192*H192,2)</f>
        <v>0</v>
      </c>
      <c r="L192" s="254" t="s">
        <v>404</v>
      </c>
      <c r="M192" s="45"/>
      <c r="N192" s="259" t="s">
        <v>1</v>
      </c>
      <c r="O192" s="260" t="s">
        <v>41</v>
      </c>
      <c r="P192" s="261">
        <f>I192+J192</f>
        <v>0</v>
      </c>
      <c r="Q192" s="261">
        <f>ROUND(I192*H192,2)</f>
        <v>0</v>
      </c>
      <c r="R192" s="261">
        <f>ROUND(J192*H192,2)</f>
        <v>0</v>
      </c>
      <c r="S192" s="92"/>
      <c r="T192" s="262">
        <f>S192*H192</f>
        <v>0</v>
      </c>
      <c r="U192" s="262">
        <v>0</v>
      </c>
      <c r="V192" s="262">
        <f>U192*H192</f>
        <v>0</v>
      </c>
      <c r="W192" s="262">
        <v>0</v>
      </c>
      <c r="X192" s="263">
        <f>W192*H192</f>
        <v>0</v>
      </c>
      <c r="Y192" s="39"/>
      <c r="Z192" s="39"/>
      <c r="AA192" s="39"/>
      <c r="AB192" s="39"/>
      <c r="AC192" s="39"/>
      <c r="AD192" s="39"/>
      <c r="AE192" s="39"/>
      <c r="AR192" s="264" t="s">
        <v>239</v>
      </c>
      <c r="AT192" s="264" t="s">
        <v>226</v>
      </c>
      <c r="AU192" s="264" t="s">
        <v>86</v>
      </c>
      <c r="AY192" s="18" t="s">
        <v>223</v>
      </c>
      <c r="BE192" s="265">
        <f>IF(O192="základní",K192,0)</f>
        <v>0</v>
      </c>
      <c r="BF192" s="265">
        <f>IF(O192="snížená",K192,0)</f>
        <v>0</v>
      </c>
      <c r="BG192" s="265">
        <f>IF(O192="zákl. přenesená",K192,0)</f>
        <v>0</v>
      </c>
      <c r="BH192" s="265">
        <f>IF(O192="sníž. přenesená",K192,0)</f>
        <v>0</v>
      </c>
      <c r="BI192" s="265">
        <f>IF(O192="nulová",K192,0)</f>
        <v>0</v>
      </c>
      <c r="BJ192" s="18" t="s">
        <v>86</v>
      </c>
      <c r="BK192" s="265">
        <f>ROUND(P192*H192,2)</f>
        <v>0</v>
      </c>
      <c r="BL192" s="18" t="s">
        <v>239</v>
      </c>
      <c r="BM192" s="264" t="s">
        <v>621</v>
      </c>
    </row>
    <row r="193" s="13" customFormat="1">
      <c r="A193" s="13"/>
      <c r="B193" s="274"/>
      <c r="C193" s="275"/>
      <c r="D193" s="266" t="s">
        <v>446</v>
      </c>
      <c r="E193" s="276" t="s">
        <v>1</v>
      </c>
      <c r="F193" s="277" t="s">
        <v>4558</v>
      </c>
      <c r="G193" s="275"/>
      <c r="H193" s="278">
        <v>23.760000000000002</v>
      </c>
      <c r="I193" s="279"/>
      <c r="J193" s="279"/>
      <c r="K193" s="275"/>
      <c r="L193" s="275"/>
      <c r="M193" s="280"/>
      <c r="N193" s="281"/>
      <c r="O193" s="282"/>
      <c r="P193" s="282"/>
      <c r="Q193" s="282"/>
      <c r="R193" s="282"/>
      <c r="S193" s="282"/>
      <c r="T193" s="282"/>
      <c r="U193" s="282"/>
      <c r="V193" s="282"/>
      <c r="W193" s="282"/>
      <c r="X193" s="283"/>
      <c r="Y193" s="13"/>
      <c r="Z193" s="13"/>
      <c r="AA193" s="13"/>
      <c r="AB193" s="13"/>
      <c r="AC193" s="13"/>
      <c r="AD193" s="13"/>
      <c r="AE193" s="13"/>
      <c r="AT193" s="284" t="s">
        <v>446</v>
      </c>
      <c r="AU193" s="284" t="s">
        <v>86</v>
      </c>
      <c r="AV193" s="13" t="s">
        <v>88</v>
      </c>
      <c r="AW193" s="13" t="s">
        <v>5</v>
      </c>
      <c r="AX193" s="13" t="s">
        <v>78</v>
      </c>
      <c r="AY193" s="284" t="s">
        <v>223</v>
      </c>
    </row>
    <row r="194" s="14" customFormat="1">
      <c r="A194" s="14"/>
      <c r="B194" s="285"/>
      <c r="C194" s="286"/>
      <c r="D194" s="266" t="s">
        <v>446</v>
      </c>
      <c r="E194" s="287" t="s">
        <v>1</v>
      </c>
      <c r="F194" s="288" t="s">
        <v>463</v>
      </c>
      <c r="G194" s="286"/>
      <c r="H194" s="289">
        <v>23.760000000000002</v>
      </c>
      <c r="I194" s="290"/>
      <c r="J194" s="290"/>
      <c r="K194" s="286"/>
      <c r="L194" s="286"/>
      <c r="M194" s="291"/>
      <c r="N194" s="292"/>
      <c r="O194" s="293"/>
      <c r="P194" s="293"/>
      <c r="Q194" s="293"/>
      <c r="R194" s="293"/>
      <c r="S194" s="293"/>
      <c r="T194" s="293"/>
      <c r="U194" s="293"/>
      <c r="V194" s="293"/>
      <c r="W194" s="293"/>
      <c r="X194" s="294"/>
      <c r="Y194" s="14"/>
      <c r="Z194" s="14"/>
      <c r="AA194" s="14"/>
      <c r="AB194" s="14"/>
      <c r="AC194" s="14"/>
      <c r="AD194" s="14"/>
      <c r="AE194" s="14"/>
      <c r="AT194" s="295" t="s">
        <v>446</v>
      </c>
      <c r="AU194" s="295" t="s">
        <v>86</v>
      </c>
      <c r="AV194" s="14" t="s">
        <v>239</v>
      </c>
      <c r="AW194" s="14" t="s">
        <v>5</v>
      </c>
      <c r="AX194" s="14" t="s">
        <v>86</v>
      </c>
      <c r="AY194" s="295" t="s">
        <v>223</v>
      </c>
    </row>
    <row r="195" s="2" customFormat="1" ht="21.75" customHeight="1">
      <c r="A195" s="39"/>
      <c r="B195" s="40"/>
      <c r="C195" s="252" t="s">
        <v>353</v>
      </c>
      <c r="D195" s="252" t="s">
        <v>226</v>
      </c>
      <c r="E195" s="253" t="s">
        <v>4559</v>
      </c>
      <c r="F195" s="254" t="s">
        <v>4560</v>
      </c>
      <c r="G195" s="255" t="s">
        <v>403</v>
      </c>
      <c r="H195" s="256">
        <v>23.760000000000002</v>
      </c>
      <c r="I195" s="257"/>
      <c r="J195" s="257"/>
      <c r="K195" s="258">
        <f>ROUND(P195*H195,2)</f>
        <v>0</v>
      </c>
      <c r="L195" s="254" t="s">
        <v>404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86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630</v>
      </c>
    </row>
    <row r="196" s="12" customFormat="1" ht="25.92" customHeight="1">
      <c r="A196" s="12"/>
      <c r="B196" s="235"/>
      <c r="C196" s="236"/>
      <c r="D196" s="237" t="s">
        <v>77</v>
      </c>
      <c r="E196" s="238" t="s">
        <v>234</v>
      </c>
      <c r="F196" s="238" t="s">
        <v>1186</v>
      </c>
      <c r="G196" s="236"/>
      <c r="H196" s="236"/>
      <c r="I196" s="239"/>
      <c r="J196" s="239"/>
      <c r="K196" s="240">
        <f>BK196</f>
        <v>0</v>
      </c>
      <c r="L196" s="236"/>
      <c r="M196" s="241"/>
      <c r="N196" s="242"/>
      <c r="O196" s="243"/>
      <c r="P196" s="243"/>
      <c r="Q196" s="244">
        <f>SUM(Q197:Q215)</f>
        <v>0</v>
      </c>
      <c r="R196" s="244">
        <f>SUM(R197:R215)</f>
        <v>0</v>
      </c>
      <c r="S196" s="243"/>
      <c r="T196" s="245">
        <f>SUM(T197:T215)</f>
        <v>0</v>
      </c>
      <c r="U196" s="243"/>
      <c r="V196" s="245">
        <f>SUM(V197:V215)</f>
        <v>0</v>
      </c>
      <c r="W196" s="243"/>
      <c r="X196" s="246">
        <f>SUM(X197:X215)</f>
        <v>0</v>
      </c>
      <c r="Y196" s="12"/>
      <c r="Z196" s="12"/>
      <c r="AA196" s="12"/>
      <c r="AB196" s="12"/>
      <c r="AC196" s="12"/>
      <c r="AD196" s="12"/>
      <c r="AE196" s="12"/>
      <c r="AR196" s="247" t="s">
        <v>86</v>
      </c>
      <c r="AT196" s="248" t="s">
        <v>77</v>
      </c>
      <c r="AU196" s="248" t="s">
        <v>78</v>
      </c>
      <c r="AY196" s="247" t="s">
        <v>223</v>
      </c>
      <c r="BK196" s="249">
        <f>SUM(BK197:BK215)</f>
        <v>0</v>
      </c>
    </row>
    <row r="197" s="2" customFormat="1" ht="33" customHeight="1">
      <c r="A197" s="39"/>
      <c r="B197" s="40"/>
      <c r="C197" s="252" t="s">
        <v>358</v>
      </c>
      <c r="D197" s="252" t="s">
        <v>226</v>
      </c>
      <c r="E197" s="253" t="s">
        <v>4561</v>
      </c>
      <c r="F197" s="254" t="s">
        <v>4562</v>
      </c>
      <c r="G197" s="255" t="s">
        <v>403</v>
      </c>
      <c r="H197" s="256">
        <v>26.550000000000001</v>
      </c>
      <c r="I197" s="257"/>
      <c r="J197" s="257"/>
      <c r="K197" s="258">
        <f>ROUND(P197*H197,2)</f>
        <v>0</v>
      </c>
      <c r="L197" s="254" t="s">
        <v>404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86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640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4529</v>
      </c>
      <c r="G198" s="275"/>
      <c r="H198" s="278">
        <v>26.550000000000001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86</v>
      </c>
      <c r="AV198" s="13" t="s">
        <v>88</v>
      </c>
      <c r="AW198" s="13" t="s">
        <v>5</v>
      </c>
      <c r="AX198" s="13" t="s">
        <v>78</v>
      </c>
      <c r="AY198" s="284" t="s">
        <v>223</v>
      </c>
    </row>
    <row r="199" s="14" customFormat="1">
      <c r="A199" s="14"/>
      <c r="B199" s="285"/>
      <c r="C199" s="286"/>
      <c r="D199" s="266" t="s">
        <v>446</v>
      </c>
      <c r="E199" s="287" t="s">
        <v>1</v>
      </c>
      <c r="F199" s="288" t="s">
        <v>463</v>
      </c>
      <c r="G199" s="286"/>
      <c r="H199" s="289">
        <v>26.550000000000001</v>
      </c>
      <c r="I199" s="290"/>
      <c r="J199" s="290"/>
      <c r="K199" s="286"/>
      <c r="L199" s="286"/>
      <c r="M199" s="291"/>
      <c r="N199" s="292"/>
      <c r="O199" s="293"/>
      <c r="P199" s="293"/>
      <c r="Q199" s="293"/>
      <c r="R199" s="293"/>
      <c r="S199" s="293"/>
      <c r="T199" s="293"/>
      <c r="U199" s="293"/>
      <c r="V199" s="293"/>
      <c r="W199" s="293"/>
      <c r="X199" s="294"/>
      <c r="Y199" s="14"/>
      <c r="Z199" s="14"/>
      <c r="AA199" s="14"/>
      <c r="AB199" s="14"/>
      <c r="AC199" s="14"/>
      <c r="AD199" s="14"/>
      <c r="AE199" s="14"/>
      <c r="AT199" s="295" t="s">
        <v>446</v>
      </c>
      <c r="AU199" s="295" t="s">
        <v>86</v>
      </c>
      <c r="AV199" s="14" t="s">
        <v>239</v>
      </c>
      <c r="AW199" s="14" t="s">
        <v>5</v>
      </c>
      <c r="AX199" s="14" t="s">
        <v>86</v>
      </c>
      <c r="AY199" s="295" t="s">
        <v>223</v>
      </c>
    </row>
    <row r="200" s="2" customFormat="1" ht="55.5" customHeight="1">
      <c r="A200" s="39"/>
      <c r="B200" s="40"/>
      <c r="C200" s="252" t="s">
        <v>522</v>
      </c>
      <c r="D200" s="252" t="s">
        <v>226</v>
      </c>
      <c r="E200" s="253" t="s">
        <v>4563</v>
      </c>
      <c r="F200" s="254" t="s">
        <v>4564</v>
      </c>
      <c r="G200" s="255" t="s">
        <v>409</v>
      </c>
      <c r="H200" s="256">
        <v>30.52</v>
      </c>
      <c r="I200" s="257"/>
      <c r="J200" s="257"/>
      <c r="K200" s="258">
        <f>ROUND(P200*H200,2)</f>
        <v>0</v>
      </c>
      <c r="L200" s="254" t="s">
        <v>1</v>
      </c>
      <c r="M200" s="45"/>
      <c r="N200" s="259" t="s">
        <v>1</v>
      </c>
      <c r="O200" s="260" t="s">
        <v>41</v>
      </c>
      <c r="P200" s="261">
        <f>I200+J200</f>
        <v>0</v>
      </c>
      <c r="Q200" s="261">
        <f>ROUND(I200*H200,2)</f>
        <v>0</v>
      </c>
      <c r="R200" s="261">
        <f>ROUND(J200*H200,2)</f>
        <v>0</v>
      </c>
      <c r="S200" s="92"/>
      <c r="T200" s="262">
        <f>S200*H200</f>
        <v>0</v>
      </c>
      <c r="U200" s="262">
        <v>0</v>
      </c>
      <c r="V200" s="262">
        <f>U200*H200</f>
        <v>0</v>
      </c>
      <c r="W200" s="262">
        <v>0</v>
      </c>
      <c r="X200" s="263">
        <f>W200*H200</f>
        <v>0</v>
      </c>
      <c r="Y200" s="39"/>
      <c r="Z200" s="39"/>
      <c r="AA200" s="39"/>
      <c r="AB200" s="39"/>
      <c r="AC200" s="39"/>
      <c r="AD200" s="39"/>
      <c r="AE200" s="39"/>
      <c r="AR200" s="264" t="s">
        <v>239</v>
      </c>
      <c r="AT200" s="264" t="s">
        <v>226</v>
      </c>
      <c r="AU200" s="264" t="s">
        <v>86</v>
      </c>
      <c r="AY200" s="18" t="s">
        <v>223</v>
      </c>
      <c r="BE200" s="265">
        <f>IF(O200="základní",K200,0)</f>
        <v>0</v>
      </c>
      <c r="BF200" s="265">
        <f>IF(O200="snížená",K200,0)</f>
        <v>0</v>
      </c>
      <c r="BG200" s="265">
        <f>IF(O200="zákl. přenesená",K200,0)</f>
        <v>0</v>
      </c>
      <c r="BH200" s="265">
        <f>IF(O200="sníž. přenesená",K200,0)</f>
        <v>0</v>
      </c>
      <c r="BI200" s="265">
        <f>IF(O200="nulová",K200,0)</f>
        <v>0</v>
      </c>
      <c r="BJ200" s="18" t="s">
        <v>86</v>
      </c>
      <c r="BK200" s="265">
        <f>ROUND(P200*H200,2)</f>
        <v>0</v>
      </c>
      <c r="BL200" s="18" t="s">
        <v>239</v>
      </c>
      <c r="BM200" s="264" t="s">
        <v>650</v>
      </c>
    </row>
    <row r="201" s="13" customFormat="1">
      <c r="A201" s="13"/>
      <c r="B201" s="274"/>
      <c r="C201" s="275"/>
      <c r="D201" s="266" t="s">
        <v>446</v>
      </c>
      <c r="E201" s="276" t="s">
        <v>1</v>
      </c>
      <c r="F201" s="277" t="s">
        <v>4565</v>
      </c>
      <c r="G201" s="275"/>
      <c r="H201" s="278">
        <v>16.800000000000001</v>
      </c>
      <c r="I201" s="279"/>
      <c r="J201" s="279"/>
      <c r="K201" s="275"/>
      <c r="L201" s="275"/>
      <c r="M201" s="280"/>
      <c r="N201" s="281"/>
      <c r="O201" s="282"/>
      <c r="P201" s="282"/>
      <c r="Q201" s="282"/>
      <c r="R201" s="282"/>
      <c r="S201" s="282"/>
      <c r="T201" s="282"/>
      <c r="U201" s="282"/>
      <c r="V201" s="282"/>
      <c r="W201" s="282"/>
      <c r="X201" s="283"/>
      <c r="Y201" s="13"/>
      <c r="Z201" s="13"/>
      <c r="AA201" s="13"/>
      <c r="AB201" s="13"/>
      <c r="AC201" s="13"/>
      <c r="AD201" s="13"/>
      <c r="AE201" s="13"/>
      <c r="AT201" s="284" t="s">
        <v>446</v>
      </c>
      <c r="AU201" s="284" t="s">
        <v>86</v>
      </c>
      <c r="AV201" s="13" t="s">
        <v>88</v>
      </c>
      <c r="AW201" s="13" t="s">
        <v>5</v>
      </c>
      <c r="AX201" s="13" t="s">
        <v>78</v>
      </c>
      <c r="AY201" s="284" t="s">
        <v>223</v>
      </c>
    </row>
    <row r="202" s="13" customFormat="1">
      <c r="A202" s="13"/>
      <c r="B202" s="274"/>
      <c r="C202" s="275"/>
      <c r="D202" s="266" t="s">
        <v>446</v>
      </c>
      <c r="E202" s="276" t="s">
        <v>1</v>
      </c>
      <c r="F202" s="277" t="s">
        <v>4566</v>
      </c>
      <c r="G202" s="275"/>
      <c r="H202" s="278">
        <v>13.720000000000001</v>
      </c>
      <c r="I202" s="279"/>
      <c r="J202" s="279"/>
      <c r="K202" s="275"/>
      <c r="L202" s="275"/>
      <c r="M202" s="280"/>
      <c r="N202" s="281"/>
      <c r="O202" s="282"/>
      <c r="P202" s="282"/>
      <c r="Q202" s="282"/>
      <c r="R202" s="282"/>
      <c r="S202" s="282"/>
      <c r="T202" s="282"/>
      <c r="U202" s="282"/>
      <c r="V202" s="282"/>
      <c r="W202" s="282"/>
      <c r="X202" s="283"/>
      <c r="Y202" s="13"/>
      <c r="Z202" s="13"/>
      <c r="AA202" s="13"/>
      <c r="AB202" s="13"/>
      <c r="AC202" s="13"/>
      <c r="AD202" s="13"/>
      <c r="AE202" s="13"/>
      <c r="AT202" s="284" t="s">
        <v>446</v>
      </c>
      <c r="AU202" s="284" t="s">
        <v>86</v>
      </c>
      <c r="AV202" s="13" t="s">
        <v>88</v>
      </c>
      <c r="AW202" s="13" t="s">
        <v>5</v>
      </c>
      <c r="AX202" s="13" t="s">
        <v>78</v>
      </c>
      <c r="AY202" s="284" t="s">
        <v>223</v>
      </c>
    </row>
    <row r="203" s="14" customFormat="1">
      <c r="A203" s="14"/>
      <c r="B203" s="285"/>
      <c r="C203" s="286"/>
      <c r="D203" s="266" t="s">
        <v>446</v>
      </c>
      <c r="E203" s="287" t="s">
        <v>1</v>
      </c>
      <c r="F203" s="288" t="s">
        <v>463</v>
      </c>
      <c r="G203" s="286"/>
      <c r="H203" s="289">
        <v>30.520000000000003</v>
      </c>
      <c r="I203" s="290"/>
      <c r="J203" s="290"/>
      <c r="K203" s="286"/>
      <c r="L203" s="286"/>
      <c r="M203" s="291"/>
      <c r="N203" s="292"/>
      <c r="O203" s="293"/>
      <c r="P203" s="293"/>
      <c r="Q203" s="293"/>
      <c r="R203" s="293"/>
      <c r="S203" s="293"/>
      <c r="T203" s="293"/>
      <c r="U203" s="293"/>
      <c r="V203" s="293"/>
      <c r="W203" s="293"/>
      <c r="X203" s="294"/>
      <c r="Y203" s="14"/>
      <c r="Z203" s="14"/>
      <c r="AA203" s="14"/>
      <c r="AB203" s="14"/>
      <c r="AC203" s="14"/>
      <c r="AD203" s="14"/>
      <c r="AE203" s="14"/>
      <c r="AT203" s="295" t="s">
        <v>446</v>
      </c>
      <c r="AU203" s="295" t="s">
        <v>86</v>
      </c>
      <c r="AV203" s="14" t="s">
        <v>239</v>
      </c>
      <c r="AW203" s="14" t="s">
        <v>5</v>
      </c>
      <c r="AX203" s="14" t="s">
        <v>86</v>
      </c>
      <c r="AY203" s="295" t="s">
        <v>223</v>
      </c>
    </row>
    <row r="204" s="2" customFormat="1" ht="21.75" customHeight="1">
      <c r="A204" s="39"/>
      <c r="B204" s="40"/>
      <c r="C204" s="252" t="s">
        <v>526</v>
      </c>
      <c r="D204" s="252" t="s">
        <v>226</v>
      </c>
      <c r="E204" s="253" t="s">
        <v>1540</v>
      </c>
      <c r="F204" s="254" t="s">
        <v>4567</v>
      </c>
      <c r="G204" s="255" t="s">
        <v>403</v>
      </c>
      <c r="H204" s="256">
        <v>140</v>
      </c>
      <c r="I204" s="257"/>
      <c r="J204" s="257"/>
      <c r="K204" s="258">
        <f>ROUND(P204*H204,2)</f>
        <v>0</v>
      </c>
      <c r="L204" s="254" t="s">
        <v>404</v>
      </c>
      <c r="M204" s="45"/>
      <c r="N204" s="259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0</v>
      </c>
      <c r="V204" s="262">
        <f>U204*H204</f>
        <v>0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239</v>
      </c>
      <c r="AT204" s="264" t="s">
        <v>226</v>
      </c>
      <c r="AU204" s="264" t="s">
        <v>86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668</v>
      </c>
    </row>
    <row r="205" s="13" customFormat="1">
      <c r="A205" s="13"/>
      <c r="B205" s="274"/>
      <c r="C205" s="275"/>
      <c r="D205" s="266" t="s">
        <v>446</v>
      </c>
      <c r="E205" s="276" t="s">
        <v>1</v>
      </c>
      <c r="F205" s="277" t="s">
        <v>4568</v>
      </c>
      <c r="G205" s="275"/>
      <c r="H205" s="278">
        <v>56</v>
      </c>
      <c r="I205" s="279"/>
      <c r="J205" s="279"/>
      <c r="K205" s="275"/>
      <c r="L205" s="275"/>
      <c r="M205" s="280"/>
      <c r="N205" s="281"/>
      <c r="O205" s="282"/>
      <c r="P205" s="282"/>
      <c r="Q205" s="282"/>
      <c r="R205" s="282"/>
      <c r="S205" s="282"/>
      <c r="T205" s="282"/>
      <c r="U205" s="282"/>
      <c r="V205" s="282"/>
      <c r="W205" s="282"/>
      <c r="X205" s="283"/>
      <c r="Y205" s="13"/>
      <c r="Z205" s="13"/>
      <c r="AA205" s="13"/>
      <c r="AB205" s="13"/>
      <c r="AC205" s="13"/>
      <c r="AD205" s="13"/>
      <c r="AE205" s="13"/>
      <c r="AT205" s="284" t="s">
        <v>446</v>
      </c>
      <c r="AU205" s="284" t="s">
        <v>86</v>
      </c>
      <c r="AV205" s="13" t="s">
        <v>88</v>
      </c>
      <c r="AW205" s="13" t="s">
        <v>5</v>
      </c>
      <c r="AX205" s="13" t="s">
        <v>78</v>
      </c>
      <c r="AY205" s="284" t="s">
        <v>223</v>
      </c>
    </row>
    <row r="206" s="13" customFormat="1">
      <c r="A206" s="13"/>
      <c r="B206" s="274"/>
      <c r="C206" s="275"/>
      <c r="D206" s="266" t="s">
        <v>446</v>
      </c>
      <c r="E206" s="276" t="s">
        <v>1</v>
      </c>
      <c r="F206" s="277" t="s">
        <v>4569</v>
      </c>
      <c r="G206" s="275"/>
      <c r="H206" s="278">
        <v>84</v>
      </c>
      <c r="I206" s="279"/>
      <c r="J206" s="279"/>
      <c r="K206" s="275"/>
      <c r="L206" s="275"/>
      <c r="M206" s="280"/>
      <c r="N206" s="281"/>
      <c r="O206" s="282"/>
      <c r="P206" s="282"/>
      <c r="Q206" s="282"/>
      <c r="R206" s="282"/>
      <c r="S206" s="282"/>
      <c r="T206" s="282"/>
      <c r="U206" s="282"/>
      <c r="V206" s="282"/>
      <c r="W206" s="282"/>
      <c r="X206" s="283"/>
      <c r="Y206" s="13"/>
      <c r="Z206" s="13"/>
      <c r="AA206" s="13"/>
      <c r="AB206" s="13"/>
      <c r="AC206" s="13"/>
      <c r="AD206" s="13"/>
      <c r="AE206" s="13"/>
      <c r="AT206" s="284" t="s">
        <v>446</v>
      </c>
      <c r="AU206" s="284" t="s">
        <v>86</v>
      </c>
      <c r="AV206" s="13" t="s">
        <v>88</v>
      </c>
      <c r="AW206" s="13" t="s">
        <v>5</v>
      </c>
      <c r="AX206" s="13" t="s">
        <v>78</v>
      </c>
      <c r="AY206" s="284" t="s">
        <v>223</v>
      </c>
    </row>
    <row r="207" s="14" customFormat="1">
      <c r="A207" s="14"/>
      <c r="B207" s="285"/>
      <c r="C207" s="286"/>
      <c r="D207" s="266" t="s">
        <v>446</v>
      </c>
      <c r="E207" s="287" t="s">
        <v>1</v>
      </c>
      <c r="F207" s="288" t="s">
        <v>463</v>
      </c>
      <c r="G207" s="286"/>
      <c r="H207" s="289">
        <v>140</v>
      </c>
      <c r="I207" s="290"/>
      <c r="J207" s="290"/>
      <c r="K207" s="286"/>
      <c r="L207" s="286"/>
      <c r="M207" s="291"/>
      <c r="N207" s="292"/>
      <c r="O207" s="293"/>
      <c r="P207" s="293"/>
      <c r="Q207" s="293"/>
      <c r="R207" s="293"/>
      <c r="S207" s="293"/>
      <c r="T207" s="293"/>
      <c r="U207" s="293"/>
      <c r="V207" s="293"/>
      <c r="W207" s="293"/>
      <c r="X207" s="294"/>
      <c r="Y207" s="14"/>
      <c r="Z207" s="14"/>
      <c r="AA207" s="14"/>
      <c r="AB207" s="14"/>
      <c r="AC207" s="14"/>
      <c r="AD207" s="14"/>
      <c r="AE207" s="14"/>
      <c r="AT207" s="295" t="s">
        <v>446</v>
      </c>
      <c r="AU207" s="295" t="s">
        <v>86</v>
      </c>
      <c r="AV207" s="14" t="s">
        <v>239</v>
      </c>
      <c r="AW207" s="14" t="s">
        <v>5</v>
      </c>
      <c r="AX207" s="14" t="s">
        <v>86</v>
      </c>
      <c r="AY207" s="295" t="s">
        <v>223</v>
      </c>
    </row>
    <row r="208" s="2" customFormat="1" ht="21.75" customHeight="1">
      <c r="A208" s="39"/>
      <c r="B208" s="40"/>
      <c r="C208" s="252" t="s">
        <v>365</v>
      </c>
      <c r="D208" s="252" t="s">
        <v>226</v>
      </c>
      <c r="E208" s="253" t="s">
        <v>1546</v>
      </c>
      <c r="F208" s="254" t="s">
        <v>4570</v>
      </c>
      <c r="G208" s="255" t="s">
        <v>403</v>
      </c>
      <c r="H208" s="256">
        <v>140</v>
      </c>
      <c r="I208" s="257"/>
      <c r="J208" s="257"/>
      <c r="K208" s="258">
        <f>ROUND(P208*H208,2)</f>
        <v>0</v>
      </c>
      <c r="L208" s="254" t="s">
        <v>404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86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683</v>
      </c>
    </row>
    <row r="209" s="2" customFormat="1" ht="33" customHeight="1">
      <c r="A209" s="39"/>
      <c r="B209" s="40"/>
      <c r="C209" s="252" t="s">
        <v>370</v>
      </c>
      <c r="D209" s="252" t="s">
        <v>226</v>
      </c>
      <c r="E209" s="253" t="s">
        <v>1553</v>
      </c>
      <c r="F209" s="254" t="s">
        <v>4571</v>
      </c>
      <c r="G209" s="255" t="s">
        <v>501</v>
      </c>
      <c r="H209" s="256">
        <v>0.159</v>
      </c>
      <c r="I209" s="257"/>
      <c r="J209" s="257"/>
      <c r="K209" s="258">
        <f>ROUND(P209*H209,2)</f>
        <v>0</v>
      </c>
      <c r="L209" s="254" t="s">
        <v>404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</v>
      </c>
      <c r="V209" s="262">
        <f>U209*H209</f>
        <v>0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86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693</v>
      </c>
    </row>
    <row r="210" s="13" customFormat="1">
      <c r="A210" s="13"/>
      <c r="B210" s="274"/>
      <c r="C210" s="275"/>
      <c r="D210" s="266" t="s">
        <v>446</v>
      </c>
      <c r="E210" s="276" t="s">
        <v>1</v>
      </c>
      <c r="F210" s="277" t="s">
        <v>4572</v>
      </c>
      <c r="G210" s="275"/>
      <c r="H210" s="278">
        <v>0.159</v>
      </c>
      <c r="I210" s="279"/>
      <c r="J210" s="279"/>
      <c r="K210" s="275"/>
      <c r="L210" s="275"/>
      <c r="M210" s="280"/>
      <c r="N210" s="281"/>
      <c r="O210" s="282"/>
      <c r="P210" s="282"/>
      <c r="Q210" s="282"/>
      <c r="R210" s="282"/>
      <c r="S210" s="282"/>
      <c r="T210" s="282"/>
      <c r="U210" s="282"/>
      <c r="V210" s="282"/>
      <c r="W210" s="282"/>
      <c r="X210" s="283"/>
      <c r="Y210" s="13"/>
      <c r="Z210" s="13"/>
      <c r="AA210" s="13"/>
      <c r="AB210" s="13"/>
      <c r="AC210" s="13"/>
      <c r="AD210" s="13"/>
      <c r="AE210" s="13"/>
      <c r="AT210" s="284" t="s">
        <v>446</v>
      </c>
      <c r="AU210" s="284" t="s">
        <v>86</v>
      </c>
      <c r="AV210" s="13" t="s">
        <v>88</v>
      </c>
      <c r="AW210" s="13" t="s">
        <v>5</v>
      </c>
      <c r="AX210" s="13" t="s">
        <v>78</v>
      </c>
      <c r="AY210" s="284" t="s">
        <v>223</v>
      </c>
    </row>
    <row r="211" s="14" customFormat="1">
      <c r="A211" s="14"/>
      <c r="B211" s="285"/>
      <c r="C211" s="286"/>
      <c r="D211" s="266" t="s">
        <v>446</v>
      </c>
      <c r="E211" s="287" t="s">
        <v>1</v>
      </c>
      <c r="F211" s="288" t="s">
        <v>463</v>
      </c>
      <c r="G211" s="286"/>
      <c r="H211" s="289">
        <v>0.159</v>
      </c>
      <c r="I211" s="290"/>
      <c r="J211" s="290"/>
      <c r="K211" s="286"/>
      <c r="L211" s="286"/>
      <c r="M211" s="291"/>
      <c r="N211" s="292"/>
      <c r="O211" s="293"/>
      <c r="P211" s="293"/>
      <c r="Q211" s="293"/>
      <c r="R211" s="293"/>
      <c r="S211" s="293"/>
      <c r="T211" s="293"/>
      <c r="U211" s="293"/>
      <c r="V211" s="293"/>
      <c r="W211" s="293"/>
      <c r="X211" s="294"/>
      <c r="Y211" s="14"/>
      <c r="Z211" s="14"/>
      <c r="AA211" s="14"/>
      <c r="AB211" s="14"/>
      <c r="AC211" s="14"/>
      <c r="AD211" s="14"/>
      <c r="AE211" s="14"/>
      <c r="AT211" s="295" t="s">
        <v>446</v>
      </c>
      <c r="AU211" s="295" t="s">
        <v>86</v>
      </c>
      <c r="AV211" s="14" t="s">
        <v>239</v>
      </c>
      <c r="AW211" s="14" t="s">
        <v>5</v>
      </c>
      <c r="AX211" s="14" t="s">
        <v>86</v>
      </c>
      <c r="AY211" s="295" t="s">
        <v>223</v>
      </c>
    </row>
    <row r="212" s="2" customFormat="1" ht="21.75" customHeight="1">
      <c r="A212" s="39"/>
      <c r="B212" s="40"/>
      <c r="C212" s="252" t="s">
        <v>375</v>
      </c>
      <c r="D212" s="252" t="s">
        <v>226</v>
      </c>
      <c r="E212" s="253" t="s">
        <v>4573</v>
      </c>
      <c r="F212" s="254" t="s">
        <v>4574</v>
      </c>
      <c r="G212" s="255" t="s">
        <v>501</v>
      </c>
      <c r="H212" s="256">
        <v>16.541</v>
      </c>
      <c r="I212" s="257"/>
      <c r="J212" s="257"/>
      <c r="K212" s="258">
        <f>ROUND(P212*H212,2)</f>
        <v>0</v>
      </c>
      <c r="L212" s="254" t="s">
        <v>1</v>
      </c>
      <c r="M212" s="45"/>
      <c r="N212" s="259" t="s">
        <v>1</v>
      </c>
      <c r="O212" s="260" t="s">
        <v>41</v>
      </c>
      <c r="P212" s="261">
        <f>I212+J212</f>
        <v>0</v>
      </c>
      <c r="Q212" s="261">
        <f>ROUND(I212*H212,2)</f>
        <v>0</v>
      </c>
      <c r="R212" s="261">
        <f>ROUND(J212*H212,2)</f>
        <v>0</v>
      </c>
      <c r="S212" s="92"/>
      <c r="T212" s="262">
        <f>S212*H212</f>
        <v>0</v>
      </c>
      <c r="U212" s="262">
        <v>0</v>
      </c>
      <c r="V212" s="262">
        <f>U212*H212</f>
        <v>0</v>
      </c>
      <c r="W212" s="262">
        <v>0</v>
      </c>
      <c r="X212" s="263">
        <f>W212*H212</f>
        <v>0</v>
      </c>
      <c r="Y212" s="39"/>
      <c r="Z212" s="39"/>
      <c r="AA212" s="39"/>
      <c r="AB212" s="39"/>
      <c r="AC212" s="39"/>
      <c r="AD212" s="39"/>
      <c r="AE212" s="39"/>
      <c r="AR212" s="264" t="s">
        <v>239</v>
      </c>
      <c r="AT212" s="264" t="s">
        <v>226</v>
      </c>
      <c r="AU212" s="264" t="s">
        <v>86</v>
      </c>
      <c r="AY212" s="18" t="s">
        <v>223</v>
      </c>
      <c r="BE212" s="265">
        <f>IF(O212="základní",K212,0)</f>
        <v>0</v>
      </c>
      <c r="BF212" s="265">
        <f>IF(O212="snížená",K212,0)</f>
        <v>0</v>
      </c>
      <c r="BG212" s="265">
        <f>IF(O212="zákl. přenesená",K212,0)</f>
        <v>0</v>
      </c>
      <c r="BH212" s="265">
        <f>IF(O212="sníž. přenesená",K212,0)</f>
        <v>0</v>
      </c>
      <c r="BI212" s="265">
        <f>IF(O212="nulová",K212,0)</f>
        <v>0</v>
      </c>
      <c r="BJ212" s="18" t="s">
        <v>86</v>
      </c>
      <c r="BK212" s="265">
        <f>ROUND(P212*H212,2)</f>
        <v>0</v>
      </c>
      <c r="BL212" s="18" t="s">
        <v>239</v>
      </c>
      <c r="BM212" s="264" t="s">
        <v>713</v>
      </c>
    </row>
    <row r="213" s="13" customFormat="1">
      <c r="A213" s="13"/>
      <c r="B213" s="274"/>
      <c r="C213" s="275"/>
      <c r="D213" s="266" t="s">
        <v>446</v>
      </c>
      <c r="E213" s="276" t="s">
        <v>1</v>
      </c>
      <c r="F213" s="277" t="s">
        <v>4575</v>
      </c>
      <c r="G213" s="275"/>
      <c r="H213" s="278">
        <v>16.541</v>
      </c>
      <c r="I213" s="279"/>
      <c r="J213" s="279"/>
      <c r="K213" s="275"/>
      <c r="L213" s="275"/>
      <c r="M213" s="280"/>
      <c r="N213" s="281"/>
      <c r="O213" s="282"/>
      <c r="P213" s="282"/>
      <c r="Q213" s="282"/>
      <c r="R213" s="282"/>
      <c r="S213" s="282"/>
      <c r="T213" s="282"/>
      <c r="U213" s="282"/>
      <c r="V213" s="282"/>
      <c r="W213" s="282"/>
      <c r="X213" s="283"/>
      <c r="Y213" s="13"/>
      <c r="Z213" s="13"/>
      <c r="AA213" s="13"/>
      <c r="AB213" s="13"/>
      <c r="AC213" s="13"/>
      <c r="AD213" s="13"/>
      <c r="AE213" s="13"/>
      <c r="AT213" s="284" t="s">
        <v>446</v>
      </c>
      <c r="AU213" s="284" t="s">
        <v>86</v>
      </c>
      <c r="AV213" s="13" t="s">
        <v>88</v>
      </c>
      <c r="AW213" s="13" t="s">
        <v>5</v>
      </c>
      <c r="AX213" s="13" t="s">
        <v>78</v>
      </c>
      <c r="AY213" s="284" t="s">
        <v>223</v>
      </c>
    </row>
    <row r="214" s="14" customFormat="1">
      <c r="A214" s="14"/>
      <c r="B214" s="285"/>
      <c r="C214" s="286"/>
      <c r="D214" s="266" t="s">
        <v>446</v>
      </c>
      <c r="E214" s="287" t="s">
        <v>1</v>
      </c>
      <c r="F214" s="288" t="s">
        <v>463</v>
      </c>
      <c r="G214" s="286"/>
      <c r="H214" s="289">
        <v>16.541</v>
      </c>
      <c r="I214" s="290"/>
      <c r="J214" s="290"/>
      <c r="K214" s="286"/>
      <c r="L214" s="286"/>
      <c r="M214" s="291"/>
      <c r="N214" s="292"/>
      <c r="O214" s="293"/>
      <c r="P214" s="293"/>
      <c r="Q214" s="293"/>
      <c r="R214" s="293"/>
      <c r="S214" s="293"/>
      <c r="T214" s="293"/>
      <c r="U214" s="293"/>
      <c r="V214" s="293"/>
      <c r="W214" s="293"/>
      <c r="X214" s="294"/>
      <c r="Y214" s="14"/>
      <c r="Z214" s="14"/>
      <c r="AA214" s="14"/>
      <c r="AB214" s="14"/>
      <c r="AC214" s="14"/>
      <c r="AD214" s="14"/>
      <c r="AE214" s="14"/>
      <c r="AT214" s="295" t="s">
        <v>446</v>
      </c>
      <c r="AU214" s="295" t="s">
        <v>86</v>
      </c>
      <c r="AV214" s="14" t="s">
        <v>239</v>
      </c>
      <c r="AW214" s="14" t="s">
        <v>5</v>
      </c>
      <c r="AX214" s="14" t="s">
        <v>86</v>
      </c>
      <c r="AY214" s="295" t="s">
        <v>223</v>
      </c>
    </row>
    <row r="215" s="2" customFormat="1" ht="21.75" customHeight="1">
      <c r="A215" s="39"/>
      <c r="B215" s="40"/>
      <c r="C215" s="252" t="s">
        <v>380</v>
      </c>
      <c r="D215" s="252" t="s">
        <v>226</v>
      </c>
      <c r="E215" s="253" t="s">
        <v>4576</v>
      </c>
      <c r="F215" s="254" t="s">
        <v>4577</v>
      </c>
      <c r="G215" s="255" t="s">
        <v>403</v>
      </c>
      <c r="H215" s="256">
        <v>140</v>
      </c>
      <c r="I215" s="257"/>
      <c r="J215" s="257"/>
      <c r="K215" s="258">
        <f>ROUND(P215*H215,2)</f>
        <v>0</v>
      </c>
      <c r="L215" s="254" t="s">
        <v>404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</v>
      </c>
      <c r="V215" s="262">
        <f>U215*H215</f>
        <v>0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86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705</v>
      </c>
    </row>
    <row r="216" s="12" customFormat="1" ht="25.92" customHeight="1">
      <c r="A216" s="12"/>
      <c r="B216" s="235"/>
      <c r="C216" s="236"/>
      <c r="D216" s="237" t="s">
        <v>77</v>
      </c>
      <c r="E216" s="238" t="s">
        <v>239</v>
      </c>
      <c r="F216" s="238" t="s">
        <v>1617</v>
      </c>
      <c r="G216" s="236"/>
      <c r="H216" s="236"/>
      <c r="I216" s="239"/>
      <c r="J216" s="239"/>
      <c r="K216" s="240">
        <f>BK216</f>
        <v>0</v>
      </c>
      <c r="L216" s="236"/>
      <c r="M216" s="241"/>
      <c r="N216" s="242"/>
      <c r="O216" s="243"/>
      <c r="P216" s="243"/>
      <c r="Q216" s="244">
        <f>SUM(Q217:Q235)</f>
        <v>0</v>
      </c>
      <c r="R216" s="244">
        <f>SUM(R217:R235)</f>
        <v>0</v>
      </c>
      <c r="S216" s="243"/>
      <c r="T216" s="245">
        <f>SUM(T217:T235)</f>
        <v>0</v>
      </c>
      <c r="U216" s="243"/>
      <c r="V216" s="245">
        <f>SUM(V217:V235)</f>
        <v>0</v>
      </c>
      <c r="W216" s="243"/>
      <c r="X216" s="246">
        <f>SUM(X217:X235)</f>
        <v>0</v>
      </c>
      <c r="Y216" s="12"/>
      <c r="Z216" s="12"/>
      <c r="AA216" s="12"/>
      <c r="AB216" s="12"/>
      <c r="AC216" s="12"/>
      <c r="AD216" s="12"/>
      <c r="AE216" s="12"/>
      <c r="AR216" s="247" t="s">
        <v>86</v>
      </c>
      <c r="AT216" s="248" t="s">
        <v>77</v>
      </c>
      <c r="AU216" s="248" t="s">
        <v>78</v>
      </c>
      <c r="AY216" s="247" t="s">
        <v>223</v>
      </c>
      <c r="BK216" s="249">
        <f>SUM(BK217:BK235)</f>
        <v>0</v>
      </c>
    </row>
    <row r="217" s="2" customFormat="1" ht="55.5" customHeight="1">
      <c r="A217" s="39"/>
      <c r="B217" s="40"/>
      <c r="C217" s="252" t="s">
        <v>385</v>
      </c>
      <c r="D217" s="252" t="s">
        <v>226</v>
      </c>
      <c r="E217" s="253" t="s">
        <v>4578</v>
      </c>
      <c r="F217" s="254" t="s">
        <v>4579</v>
      </c>
      <c r="G217" s="255" t="s">
        <v>409</v>
      </c>
      <c r="H217" s="256">
        <v>45.265999999999998</v>
      </c>
      <c r="I217" s="257"/>
      <c r="J217" s="257"/>
      <c r="K217" s="258">
        <f>ROUND(P217*H217,2)</f>
        <v>0</v>
      </c>
      <c r="L217" s="254" t="s">
        <v>1</v>
      </c>
      <c r="M217" s="45"/>
      <c r="N217" s="259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</v>
      </c>
      <c r="V217" s="262">
        <f>U217*H217</f>
        <v>0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239</v>
      </c>
      <c r="AT217" s="264" t="s">
        <v>226</v>
      </c>
      <c r="AU217" s="264" t="s">
        <v>86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963</v>
      </c>
    </row>
    <row r="218" s="13" customFormat="1">
      <c r="A218" s="13"/>
      <c r="B218" s="274"/>
      <c r="C218" s="275"/>
      <c r="D218" s="266" t="s">
        <v>446</v>
      </c>
      <c r="E218" s="276" t="s">
        <v>1</v>
      </c>
      <c r="F218" s="277" t="s">
        <v>4580</v>
      </c>
      <c r="G218" s="275"/>
      <c r="H218" s="278">
        <v>0.98599999999999999</v>
      </c>
      <c r="I218" s="279"/>
      <c r="J218" s="279"/>
      <c r="K218" s="275"/>
      <c r="L218" s="275"/>
      <c r="M218" s="280"/>
      <c r="N218" s="281"/>
      <c r="O218" s="282"/>
      <c r="P218" s="282"/>
      <c r="Q218" s="282"/>
      <c r="R218" s="282"/>
      <c r="S218" s="282"/>
      <c r="T218" s="282"/>
      <c r="U218" s="282"/>
      <c r="V218" s="282"/>
      <c r="W218" s="282"/>
      <c r="X218" s="283"/>
      <c r="Y218" s="13"/>
      <c r="Z218" s="13"/>
      <c r="AA218" s="13"/>
      <c r="AB218" s="13"/>
      <c r="AC218" s="13"/>
      <c r="AD218" s="13"/>
      <c r="AE218" s="13"/>
      <c r="AT218" s="284" t="s">
        <v>446</v>
      </c>
      <c r="AU218" s="284" t="s">
        <v>86</v>
      </c>
      <c r="AV218" s="13" t="s">
        <v>88</v>
      </c>
      <c r="AW218" s="13" t="s">
        <v>5</v>
      </c>
      <c r="AX218" s="13" t="s">
        <v>78</v>
      </c>
      <c r="AY218" s="284" t="s">
        <v>223</v>
      </c>
    </row>
    <row r="219" s="13" customFormat="1">
      <c r="A219" s="13"/>
      <c r="B219" s="274"/>
      <c r="C219" s="275"/>
      <c r="D219" s="266" t="s">
        <v>446</v>
      </c>
      <c r="E219" s="276" t="s">
        <v>1</v>
      </c>
      <c r="F219" s="277" t="s">
        <v>4581</v>
      </c>
      <c r="G219" s="275"/>
      <c r="H219" s="278">
        <v>44.280000000000001</v>
      </c>
      <c r="I219" s="279"/>
      <c r="J219" s="279"/>
      <c r="K219" s="275"/>
      <c r="L219" s="275"/>
      <c r="M219" s="280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3"/>
      <c r="Y219" s="13"/>
      <c r="Z219" s="13"/>
      <c r="AA219" s="13"/>
      <c r="AB219" s="13"/>
      <c r="AC219" s="13"/>
      <c r="AD219" s="13"/>
      <c r="AE219" s="13"/>
      <c r="AT219" s="284" t="s">
        <v>446</v>
      </c>
      <c r="AU219" s="284" t="s">
        <v>86</v>
      </c>
      <c r="AV219" s="13" t="s">
        <v>88</v>
      </c>
      <c r="AW219" s="13" t="s">
        <v>5</v>
      </c>
      <c r="AX219" s="13" t="s">
        <v>78</v>
      </c>
      <c r="AY219" s="284" t="s">
        <v>223</v>
      </c>
    </row>
    <row r="220" s="14" customFormat="1">
      <c r="A220" s="14"/>
      <c r="B220" s="285"/>
      <c r="C220" s="286"/>
      <c r="D220" s="266" t="s">
        <v>446</v>
      </c>
      <c r="E220" s="287" t="s">
        <v>1</v>
      </c>
      <c r="F220" s="288" t="s">
        <v>463</v>
      </c>
      <c r="G220" s="286"/>
      <c r="H220" s="289">
        <v>45.265999999999998</v>
      </c>
      <c r="I220" s="290"/>
      <c r="J220" s="290"/>
      <c r="K220" s="286"/>
      <c r="L220" s="286"/>
      <c r="M220" s="291"/>
      <c r="N220" s="292"/>
      <c r="O220" s="293"/>
      <c r="P220" s="293"/>
      <c r="Q220" s="293"/>
      <c r="R220" s="293"/>
      <c r="S220" s="293"/>
      <c r="T220" s="293"/>
      <c r="U220" s="293"/>
      <c r="V220" s="293"/>
      <c r="W220" s="293"/>
      <c r="X220" s="294"/>
      <c r="Y220" s="14"/>
      <c r="Z220" s="14"/>
      <c r="AA220" s="14"/>
      <c r="AB220" s="14"/>
      <c r="AC220" s="14"/>
      <c r="AD220" s="14"/>
      <c r="AE220" s="14"/>
      <c r="AT220" s="295" t="s">
        <v>446</v>
      </c>
      <c r="AU220" s="295" t="s">
        <v>86</v>
      </c>
      <c r="AV220" s="14" t="s">
        <v>239</v>
      </c>
      <c r="AW220" s="14" t="s">
        <v>5</v>
      </c>
      <c r="AX220" s="14" t="s">
        <v>86</v>
      </c>
      <c r="AY220" s="295" t="s">
        <v>223</v>
      </c>
    </row>
    <row r="221" s="2" customFormat="1" ht="33" customHeight="1">
      <c r="A221" s="39"/>
      <c r="B221" s="40"/>
      <c r="C221" s="252" t="s">
        <v>298</v>
      </c>
      <c r="D221" s="252" t="s">
        <v>226</v>
      </c>
      <c r="E221" s="253" t="s">
        <v>4582</v>
      </c>
      <c r="F221" s="254" t="s">
        <v>4583</v>
      </c>
      <c r="G221" s="255" t="s">
        <v>403</v>
      </c>
      <c r="H221" s="256">
        <v>117.81999999999999</v>
      </c>
      <c r="I221" s="257"/>
      <c r="J221" s="257"/>
      <c r="K221" s="258">
        <f>ROUND(P221*H221,2)</f>
        <v>0</v>
      </c>
      <c r="L221" s="254" t="s">
        <v>404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</v>
      </c>
      <c r="V221" s="262">
        <f>U221*H221</f>
        <v>0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86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1584</v>
      </c>
    </row>
    <row r="222" s="13" customFormat="1">
      <c r="A222" s="13"/>
      <c r="B222" s="274"/>
      <c r="C222" s="275"/>
      <c r="D222" s="266" t="s">
        <v>446</v>
      </c>
      <c r="E222" s="276" t="s">
        <v>1</v>
      </c>
      <c r="F222" s="277" t="s">
        <v>4584</v>
      </c>
      <c r="G222" s="275"/>
      <c r="H222" s="278">
        <v>11.119999999999999</v>
      </c>
      <c r="I222" s="279"/>
      <c r="J222" s="279"/>
      <c r="K222" s="275"/>
      <c r="L222" s="275"/>
      <c r="M222" s="280"/>
      <c r="N222" s="281"/>
      <c r="O222" s="282"/>
      <c r="P222" s="282"/>
      <c r="Q222" s="282"/>
      <c r="R222" s="282"/>
      <c r="S222" s="282"/>
      <c r="T222" s="282"/>
      <c r="U222" s="282"/>
      <c r="V222" s="282"/>
      <c r="W222" s="282"/>
      <c r="X222" s="283"/>
      <c r="Y222" s="13"/>
      <c r="Z222" s="13"/>
      <c r="AA222" s="13"/>
      <c r="AB222" s="13"/>
      <c r="AC222" s="13"/>
      <c r="AD222" s="13"/>
      <c r="AE222" s="13"/>
      <c r="AT222" s="284" t="s">
        <v>446</v>
      </c>
      <c r="AU222" s="284" t="s">
        <v>86</v>
      </c>
      <c r="AV222" s="13" t="s">
        <v>88</v>
      </c>
      <c r="AW222" s="13" t="s">
        <v>5</v>
      </c>
      <c r="AX222" s="13" t="s">
        <v>78</v>
      </c>
      <c r="AY222" s="284" t="s">
        <v>223</v>
      </c>
    </row>
    <row r="223" s="13" customFormat="1">
      <c r="A223" s="13"/>
      <c r="B223" s="274"/>
      <c r="C223" s="275"/>
      <c r="D223" s="266" t="s">
        <v>446</v>
      </c>
      <c r="E223" s="276" t="s">
        <v>1</v>
      </c>
      <c r="F223" s="277" t="s">
        <v>4585</v>
      </c>
      <c r="G223" s="275"/>
      <c r="H223" s="278">
        <v>106.7</v>
      </c>
      <c r="I223" s="279"/>
      <c r="J223" s="279"/>
      <c r="K223" s="275"/>
      <c r="L223" s="275"/>
      <c r="M223" s="280"/>
      <c r="N223" s="281"/>
      <c r="O223" s="282"/>
      <c r="P223" s="282"/>
      <c r="Q223" s="282"/>
      <c r="R223" s="282"/>
      <c r="S223" s="282"/>
      <c r="T223" s="282"/>
      <c r="U223" s="282"/>
      <c r="V223" s="282"/>
      <c r="W223" s="282"/>
      <c r="X223" s="283"/>
      <c r="Y223" s="13"/>
      <c r="Z223" s="13"/>
      <c r="AA223" s="13"/>
      <c r="AB223" s="13"/>
      <c r="AC223" s="13"/>
      <c r="AD223" s="13"/>
      <c r="AE223" s="13"/>
      <c r="AT223" s="284" t="s">
        <v>446</v>
      </c>
      <c r="AU223" s="284" t="s">
        <v>86</v>
      </c>
      <c r="AV223" s="13" t="s">
        <v>88</v>
      </c>
      <c r="AW223" s="13" t="s">
        <v>5</v>
      </c>
      <c r="AX223" s="13" t="s">
        <v>78</v>
      </c>
      <c r="AY223" s="284" t="s">
        <v>223</v>
      </c>
    </row>
    <row r="224" s="14" customFormat="1">
      <c r="A224" s="14"/>
      <c r="B224" s="285"/>
      <c r="C224" s="286"/>
      <c r="D224" s="266" t="s">
        <v>446</v>
      </c>
      <c r="E224" s="287" t="s">
        <v>1</v>
      </c>
      <c r="F224" s="288" t="s">
        <v>463</v>
      </c>
      <c r="G224" s="286"/>
      <c r="H224" s="289">
        <v>117.82000000000001</v>
      </c>
      <c r="I224" s="290"/>
      <c r="J224" s="290"/>
      <c r="K224" s="286"/>
      <c r="L224" s="286"/>
      <c r="M224" s="291"/>
      <c r="N224" s="292"/>
      <c r="O224" s="293"/>
      <c r="P224" s="293"/>
      <c r="Q224" s="293"/>
      <c r="R224" s="293"/>
      <c r="S224" s="293"/>
      <c r="T224" s="293"/>
      <c r="U224" s="293"/>
      <c r="V224" s="293"/>
      <c r="W224" s="293"/>
      <c r="X224" s="294"/>
      <c r="Y224" s="14"/>
      <c r="Z224" s="14"/>
      <c r="AA224" s="14"/>
      <c r="AB224" s="14"/>
      <c r="AC224" s="14"/>
      <c r="AD224" s="14"/>
      <c r="AE224" s="14"/>
      <c r="AT224" s="295" t="s">
        <v>446</v>
      </c>
      <c r="AU224" s="295" t="s">
        <v>86</v>
      </c>
      <c r="AV224" s="14" t="s">
        <v>239</v>
      </c>
      <c r="AW224" s="14" t="s">
        <v>5</v>
      </c>
      <c r="AX224" s="14" t="s">
        <v>86</v>
      </c>
      <c r="AY224" s="295" t="s">
        <v>223</v>
      </c>
    </row>
    <row r="225" s="2" customFormat="1" ht="33" customHeight="1">
      <c r="A225" s="39"/>
      <c r="B225" s="40"/>
      <c r="C225" s="252" t="s">
        <v>307</v>
      </c>
      <c r="D225" s="252" t="s">
        <v>226</v>
      </c>
      <c r="E225" s="253" t="s">
        <v>4586</v>
      </c>
      <c r="F225" s="254" t="s">
        <v>4587</v>
      </c>
      <c r="G225" s="255" t="s">
        <v>403</v>
      </c>
      <c r="H225" s="256">
        <v>117.81999999999999</v>
      </c>
      <c r="I225" s="257"/>
      <c r="J225" s="257"/>
      <c r="K225" s="258">
        <f>ROUND(P225*H225,2)</f>
        <v>0</v>
      </c>
      <c r="L225" s="254" t="s">
        <v>404</v>
      </c>
      <c r="M225" s="45"/>
      <c r="N225" s="259" t="s">
        <v>1</v>
      </c>
      <c r="O225" s="260" t="s">
        <v>41</v>
      </c>
      <c r="P225" s="261">
        <f>I225+J225</f>
        <v>0</v>
      </c>
      <c r="Q225" s="261">
        <f>ROUND(I225*H225,2)</f>
        <v>0</v>
      </c>
      <c r="R225" s="261">
        <f>ROUND(J225*H225,2)</f>
        <v>0</v>
      </c>
      <c r="S225" s="92"/>
      <c r="T225" s="262">
        <f>S225*H225</f>
        <v>0</v>
      </c>
      <c r="U225" s="262">
        <v>0</v>
      </c>
      <c r="V225" s="262">
        <f>U225*H225</f>
        <v>0</v>
      </c>
      <c r="W225" s="262">
        <v>0</v>
      </c>
      <c r="X225" s="263">
        <f>W225*H225</f>
        <v>0</v>
      </c>
      <c r="Y225" s="39"/>
      <c r="Z225" s="39"/>
      <c r="AA225" s="39"/>
      <c r="AB225" s="39"/>
      <c r="AC225" s="39"/>
      <c r="AD225" s="39"/>
      <c r="AE225" s="39"/>
      <c r="AR225" s="264" t="s">
        <v>239</v>
      </c>
      <c r="AT225" s="264" t="s">
        <v>226</v>
      </c>
      <c r="AU225" s="264" t="s">
        <v>86</v>
      </c>
      <c r="AY225" s="18" t="s">
        <v>223</v>
      </c>
      <c r="BE225" s="265">
        <f>IF(O225="základní",K225,0)</f>
        <v>0</v>
      </c>
      <c r="BF225" s="265">
        <f>IF(O225="snížená",K225,0)</f>
        <v>0</v>
      </c>
      <c r="BG225" s="265">
        <f>IF(O225="zákl. přenesená",K225,0)</f>
        <v>0</v>
      </c>
      <c r="BH225" s="265">
        <f>IF(O225="sníž. přenesená",K225,0)</f>
        <v>0</v>
      </c>
      <c r="BI225" s="265">
        <f>IF(O225="nulová",K225,0)</f>
        <v>0</v>
      </c>
      <c r="BJ225" s="18" t="s">
        <v>86</v>
      </c>
      <c r="BK225" s="265">
        <f>ROUND(P225*H225,2)</f>
        <v>0</v>
      </c>
      <c r="BL225" s="18" t="s">
        <v>239</v>
      </c>
      <c r="BM225" s="264" t="s">
        <v>1596</v>
      </c>
    </row>
    <row r="226" s="2" customFormat="1" ht="33" customHeight="1">
      <c r="A226" s="39"/>
      <c r="B226" s="40"/>
      <c r="C226" s="252" t="s">
        <v>284</v>
      </c>
      <c r="D226" s="252" t="s">
        <v>226</v>
      </c>
      <c r="E226" s="253" t="s">
        <v>4588</v>
      </c>
      <c r="F226" s="254" t="s">
        <v>4589</v>
      </c>
      <c r="G226" s="255" t="s">
        <v>403</v>
      </c>
      <c r="H226" s="256">
        <v>113.2</v>
      </c>
      <c r="I226" s="257"/>
      <c r="J226" s="257"/>
      <c r="K226" s="258">
        <f>ROUND(P226*H226,2)</f>
        <v>0</v>
      </c>
      <c r="L226" s="254" t="s">
        <v>404</v>
      </c>
      <c r="M226" s="45"/>
      <c r="N226" s="259" t="s">
        <v>1</v>
      </c>
      <c r="O226" s="260" t="s">
        <v>41</v>
      </c>
      <c r="P226" s="261">
        <f>I226+J226</f>
        <v>0</v>
      </c>
      <c r="Q226" s="261">
        <f>ROUND(I226*H226,2)</f>
        <v>0</v>
      </c>
      <c r="R226" s="261">
        <f>ROUND(J226*H226,2)</f>
        <v>0</v>
      </c>
      <c r="S226" s="92"/>
      <c r="T226" s="262">
        <f>S226*H226</f>
        <v>0</v>
      </c>
      <c r="U226" s="262">
        <v>0</v>
      </c>
      <c r="V226" s="262">
        <f>U226*H226</f>
        <v>0</v>
      </c>
      <c r="W226" s="262">
        <v>0</v>
      </c>
      <c r="X226" s="263">
        <f>W226*H226</f>
        <v>0</v>
      </c>
      <c r="Y226" s="39"/>
      <c r="Z226" s="39"/>
      <c r="AA226" s="39"/>
      <c r="AB226" s="39"/>
      <c r="AC226" s="39"/>
      <c r="AD226" s="39"/>
      <c r="AE226" s="39"/>
      <c r="AR226" s="264" t="s">
        <v>239</v>
      </c>
      <c r="AT226" s="264" t="s">
        <v>226</v>
      </c>
      <c r="AU226" s="264" t="s">
        <v>86</v>
      </c>
      <c r="AY226" s="18" t="s">
        <v>223</v>
      </c>
      <c r="BE226" s="265">
        <f>IF(O226="základní",K226,0)</f>
        <v>0</v>
      </c>
      <c r="BF226" s="265">
        <f>IF(O226="snížená",K226,0)</f>
        <v>0</v>
      </c>
      <c r="BG226" s="265">
        <f>IF(O226="zákl. přenesená",K226,0)</f>
        <v>0</v>
      </c>
      <c r="BH226" s="265">
        <f>IF(O226="sníž. přenesená",K226,0)</f>
        <v>0</v>
      </c>
      <c r="BI226" s="265">
        <f>IF(O226="nulová",K226,0)</f>
        <v>0</v>
      </c>
      <c r="BJ226" s="18" t="s">
        <v>86</v>
      </c>
      <c r="BK226" s="265">
        <f>ROUND(P226*H226,2)</f>
        <v>0</v>
      </c>
      <c r="BL226" s="18" t="s">
        <v>239</v>
      </c>
      <c r="BM226" s="264" t="s">
        <v>1607</v>
      </c>
    </row>
    <row r="227" s="13" customFormat="1">
      <c r="A227" s="13"/>
      <c r="B227" s="274"/>
      <c r="C227" s="275"/>
      <c r="D227" s="266" t="s">
        <v>446</v>
      </c>
      <c r="E227" s="276" t="s">
        <v>1</v>
      </c>
      <c r="F227" s="277" t="s">
        <v>4590</v>
      </c>
      <c r="G227" s="275"/>
      <c r="H227" s="278">
        <v>9.8599999999999994</v>
      </c>
      <c r="I227" s="279"/>
      <c r="J227" s="279"/>
      <c r="K227" s="275"/>
      <c r="L227" s="275"/>
      <c r="M227" s="280"/>
      <c r="N227" s="281"/>
      <c r="O227" s="282"/>
      <c r="P227" s="282"/>
      <c r="Q227" s="282"/>
      <c r="R227" s="282"/>
      <c r="S227" s="282"/>
      <c r="T227" s="282"/>
      <c r="U227" s="282"/>
      <c r="V227" s="282"/>
      <c r="W227" s="282"/>
      <c r="X227" s="283"/>
      <c r="Y227" s="13"/>
      <c r="Z227" s="13"/>
      <c r="AA227" s="13"/>
      <c r="AB227" s="13"/>
      <c r="AC227" s="13"/>
      <c r="AD227" s="13"/>
      <c r="AE227" s="13"/>
      <c r="AT227" s="284" t="s">
        <v>446</v>
      </c>
      <c r="AU227" s="284" t="s">
        <v>86</v>
      </c>
      <c r="AV227" s="13" t="s">
        <v>88</v>
      </c>
      <c r="AW227" s="13" t="s">
        <v>5</v>
      </c>
      <c r="AX227" s="13" t="s">
        <v>78</v>
      </c>
      <c r="AY227" s="284" t="s">
        <v>223</v>
      </c>
    </row>
    <row r="228" s="13" customFormat="1">
      <c r="A228" s="13"/>
      <c r="B228" s="274"/>
      <c r="C228" s="275"/>
      <c r="D228" s="266" t="s">
        <v>446</v>
      </c>
      <c r="E228" s="276" t="s">
        <v>1</v>
      </c>
      <c r="F228" s="277" t="s">
        <v>4591</v>
      </c>
      <c r="G228" s="275"/>
      <c r="H228" s="278">
        <v>103.34</v>
      </c>
      <c r="I228" s="279"/>
      <c r="J228" s="279"/>
      <c r="K228" s="275"/>
      <c r="L228" s="275"/>
      <c r="M228" s="280"/>
      <c r="N228" s="281"/>
      <c r="O228" s="282"/>
      <c r="P228" s="282"/>
      <c r="Q228" s="282"/>
      <c r="R228" s="282"/>
      <c r="S228" s="282"/>
      <c r="T228" s="282"/>
      <c r="U228" s="282"/>
      <c r="V228" s="282"/>
      <c r="W228" s="282"/>
      <c r="X228" s="283"/>
      <c r="Y228" s="13"/>
      <c r="Z228" s="13"/>
      <c r="AA228" s="13"/>
      <c r="AB228" s="13"/>
      <c r="AC228" s="13"/>
      <c r="AD228" s="13"/>
      <c r="AE228" s="13"/>
      <c r="AT228" s="284" t="s">
        <v>446</v>
      </c>
      <c r="AU228" s="284" t="s">
        <v>86</v>
      </c>
      <c r="AV228" s="13" t="s">
        <v>88</v>
      </c>
      <c r="AW228" s="13" t="s">
        <v>5</v>
      </c>
      <c r="AX228" s="13" t="s">
        <v>78</v>
      </c>
      <c r="AY228" s="284" t="s">
        <v>223</v>
      </c>
    </row>
    <row r="229" s="14" customFormat="1">
      <c r="A229" s="14"/>
      <c r="B229" s="285"/>
      <c r="C229" s="286"/>
      <c r="D229" s="266" t="s">
        <v>446</v>
      </c>
      <c r="E229" s="287" t="s">
        <v>1</v>
      </c>
      <c r="F229" s="288" t="s">
        <v>463</v>
      </c>
      <c r="G229" s="286"/>
      <c r="H229" s="289">
        <v>113.2</v>
      </c>
      <c r="I229" s="290"/>
      <c r="J229" s="290"/>
      <c r="K229" s="286"/>
      <c r="L229" s="286"/>
      <c r="M229" s="291"/>
      <c r="N229" s="292"/>
      <c r="O229" s="293"/>
      <c r="P229" s="293"/>
      <c r="Q229" s="293"/>
      <c r="R229" s="293"/>
      <c r="S229" s="293"/>
      <c r="T229" s="293"/>
      <c r="U229" s="293"/>
      <c r="V229" s="293"/>
      <c r="W229" s="293"/>
      <c r="X229" s="294"/>
      <c r="Y229" s="14"/>
      <c r="Z229" s="14"/>
      <c r="AA229" s="14"/>
      <c r="AB229" s="14"/>
      <c r="AC229" s="14"/>
      <c r="AD229" s="14"/>
      <c r="AE229" s="14"/>
      <c r="AT229" s="295" t="s">
        <v>446</v>
      </c>
      <c r="AU229" s="295" t="s">
        <v>86</v>
      </c>
      <c r="AV229" s="14" t="s">
        <v>239</v>
      </c>
      <c r="AW229" s="14" t="s">
        <v>5</v>
      </c>
      <c r="AX229" s="14" t="s">
        <v>86</v>
      </c>
      <c r="AY229" s="295" t="s">
        <v>223</v>
      </c>
    </row>
    <row r="230" s="2" customFormat="1" ht="33" customHeight="1">
      <c r="A230" s="39"/>
      <c r="B230" s="40"/>
      <c r="C230" s="252" t="s">
        <v>327</v>
      </c>
      <c r="D230" s="252" t="s">
        <v>226</v>
      </c>
      <c r="E230" s="253" t="s">
        <v>4592</v>
      </c>
      <c r="F230" s="254" t="s">
        <v>4593</v>
      </c>
      <c r="G230" s="255" t="s">
        <v>403</v>
      </c>
      <c r="H230" s="256">
        <v>113.2</v>
      </c>
      <c r="I230" s="257"/>
      <c r="J230" s="257"/>
      <c r="K230" s="258">
        <f>ROUND(P230*H230,2)</f>
        <v>0</v>
      </c>
      <c r="L230" s="254" t="s">
        <v>404</v>
      </c>
      <c r="M230" s="45"/>
      <c r="N230" s="259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0</v>
      </c>
      <c r="V230" s="262">
        <f>U230*H230</f>
        <v>0</v>
      </c>
      <c r="W230" s="262">
        <v>0</v>
      </c>
      <c r="X230" s="263">
        <f>W230*H230</f>
        <v>0</v>
      </c>
      <c r="Y230" s="39"/>
      <c r="Z230" s="39"/>
      <c r="AA230" s="39"/>
      <c r="AB230" s="39"/>
      <c r="AC230" s="39"/>
      <c r="AD230" s="39"/>
      <c r="AE230" s="39"/>
      <c r="AR230" s="264" t="s">
        <v>239</v>
      </c>
      <c r="AT230" s="264" t="s">
        <v>226</v>
      </c>
      <c r="AU230" s="264" t="s">
        <v>86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1618</v>
      </c>
    </row>
    <row r="231" s="2" customFormat="1" ht="21.75" customHeight="1">
      <c r="A231" s="39"/>
      <c r="B231" s="40"/>
      <c r="C231" s="252" t="s">
        <v>569</v>
      </c>
      <c r="D231" s="252" t="s">
        <v>226</v>
      </c>
      <c r="E231" s="253" t="s">
        <v>4594</v>
      </c>
      <c r="F231" s="254" t="s">
        <v>4595</v>
      </c>
      <c r="G231" s="255" t="s">
        <v>403</v>
      </c>
      <c r="H231" s="256">
        <v>117.81999999999999</v>
      </c>
      <c r="I231" s="257"/>
      <c r="J231" s="257"/>
      <c r="K231" s="258">
        <f>ROUND(P231*H231,2)</f>
        <v>0</v>
      </c>
      <c r="L231" s="254" t="s">
        <v>404</v>
      </c>
      <c r="M231" s="45"/>
      <c r="N231" s="259" t="s">
        <v>1</v>
      </c>
      <c r="O231" s="260" t="s">
        <v>41</v>
      </c>
      <c r="P231" s="261">
        <f>I231+J231</f>
        <v>0</v>
      </c>
      <c r="Q231" s="261">
        <f>ROUND(I231*H231,2)</f>
        <v>0</v>
      </c>
      <c r="R231" s="261">
        <f>ROUND(J231*H231,2)</f>
        <v>0</v>
      </c>
      <c r="S231" s="92"/>
      <c r="T231" s="262">
        <f>S231*H231</f>
        <v>0</v>
      </c>
      <c r="U231" s="262">
        <v>0</v>
      </c>
      <c r="V231" s="262">
        <f>U231*H231</f>
        <v>0</v>
      </c>
      <c r="W231" s="262">
        <v>0</v>
      </c>
      <c r="X231" s="263">
        <f>W231*H231</f>
        <v>0</v>
      </c>
      <c r="Y231" s="39"/>
      <c r="Z231" s="39"/>
      <c r="AA231" s="39"/>
      <c r="AB231" s="39"/>
      <c r="AC231" s="39"/>
      <c r="AD231" s="39"/>
      <c r="AE231" s="39"/>
      <c r="AR231" s="264" t="s">
        <v>239</v>
      </c>
      <c r="AT231" s="264" t="s">
        <v>226</v>
      </c>
      <c r="AU231" s="264" t="s">
        <v>86</v>
      </c>
      <c r="AY231" s="18" t="s">
        <v>223</v>
      </c>
      <c r="BE231" s="265">
        <f>IF(O231="základní",K231,0)</f>
        <v>0</v>
      </c>
      <c r="BF231" s="265">
        <f>IF(O231="snížená",K231,0)</f>
        <v>0</v>
      </c>
      <c r="BG231" s="265">
        <f>IF(O231="zákl. přenesená",K231,0)</f>
        <v>0</v>
      </c>
      <c r="BH231" s="265">
        <f>IF(O231="sníž. přenesená",K231,0)</f>
        <v>0</v>
      </c>
      <c r="BI231" s="265">
        <f>IF(O231="nulová",K231,0)</f>
        <v>0</v>
      </c>
      <c r="BJ231" s="18" t="s">
        <v>86</v>
      </c>
      <c r="BK231" s="265">
        <f>ROUND(P231*H231,2)</f>
        <v>0</v>
      </c>
      <c r="BL231" s="18" t="s">
        <v>239</v>
      </c>
      <c r="BM231" s="264" t="s">
        <v>1634</v>
      </c>
    </row>
    <row r="232" s="2" customFormat="1" ht="55.5" customHeight="1">
      <c r="A232" s="39"/>
      <c r="B232" s="40"/>
      <c r="C232" s="252" t="s">
        <v>575</v>
      </c>
      <c r="D232" s="252" t="s">
        <v>226</v>
      </c>
      <c r="E232" s="253" t="s">
        <v>4596</v>
      </c>
      <c r="F232" s="254" t="s">
        <v>4597</v>
      </c>
      <c r="G232" s="255" t="s">
        <v>501</v>
      </c>
      <c r="H232" s="256">
        <v>0.058999999999999997</v>
      </c>
      <c r="I232" s="257"/>
      <c r="J232" s="257"/>
      <c r="K232" s="258">
        <f>ROUND(P232*H232,2)</f>
        <v>0</v>
      </c>
      <c r="L232" s="254" t="s">
        <v>404</v>
      </c>
      <c r="M232" s="45"/>
      <c r="N232" s="259" t="s">
        <v>1</v>
      </c>
      <c r="O232" s="260" t="s">
        <v>41</v>
      </c>
      <c r="P232" s="261">
        <f>I232+J232</f>
        <v>0</v>
      </c>
      <c r="Q232" s="261">
        <f>ROUND(I232*H232,2)</f>
        <v>0</v>
      </c>
      <c r="R232" s="261">
        <f>ROUND(J232*H232,2)</f>
        <v>0</v>
      </c>
      <c r="S232" s="92"/>
      <c r="T232" s="262">
        <f>S232*H232</f>
        <v>0</v>
      </c>
      <c r="U232" s="262">
        <v>0</v>
      </c>
      <c r="V232" s="262">
        <f>U232*H232</f>
        <v>0</v>
      </c>
      <c r="W232" s="262">
        <v>0</v>
      </c>
      <c r="X232" s="263">
        <f>W232*H232</f>
        <v>0</v>
      </c>
      <c r="Y232" s="39"/>
      <c r="Z232" s="39"/>
      <c r="AA232" s="39"/>
      <c r="AB232" s="39"/>
      <c r="AC232" s="39"/>
      <c r="AD232" s="39"/>
      <c r="AE232" s="39"/>
      <c r="AR232" s="264" t="s">
        <v>239</v>
      </c>
      <c r="AT232" s="264" t="s">
        <v>226</v>
      </c>
      <c r="AU232" s="264" t="s">
        <v>86</v>
      </c>
      <c r="AY232" s="18" t="s">
        <v>223</v>
      </c>
      <c r="BE232" s="265">
        <f>IF(O232="základní",K232,0)</f>
        <v>0</v>
      </c>
      <c r="BF232" s="265">
        <f>IF(O232="snížená",K232,0)</f>
        <v>0</v>
      </c>
      <c r="BG232" s="265">
        <f>IF(O232="zákl. přenesená",K232,0)</f>
        <v>0</v>
      </c>
      <c r="BH232" s="265">
        <f>IF(O232="sníž. přenesená",K232,0)</f>
        <v>0</v>
      </c>
      <c r="BI232" s="265">
        <f>IF(O232="nulová",K232,0)</f>
        <v>0</v>
      </c>
      <c r="BJ232" s="18" t="s">
        <v>86</v>
      </c>
      <c r="BK232" s="265">
        <f>ROUND(P232*H232,2)</f>
        <v>0</v>
      </c>
      <c r="BL232" s="18" t="s">
        <v>239</v>
      </c>
      <c r="BM232" s="264" t="s">
        <v>1643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4598</v>
      </c>
      <c r="G233" s="275"/>
      <c r="H233" s="278">
        <v>0.058999999999999997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86</v>
      </c>
      <c r="AV233" s="13" t="s">
        <v>88</v>
      </c>
      <c r="AW233" s="13" t="s">
        <v>5</v>
      </c>
      <c r="AX233" s="13" t="s">
        <v>78</v>
      </c>
      <c r="AY233" s="284" t="s">
        <v>223</v>
      </c>
    </row>
    <row r="234" s="14" customFormat="1">
      <c r="A234" s="14"/>
      <c r="B234" s="285"/>
      <c r="C234" s="286"/>
      <c r="D234" s="266" t="s">
        <v>446</v>
      </c>
      <c r="E234" s="287" t="s">
        <v>1</v>
      </c>
      <c r="F234" s="288" t="s">
        <v>463</v>
      </c>
      <c r="G234" s="286"/>
      <c r="H234" s="289">
        <v>0.058999999999999997</v>
      </c>
      <c r="I234" s="290"/>
      <c r="J234" s="290"/>
      <c r="K234" s="286"/>
      <c r="L234" s="286"/>
      <c r="M234" s="291"/>
      <c r="N234" s="292"/>
      <c r="O234" s="293"/>
      <c r="P234" s="293"/>
      <c r="Q234" s="293"/>
      <c r="R234" s="293"/>
      <c r="S234" s="293"/>
      <c r="T234" s="293"/>
      <c r="U234" s="293"/>
      <c r="V234" s="293"/>
      <c r="W234" s="293"/>
      <c r="X234" s="294"/>
      <c r="Y234" s="14"/>
      <c r="Z234" s="14"/>
      <c r="AA234" s="14"/>
      <c r="AB234" s="14"/>
      <c r="AC234" s="14"/>
      <c r="AD234" s="14"/>
      <c r="AE234" s="14"/>
      <c r="AT234" s="295" t="s">
        <v>446</v>
      </c>
      <c r="AU234" s="295" t="s">
        <v>86</v>
      </c>
      <c r="AV234" s="14" t="s">
        <v>239</v>
      </c>
      <c r="AW234" s="14" t="s">
        <v>5</v>
      </c>
      <c r="AX234" s="14" t="s">
        <v>86</v>
      </c>
      <c r="AY234" s="295" t="s">
        <v>223</v>
      </c>
    </row>
    <row r="235" s="2" customFormat="1" ht="21.75" customHeight="1">
      <c r="A235" s="39"/>
      <c r="B235" s="40"/>
      <c r="C235" s="252" t="s">
        <v>580</v>
      </c>
      <c r="D235" s="252" t="s">
        <v>226</v>
      </c>
      <c r="E235" s="253" t="s">
        <v>4599</v>
      </c>
      <c r="F235" s="254" t="s">
        <v>4600</v>
      </c>
      <c r="G235" s="255" t="s">
        <v>320</v>
      </c>
      <c r="H235" s="256">
        <v>3</v>
      </c>
      <c r="I235" s="257"/>
      <c r="J235" s="257"/>
      <c r="K235" s="258">
        <f>ROUND(P235*H235,2)</f>
        <v>0</v>
      </c>
      <c r="L235" s="254" t="s">
        <v>1</v>
      </c>
      <c r="M235" s="45"/>
      <c r="N235" s="259" t="s">
        <v>1</v>
      </c>
      <c r="O235" s="260" t="s">
        <v>41</v>
      </c>
      <c r="P235" s="261">
        <f>I235+J235</f>
        <v>0</v>
      </c>
      <c r="Q235" s="261">
        <f>ROUND(I235*H235,2)</f>
        <v>0</v>
      </c>
      <c r="R235" s="261">
        <f>ROUND(J235*H235,2)</f>
        <v>0</v>
      </c>
      <c r="S235" s="92"/>
      <c r="T235" s="262">
        <f>S235*H235</f>
        <v>0</v>
      </c>
      <c r="U235" s="262">
        <v>0</v>
      </c>
      <c r="V235" s="262">
        <f>U235*H235</f>
        <v>0</v>
      </c>
      <c r="W235" s="262">
        <v>0</v>
      </c>
      <c r="X235" s="263">
        <f>W235*H235</f>
        <v>0</v>
      </c>
      <c r="Y235" s="39"/>
      <c r="Z235" s="39"/>
      <c r="AA235" s="39"/>
      <c r="AB235" s="39"/>
      <c r="AC235" s="39"/>
      <c r="AD235" s="39"/>
      <c r="AE235" s="39"/>
      <c r="AR235" s="264" t="s">
        <v>239</v>
      </c>
      <c r="AT235" s="264" t="s">
        <v>226</v>
      </c>
      <c r="AU235" s="264" t="s">
        <v>86</v>
      </c>
      <c r="AY235" s="18" t="s">
        <v>223</v>
      </c>
      <c r="BE235" s="265">
        <f>IF(O235="základní",K235,0)</f>
        <v>0</v>
      </c>
      <c r="BF235" s="265">
        <f>IF(O235="snížená",K235,0)</f>
        <v>0</v>
      </c>
      <c r="BG235" s="265">
        <f>IF(O235="zákl. přenesená",K235,0)</f>
        <v>0</v>
      </c>
      <c r="BH235" s="265">
        <f>IF(O235="sníž. přenesená",K235,0)</f>
        <v>0</v>
      </c>
      <c r="BI235" s="265">
        <f>IF(O235="nulová",K235,0)</f>
        <v>0</v>
      </c>
      <c r="BJ235" s="18" t="s">
        <v>86</v>
      </c>
      <c r="BK235" s="265">
        <f>ROUND(P235*H235,2)</f>
        <v>0</v>
      </c>
      <c r="BL235" s="18" t="s">
        <v>239</v>
      </c>
      <c r="BM235" s="264" t="s">
        <v>1654</v>
      </c>
    </row>
    <row r="236" s="12" customFormat="1" ht="25.92" customHeight="1">
      <c r="A236" s="12"/>
      <c r="B236" s="235"/>
      <c r="C236" s="236"/>
      <c r="D236" s="237" t="s">
        <v>77</v>
      </c>
      <c r="E236" s="238" t="s">
        <v>248</v>
      </c>
      <c r="F236" s="238" t="s">
        <v>1786</v>
      </c>
      <c r="G236" s="236"/>
      <c r="H236" s="236"/>
      <c r="I236" s="239"/>
      <c r="J236" s="239"/>
      <c r="K236" s="240">
        <f>BK236</f>
        <v>0</v>
      </c>
      <c r="L236" s="236"/>
      <c r="M236" s="241"/>
      <c r="N236" s="242"/>
      <c r="O236" s="243"/>
      <c r="P236" s="243"/>
      <c r="Q236" s="244">
        <f>SUM(Q237:Q254)</f>
        <v>0</v>
      </c>
      <c r="R236" s="244">
        <f>SUM(R237:R254)</f>
        <v>0</v>
      </c>
      <c r="S236" s="243"/>
      <c r="T236" s="245">
        <f>SUM(T237:T254)</f>
        <v>0</v>
      </c>
      <c r="U236" s="243"/>
      <c r="V236" s="245">
        <f>SUM(V237:V254)</f>
        <v>0</v>
      </c>
      <c r="W236" s="243"/>
      <c r="X236" s="246">
        <f>SUM(X237:X254)</f>
        <v>0</v>
      </c>
      <c r="Y236" s="12"/>
      <c r="Z236" s="12"/>
      <c r="AA236" s="12"/>
      <c r="AB236" s="12"/>
      <c r="AC236" s="12"/>
      <c r="AD236" s="12"/>
      <c r="AE236" s="12"/>
      <c r="AR236" s="247" t="s">
        <v>86</v>
      </c>
      <c r="AT236" s="248" t="s">
        <v>77</v>
      </c>
      <c r="AU236" s="248" t="s">
        <v>78</v>
      </c>
      <c r="AY236" s="247" t="s">
        <v>223</v>
      </c>
      <c r="BK236" s="249">
        <f>SUM(BK237:BK254)</f>
        <v>0</v>
      </c>
    </row>
    <row r="237" s="2" customFormat="1" ht="33" customHeight="1">
      <c r="A237" s="39"/>
      <c r="B237" s="40"/>
      <c r="C237" s="252" t="s">
        <v>584</v>
      </c>
      <c r="D237" s="252" t="s">
        <v>226</v>
      </c>
      <c r="E237" s="253" t="s">
        <v>4601</v>
      </c>
      <c r="F237" s="254" t="s">
        <v>4602</v>
      </c>
      <c r="G237" s="255" t="s">
        <v>409</v>
      </c>
      <c r="H237" s="256">
        <v>12.449</v>
      </c>
      <c r="I237" s="257"/>
      <c r="J237" s="257"/>
      <c r="K237" s="258">
        <f>ROUND(P237*H237,2)</f>
        <v>0</v>
      </c>
      <c r="L237" s="254" t="s">
        <v>1</v>
      </c>
      <c r="M237" s="45"/>
      <c r="N237" s="259" t="s">
        <v>1</v>
      </c>
      <c r="O237" s="260" t="s">
        <v>41</v>
      </c>
      <c r="P237" s="261">
        <f>I237+J237</f>
        <v>0</v>
      </c>
      <c r="Q237" s="261">
        <f>ROUND(I237*H237,2)</f>
        <v>0</v>
      </c>
      <c r="R237" s="261">
        <f>ROUND(J237*H237,2)</f>
        <v>0</v>
      </c>
      <c r="S237" s="92"/>
      <c r="T237" s="262">
        <f>S237*H237</f>
        <v>0</v>
      </c>
      <c r="U237" s="262">
        <v>0</v>
      </c>
      <c r="V237" s="262">
        <f>U237*H237</f>
        <v>0</v>
      </c>
      <c r="W237" s="262">
        <v>0</v>
      </c>
      <c r="X237" s="263">
        <f>W237*H237</f>
        <v>0</v>
      </c>
      <c r="Y237" s="39"/>
      <c r="Z237" s="39"/>
      <c r="AA237" s="39"/>
      <c r="AB237" s="39"/>
      <c r="AC237" s="39"/>
      <c r="AD237" s="39"/>
      <c r="AE237" s="39"/>
      <c r="AR237" s="264" t="s">
        <v>239</v>
      </c>
      <c r="AT237" s="264" t="s">
        <v>226</v>
      </c>
      <c r="AU237" s="264" t="s">
        <v>86</v>
      </c>
      <c r="AY237" s="18" t="s">
        <v>223</v>
      </c>
      <c r="BE237" s="265">
        <f>IF(O237="základní",K237,0)</f>
        <v>0</v>
      </c>
      <c r="BF237" s="265">
        <f>IF(O237="snížená",K237,0)</f>
        <v>0</v>
      </c>
      <c r="BG237" s="265">
        <f>IF(O237="zákl. přenesená",K237,0)</f>
        <v>0</v>
      </c>
      <c r="BH237" s="265">
        <f>IF(O237="sníž. přenesená",K237,0)</f>
        <v>0</v>
      </c>
      <c r="BI237" s="265">
        <f>IF(O237="nulová",K237,0)</f>
        <v>0</v>
      </c>
      <c r="BJ237" s="18" t="s">
        <v>86</v>
      </c>
      <c r="BK237" s="265">
        <f>ROUND(P237*H237,2)</f>
        <v>0</v>
      </c>
      <c r="BL237" s="18" t="s">
        <v>239</v>
      </c>
      <c r="BM237" s="264" t="s">
        <v>1666</v>
      </c>
    </row>
    <row r="238" s="13" customFormat="1">
      <c r="A238" s="13"/>
      <c r="B238" s="274"/>
      <c r="C238" s="275"/>
      <c r="D238" s="266" t="s">
        <v>446</v>
      </c>
      <c r="E238" s="276" t="s">
        <v>1</v>
      </c>
      <c r="F238" s="277" t="s">
        <v>4603</v>
      </c>
      <c r="G238" s="275"/>
      <c r="H238" s="278">
        <v>12.449</v>
      </c>
      <c r="I238" s="279"/>
      <c r="J238" s="279"/>
      <c r="K238" s="275"/>
      <c r="L238" s="275"/>
      <c r="M238" s="280"/>
      <c r="N238" s="281"/>
      <c r="O238" s="282"/>
      <c r="P238" s="282"/>
      <c r="Q238" s="282"/>
      <c r="R238" s="282"/>
      <c r="S238" s="282"/>
      <c r="T238" s="282"/>
      <c r="U238" s="282"/>
      <c r="V238" s="282"/>
      <c r="W238" s="282"/>
      <c r="X238" s="283"/>
      <c r="Y238" s="13"/>
      <c r="Z238" s="13"/>
      <c r="AA238" s="13"/>
      <c r="AB238" s="13"/>
      <c r="AC238" s="13"/>
      <c r="AD238" s="13"/>
      <c r="AE238" s="13"/>
      <c r="AT238" s="284" t="s">
        <v>446</v>
      </c>
      <c r="AU238" s="284" t="s">
        <v>86</v>
      </c>
      <c r="AV238" s="13" t="s">
        <v>88</v>
      </c>
      <c r="AW238" s="13" t="s">
        <v>5</v>
      </c>
      <c r="AX238" s="13" t="s">
        <v>78</v>
      </c>
      <c r="AY238" s="284" t="s">
        <v>223</v>
      </c>
    </row>
    <row r="239" s="14" customFormat="1">
      <c r="A239" s="14"/>
      <c r="B239" s="285"/>
      <c r="C239" s="286"/>
      <c r="D239" s="266" t="s">
        <v>446</v>
      </c>
      <c r="E239" s="287" t="s">
        <v>1</v>
      </c>
      <c r="F239" s="288" t="s">
        <v>463</v>
      </c>
      <c r="G239" s="286"/>
      <c r="H239" s="289">
        <v>12.449</v>
      </c>
      <c r="I239" s="290"/>
      <c r="J239" s="290"/>
      <c r="K239" s="286"/>
      <c r="L239" s="286"/>
      <c r="M239" s="291"/>
      <c r="N239" s="292"/>
      <c r="O239" s="293"/>
      <c r="P239" s="293"/>
      <c r="Q239" s="293"/>
      <c r="R239" s="293"/>
      <c r="S239" s="293"/>
      <c r="T239" s="293"/>
      <c r="U239" s="293"/>
      <c r="V239" s="293"/>
      <c r="W239" s="293"/>
      <c r="X239" s="294"/>
      <c r="Y239" s="14"/>
      <c r="Z239" s="14"/>
      <c r="AA239" s="14"/>
      <c r="AB239" s="14"/>
      <c r="AC239" s="14"/>
      <c r="AD239" s="14"/>
      <c r="AE239" s="14"/>
      <c r="AT239" s="295" t="s">
        <v>446</v>
      </c>
      <c r="AU239" s="295" t="s">
        <v>86</v>
      </c>
      <c r="AV239" s="14" t="s">
        <v>239</v>
      </c>
      <c r="AW239" s="14" t="s">
        <v>5</v>
      </c>
      <c r="AX239" s="14" t="s">
        <v>86</v>
      </c>
      <c r="AY239" s="295" t="s">
        <v>223</v>
      </c>
    </row>
    <row r="240" s="2" customFormat="1" ht="33" customHeight="1">
      <c r="A240" s="39"/>
      <c r="B240" s="40"/>
      <c r="C240" s="252" t="s">
        <v>590</v>
      </c>
      <c r="D240" s="252" t="s">
        <v>226</v>
      </c>
      <c r="E240" s="253" t="s">
        <v>4604</v>
      </c>
      <c r="F240" s="254" t="s">
        <v>4605</v>
      </c>
      <c r="G240" s="255" t="s">
        <v>409</v>
      </c>
      <c r="H240" s="256">
        <v>12.449</v>
      </c>
      <c r="I240" s="257"/>
      <c r="J240" s="257"/>
      <c r="K240" s="258">
        <f>ROUND(P240*H240,2)</f>
        <v>0</v>
      </c>
      <c r="L240" s="254" t="s">
        <v>404</v>
      </c>
      <c r="M240" s="45"/>
      <c r="N240" s="259" t="s">
        <v>1</v>
      </c>
      <c r="O240" s="260" t="s">
        <v>41</v>
      </c>
      <c r="P240" s="261">
        <f>I240+J240</f>
        <v>0</v>
      </c>
      <c r="Q240" s="261">
        <f>ROUND(I240*H240,2)</f>
        <v>0</v>
      </c>
      <c r="R240" s="261">
        <f>ROUND(J240*H240,2)</f>
        <v>0</v>
      </c>
      <c r="S240" s="92"/>
      <c r="T240" s="262">
        <f>S240*H240</f>
        <v>0</v>
      </c>
      <c r="U240" s="262">
        <v>0</v>
      </c>
      <c r="V240" s="262">
        <f>U240*H240</f>
        <v>0</v>
      </c>
      <c r="W240" s="262">
        <v>0</v>
      </c>
      <c r="X240" s="263">
        <f>W240*H240</f>
        <v>0</v>
      </c>
      <c r="Y240" s="39"/>
      <c r="Z240" s="39"/>
      <c r="AA240" s="39"/>
      <c r="AB240" s="39"/>
      <c r="AC240" s="39"/>
      <c r="AD240" s="39"/>
      <c r="AE240" s="39"/>
      <c r="AR240" s="264" t="s">
        <v>239</v>
      </c>
      <c r="AT240" s="264" t="s">
        <v>226</v>
      </c>
      <c r="AU240" s="264" t="s">
        <v>86</v>
      </c>
      <c r="AY240" s="18" t="s">
        <v>223</v>
      </c>
      <c r="BE240" s="265">
        <f>IF(O240="základní",K240,0)</f>
        <v>0</v>
      </c>
      <c r="BF240" s="265">
        <f>IF(O240="snížená",K240,0)</f>
        <v>0</v>
      </c>
      <c r="BG240" s="265">
        <f>IF(O240="zákl. přenesená",K240,0)</f>
        <v>0</v>
      </c>
      <c r="BH240" s="265">
        <f>IF(O240="sníž. přenesená",K240,0)</f>
        <v>0</v>
      </c>
      <c r="BI240" s="265">
        <f>IF(O240="nulová",K240,0)</f>
        <v>0</v>
      </c>
      <c r="BJ240" s="18" t="s">
        <v>86</v>
      </c>
      <c r="BK240" s="265">
        <f>ROUND(P240*H240,2)</f>
        <v>0</v>
      </c>
      <c r="BL240" s="18" t="s">
        <v>239</v>
      </c>
      <c r="BM240" s="264" t="s">
        <v>1680</v>
      </c>
    </row>
    <row r="241" s="2" customFormat="1" ht="33" customHeight="1">
      <c r="A241" s="39"/>
      <c r="B241" s="40"/>
      <c r="C241" s="252" t="s">
        <v>595</v>
      </c>
      <c r="D241" s="252" t="s">
        <v>226</v>
      </c>
      <c r="E241" s="253" t="s">
        <v>4606</v>
      </c>
      <c r="F241" s="254" t="s">
        <v>4607</v>
      </c>
      <c r="G241" s="255" t="s">
        <v>409</v>
      </c>
      <c r="H241" s="256">
        <v>12.449</v>
      </c>
      <c r="I241" s="257"/>
      <c r="J241" s="257"/>
      <c r="K241" s="258">
        <f>ROUND(P241*H241,2)</f>
        <v>0</v>
      </c>
      <c r="L241" s="254" t="s">
        <v>404</v>
      </c>
      <c r="M241" s="45"/>
      <c r="N241" s="259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</v>
      </c>
      <c r="V241" s="262">
        <f>U241*H241</f>
        <v>0</v>
      </c>
      <c r="W241" s="262">
        <v>0</v>
      </c>
      <c r="X241" s="263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86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1690</v>
      </c>
    </row>
    <row r="242" s="2" customFormat="1" ht="16.5" customHeight="1">
      <c r="A242" s="39"/>
      <c r="B242" s="40"/>
      <c r="C242" s="252" t="s">
        <v>601</v>
      </c>
      <c r="D242" s="252" t="s">
        <v>226</v>
      </c>
      <c r="E242" s="253" t="s">
        <v>4608</v>
      </c>
      <c r="F242" s="254" t="s">
        <v>4609</v>
      </c>
      <c r="G242" s="255" t="s">
        <v>403</v>
      </c>
      <c r="H242" s="256">
        <v>108.25</v>
      </c>
      <c r="I242" s="257"/>
      <c r="J242" s="257"/>
      <c r="K242" s="258">
        <f>ROUND(P242*H242,2)</f>
        <v>0</v>
      </c>
      <c r="L242" s="254" t="s">
        <v>1</v>
      </c>
      <c r="M242" s="45"/>
      <c r="N242" s="259" t="s">
        <v>1</v>
      </c>
      <c r="O242" s="260" t="s">
        <v>41</v>
      </c>
      <c r="P242" s="261">
        <f>I242+J242</f>
        <v>0</v>
      </c>
      <c r="Q242" s="261">
        <f>ROUND(I242*H242,2)</f>
        <v>0</v>
      </c>
      <c r="R242" s="261">
        <f>ROUND(J242*H242,2)</f>
        <v>0</v>
      </c>
      <c r="S242" s="92"/>
      <c r="T242" s="262">
        <f>S242*H242</f>
        <v>0</v>
      </c>
      <c r="U242" s="262">
        <v>0</v>
      </c>
      <c r="V242" s="262">
        <f>U242*H242</f>
        <v>0</v>
      </c>
      <c r="W242" s="262">
        <v>0</v>
      </c>
      <c r="X242" s="263">
        <f>W242*H242</f>
        <v>0</v>
      </c>
      <c r="Y242" s="39"/>
      <c r="Z242" s="39"/>
      <c r="AA242" s="39"/>
      <c r="AB242" s="39"/>
      <c r="AC242" s="39"/>
      <c r="AD242" s="39"/>
      <c r="AE242" s="39"/>
      <c r="AR242" s="264" t="s">
        <v>239</v>
      </c>
      <c r="AT242" s="264" t="s">
        <v>226</v>
      </c>
      <c r="AU242" s="264" t="s">
        <v>86</v>
      </c>
      <c r="AY242" s="18" t="s">
        <v>223</v>
      </c>
      <c r="BE242" s="265">
        <f>IF(O242="základní",K242,0)</f>
        <v>0</v>
      </c>
      <c r="BF242" s="265">
        <f>IF(O242="snížená",K242,0)</f>
        <v>0</v>
      </c>
      <c r="BG242" s="265">
        <f>IF(O242="zákl. přenesená",K242,0)</f>
        <v>0</v>
      </c>
      <c r="BH242" s="265">
        <f>IF(O242="sníž. přenesená",K242,0)</f>
        <v>0</v>
      </c>
      <c r="BI242" s="265">
        <f>IF(O242="nulová",K242,0)</f>
        <v>0</v>
      </c>
      <c r="BJ242" s="18" t="s">
        <v>86</v>
      </c>
      <c r="BK242" s="265">
        <f>ROUND(P242*H242,2)</f>
        <v>0</v>
      </c>
      <c r="BL242" s="18" t="s">
        <v>239</v>
      </c>
      <c r="BM242" s="264" t="s">
        <v>1700</v>
      </c>
    </row>
    <row r="243" s="2" customFormat="1" ht="21.75" customHeight="1">
      <c r="A243" s="39"/>
      <c r="B243" s="40"/>
      <c r="C243" s="252" t="s">
        <v>611</v>
      </c>
      <c r="D243" s="252" t="s">
        <v>226</v>
      </c>
      <c r="E243" s="253" t="s">
        <v>4610</v>
      </c>
      <c r="F243" s="254" t="s">
        <v>4611</v>
      </c>
      <c r="G243" s="255" t="s">
        <v>501</v>
      </c>
      <c r="H243" s="256">
        <v>0.55300000000000005</v>
      </c>
      <c r="I243" s="257"/>
      <c r="J243" s="257"/>
      <c r="K243" s="258">
        <f>ROUND(P243*H243,2)</f>
        <v>0</v>
      </c>
      <c r="L243" s="254" t="s">
        <v>404</v>
      </c>
      <c r="M243" s="45"/>
      <c r="N243" s="259" t="s">
        <v>1</v>
      </c>
      <c r="O243" s="260" t="s">
        <v>41</v>
      </c>
      <c r="P243" s="261">
        <f>I243+J243</f>
        <v>0</v>
      </c>
      <c r="Q243" s="261">
        <f>ROUND(I243*H243,2)</f>
        <v>0</v>
      </c>
      <c r="R243" s="261">
        <f>ROUND(J243*H243,2)</f>
        <v>0</v>
      </c>
      <c r="S243" s="92"/>
      <c r="T243" s="262">
        <f>S243*H243</f>
        <v>0</v>
      </c>
      <c r="U243" s="262">
        <v>0</v>
      </c>
      <c r="V243" s="262">
        <f>U243*H243</f>
        <v>0</v>
      </c>
      <c r="W243" s="262">
        <v>0</v>
      </c>
      <c r="X243" s="263">
        <f>W243*H243</f>
        <v>0</v>
      </c>
      <c r="Y243" s="39"/>
      <c r="Z243" s="39"/>
      <c r="AA243" s="39"/>
      <c r="AB243" s="39"/>
      <c r="AC243" s="39"/>
      <c r="AD243" s="39"/>
      <c r="AE243" s="39"/>
      <c r="AR243" s="264" t="s">
        <v>239</v>
      </c>
      <c r="AT243" s="264" t="s">
        <v>226</v>
      </c>
      <c r="AU243" s="264" t="s">
        <v>86</v>
      </c>
      <c r="AY243" s="18" t="s">
        <v>223</v>
      </c>
      <c r="BE243" s="265">
        <f>IF(O243="základní",K243,0)</f>
        <v>0</v>
      </c>
      <c r="BF243" s="265">
        <f>IF(O243="snížená",K243,0)</f>
        <v>0</v>
      </c>
      <c r="BG243" s="265">
        <f>IF(O243="zákl. přenesená",K243,0)</f>
        <v>0</v>
      </c>
      <c r="BH243" s="265">
        <f>IF(O243="sníž. přenesená",K243,0)</f>
        <v>0</v>
      </c>
      <c r="BI243" s="265">
        <f>IF(O243="nulová",K243,0)</f>
        <v>0</v>
      </c>
      <c r="BJ243" s="18" t="s">
        <v>86</v>
      </c>
      <c r="BK243" s="265">
        <f>ROUND(P243*H243,2)</f>
        <v>0</v>
      </c>
      <c r="BL243" s="18" t="s">
        <v>239</v>
      </c>
      <c r="BM243" s="264" t="s">
        <v>1708</v>
      </c>
    </row>
    <row r="244" s="13" customFormat="1">
      <c r="A244" s="13"/>
      <c r="B244" s="274"/>
      <c r="C244" s="275"/>
      <c r="D244" s="266" t="s">
        <v>446</v>
      </c>
      <c r="E244" s="276" t="s">
        <v>1</v>
      </c>
      <c r="F244" s="277" t="s">
        <v>4612</v>
      </c>
      <c r="G244" s="275"/>
      <c r="H244" s="278">
        <v>0.55300000000000005</v>
      </c>
      <c r="I244" s="279"/>
      <c r="J244" s="279"/>
      <c r="K244" s="275"/>
      <c r="L244" s="275"/>
      <c r="M244" s="280"/>
      <c r="N244" s="281"/>
      <c r="O244" s="282"/>
      <c r="P244" s="282"/>
      <c r="Q244" s="282"/>
      <c r="R244" s="282"/>
      <c r="S244" s="282"/>
      <c r="T244" s="282"/>
      <c r="U244" s="282"/>
      <c r="V244" s="282"/>
      <c r="W244" s="282"/>
      <c r="X244" s="283"/>
      <c r="Y244" s="13"/>
      <c r="Z244" s="13"/>
      <c r="AA244" s="13"/>
      <c r="AB244" s="13"/>
      <c r="AC244" s="13"/>
      <c r="AD244" s="13"/>
      <c r="AE244" s="13"/>
      <c r="AT244" s="284" t="s">
        <v>446</v>
      </c>
      <c r="AU244" s="284" t="s">
        <v>86</v>
      </c>
      <c r="AV244" s="13" t="s">
        <v>88</v>
      </c>
      <c r="AW244" s="13" t="s">
        <v>5</v>
      </c>
      <c r="AX244" s="13" t="s">
        <v>78</v>
      </c>
      <c r="AY244" s="284" t="s">
        <v>223</v>
      </c>
    </row>
    <row r="245" s="14" customFormat="1">
      <c r="A245" s="14"/>
      <c r="B245" s="285"/>
      <c r="C245" s="286"/>
      <c r="D245" s="266" t="s">
        <v>446</v>
      </c>
      <c r="E245" s="287" t="s">
        <v>1</v>
      </c>
      <c r="F245" s="288" t="s">
        <v>463</v>
      </c>
      <c r="G245" s="286"/>
      <c r="H245" s="289">
        <v>0.55300000000000005</v>
      </c>
      <c r="I245" s="290"/>
      <c r="J245" s="290"/>
      <c r="K245" s="286"/>
      <c r="L245" s="286"/>
      <c r="M245" s="291"/>
      <c r="N245" s="292"/>
      <c r="O245" s="293"/>
      <c r="P245" s="293"/>
      <c r="Q245" s="293"/>
      <c r="R245" s="293"/>
      <c r="S245" s="293"/>
      <c r="T245" s="293"/>
      <c r="U245" s="293"/>
      <c r="V245" s="293"/>
      <c r="W245" s="293"/>
      <c r="X245" s="294"/>
      <c r="Y245" s="14"/>
      <c r="Z245" s="14"/>
      <c r="AA245" s="14"/>
      <c r="AB245" s="14"/>
      <c r="AC245" s="14"/>
      <c r="AD245" s="14"/>
      <c r="AE245" s="14"/>
      <c r="AT245" s="295" t="s">
        <v>446</v>
      </c>
      <c r="AU245" s="295" t="s">
        <v>86</v>
      </c>
      <c r="AV245" s="14" t="s">
        <v>239</v>
      </c>
      <c r="AW245" s="14" t="s">
        <v>5</v>
      </c>
      <c r="AX245" s="14" t="s">
        <v>86</v>
      </c>
      <c r="AY245" s="295" t="s">
        <v>223</v>
      </c>
    </row>
    <row r="246" s="2" customFormat="1" ht="21.75" customHeight="1">
      <c r="A246" s="39"/>
      <c r="B246" s="40"/>
      <c r="C246" s="252" t="s">
        <v>616</v>
      </c>
      <c r="D246" s="252" t="s">
        <v>226</v>
      </c>
      <c r="E246" s="253" t="s">
        <v>4613</v>
      </c>
      <c r="F246" s="254" t="s">
        <v>4614</v>
      </c>
      <c r="G246" s="255" t="s">
        <v>403</v>
      </c>
      <c r="H246" s="256">
        <v>7.5</v>
      </c>
      <c r="I246" s="257"/>
      <c r="J246" s="257"/>
      <c r="K246" s="258">
        <f>ROUND(P246*H246,2)</f>
        <v>0</v>
      </c>
      <c r="L246" s="254" t="s">
        <v>404</v>
      </c>
      <c r="M246" s="45"/>
      <c r="N246" s="259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</v>
      </c>
      <c r="V246" s="262">
        <f>U246*H246</f>
        <v>0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239</v>
      </c>
      <c r="AT246" s="264" t="s">
        <v>226</v>
      </c>
      <c r="AU246" s="264" t="s">
        <v>86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1720</v>
      </c>
    </row>
    <row r="247" s="13" customFormat="1">
      <c r="A247" s="13"/>
      <c r="B247" s="274"/>
      <c r="C247" s="275"/>
      <c r="D247" s="266" t="s">
        <v>446</v>
      </c>
      <c r="E247" s="276" t="s">
        <v>1</v>
      </c>
      <c r="F247" s="277" t="s">
        <v>4615</v>
      </c>
      <c r="G247" s="275"/>
      <c r="H247" s="278">
        <v>7.5</v>
      </c>
      <c r="I247" s="279"/>
      <c r="J247" s="279"/>
      <c r="K247" s="275"/>
      <c r="L247" s="275"/>
      <c r="M247" s="280"/>
      <c r="N247" s="281"/>
      <c r="O247" s="282"/>
      <c r="P247" s="282"/>
      <c r="Q247" s="282"/>
      <c r="R247" s="282"/>
      <c r="S247" s="282"/>
      <c r="T247" s="282"/>
      <c r="U247" s="282"/>
      <c r="V247" s="282"/>
      <c r="W247" s="282"/>
      <c r="X247" s="283"/>
      <c r="Y247" s="13"/>
      <c r="Z247" s="13"/>
      <c r="AA247" s="13"/>
      <c r="AB247" s="13"/>
      <c r="AC247" s="13"/>
      <c r="AD247" s="13"/>
      <c r="AE247" s="13"/>
      <c r="AT247" s="284" t="s">
        <v>446</v>
      </c>
      <c r="AU247" s="284" t="s">
        <v>86</v>
      </c>
      <c r="AV247" s="13" t="s">
        <v>88</v>
      </c>
      <c r="AW247" s="13" t="s">
        <v>5</v>
      </c>
      <c r="AX247" s="13" t="s">
        <v>78</v>
      </c>
      <c r="AY247" s="284" t="s">
        <v>223</v>
      </c>
    </row>
    <row r="248" s="14" customFormat="1">
      <c r="A248" s="14"/>
      <c r="B248" s="285"/>
      <c r="C248" s="286"/>
      <c r="D248" s="266" t="s">
        <v>446</v>
      </c>
      <c r="E248" s="287" t="s">
        <v>1</v>
      </c>
      <c r="F248" s="288" t="s">
        <v>463</v>
      </c>
      <c r="G248" s="286"/>
      <c r="H248" s="289">
        <v>7.5</v>
      </c>
      <c r="I248" s="290"/>
      <c r="J248" s="290"/>
      <c r="K248" s="286"/>
      <c r="L248" s="286"/>
      <c r="M248" s="291"/>
      <c r="N248" s="292"/>
      <c r="O248" s="293"/>
      <c r="P248" s="293"/>
      <c r="Q248" s="293"/>
      <c r="R248" s="293"/>
      <c r="S248" s="293"/>
      <c r="T248" s="293"/>
      <c r="U248" s="293"/>
      <c r="V248" s="293"/>
      <c r="W248" s="293"/>
      <c r="X248" s="294"/>
      <c r="Y248" s="14"/>
      <c r="Z248" s="14"/>
      <c r="AA248" s="14"/>
      <c r="AB248" s="14"/>
      <c r="AC248" s="14"/>
      <c r="AD248" s="14"/>
      <c r="AE248" s="14"/>
      <c r="AT248" s="295" t="s">
        <v>446</v>
      </c>
      <c r="AU248" s="295" t="s">
        <v>86</v>
      </c>
      <c r="AV248" s="14" t="s">
        <v>239</v>
      </c>
      <c r="AW248" s="14" t="s">
        <v>5</v>
      </c>
      <c r="AX248" s="14" t="s">
        <v>86</v>
      </c>
      <c r="AY248" s="295" t="s">
        <v>223</v>
      </c>
    </row>
    <row r="249" s="2" customFormat="1" ht="21.75" customHeight="1">
      <c r="A249" s="39"/>
      <c r="B249" s="40"/>
      <c r="C249" s="252" t="s">
        <v>621</v>
      </c>
      <c r="D249" s="252" t="s">
        <v>226</v>
      </c>
      <c r="E249" s="253" t="s">
        <v>4616</v>
      </c>
      <c r="F249" s="254" t="s">
        <v>4617</v>
      </c>
      <c r="G249" s="255" t="s">
        <v>403</v>
      </c>
      <c r="H249" s="256">
        <v>7.5</v>
      </c>
      <c r="I249" s="257"/>
      <c r="J249" s="257"/>
      <c r="K249" s="258">
        <f>ROUND(P249*H249,2)</f>
        <v>0</v>
      </c>
      <c r="L249" s="254" t="s">
        <v>404</v>
      </c>
      <c r="M249" s="45"/>
      <c r="N249" s="259" t="s">
        <v>1</v>
      </c>
      <c r="O249" s="260" t="s">
        <v>41</v>
      </c>
      <c r="P249" s="261">
        <f>I249+J249</f>
        <v>0</v>
      </c>
      <c r="Q249" s="261">
        <f>ROUND(I249*H249,2)</f>
        <v>0</v>
      </c>
      <c r="R249" s="261">
        <f>ROUND(J249*H249,2)</f>
        <v>0</v>
      </c>
      <c r="S249" s="92"/>
      <c r="T249" s="262">
        <f>S249*H249</f>
        <v>0</v>
      </c>
      <c r="U249" s="262">
        <v>0</v>
      </c>
      <c r="V249" s="262">
        <f>U249*H249</f>
        <v>0</v>
      </c>
      <c r="W249" s="262">
        <v>0</v>
      </c>
      <c r="X249" s="263">
        <f>W249*H249</f>
        <v>0</v>
      </c>
      <c r="Y249" s="39"/>
      <c r="Z249" s="39"/>
      <c r="AA249" s="39"/>
      <c r="AB249" s="39"/>
      <c r="AC249" s="39"/>
      <c r="AD249" s="39"/>
      <c r="AE249" s="39"/>
      <c r="AR249" s="264" t="s">
        <v>239</v>
      </c>
      <c r="AT249" s="264" t="s">
        <v>226</v>
      </c>
      <c r="AU249" s="264" t="s">
        <v>86</v>
      </c>
      <c r="AY249" s="18" t="s">
        <v>223</v>
      </c>
      <c r="BE249" s="265">
        <f>IF(O249="základní",K249,0)</f>
        <v>0</v>
      </c>
      <c r="BF249" s="265">
        <f>IF(O249="snížená",K249,0)</f>
        <v>0</v>
      </c>
      <c r="BG249" s="265">
        <f>IF(O249="zákl. přenesená",K249,0)</f>
        <v>0</v>
      </c>
      <c r="BH249" s="265">
        <f>IF(O249="sníž. přenesená",K249,0)</f>
        <v>0</v>
      </c>
      <c r="BI249" s="265">
        <f>IF(O249="nulová",K249,0)</f>
        <v>0</v>
      </c>
      <c r="BJ249" s="18" t="s">
        <v>86</v>
      </c>
      <c r="BK249" s="265">
        <f>ROUND(P249*H249,2)</f>
        <v>0</v>
      </c>
      <c r="BL249" s="18" t="s">
        <v>239</v>
      </c>
      <c r="BM249" s="264" t="s">
        <v>2268</v>
      </c>
    </row>
    <row r="250" s="2" customFormat="1" ht="33" customHeight="1">
      <c r="A250" s="39"/>
      <c r="B250" s="40"/>
      <c r="C250" s="252" t="s">
        <v>625</v>
      </c>
      <c r="D250" s="252" t="s">
        <v>226</v>
      </c>
      <c r="E250" s="253" t="s">
        <v>4618</v>
      </c>
      <c r="F250" s="254" t="s">
        <v>4619</v>
      </c>
      <c r="G250" s="255" t="s">
        <v>403</v>
      </c>
      <c r="H250" s="256">
        <v>108.25</v>
      </c>
      <c r="I250" s="257"/>
      <c r="J250" s="257"/>
      <c r="K250" s="258">
        <f>ROUND(P250*H250,2)</f>
        <v>0</v>
      </c>
      <c r="L250" s="254" t="s">
        <v>1</v>
      </c>
      <c r="M250" s="45"/>
      <c r="N250" s="259" t="s">
        <v>1</v>
      </c>
      <c r="O250" s="260" t="s">
        <v>41</v>
      </c>
      <c r="P250" s="261">
        <f>I250+J250</f>
        <v>0</v>
      </c>
      <c r="Q250" s="261">
        <f>ROUND(I250*H250,2)</f>
        <v>0</v>
      </c>
      <c r="R250" s="261">
        <f>ROUND(J250*H250,2)</f>
        <v>0</v>
      </c>
      <c r="S250" s="92"/>
      <c r="T250" s="262">
        <f>S250*H250</f>
        <v>0</v>
      </c>
      <c r="U250" s="262">
        <v>0</v>
      </c>
      <c r="V250" s="262">
        <f>U250*H250</f>
        <v>0</v>
      </c>
      <c r="W250" s="262">
        <v>0</v>
      </c>
      <c r="X250" s="263">
        <f>W250*H250</f>
        <v>0</v>
      </c>
      <c r="Y250" s="39"/>
      <c r="Z250" s="39"/>
      <c r="AA250" s="39"/>
      <c r="AB250" s="39"/>
      <c r="AC250" s="39"/>
      <c r="AD250" s="39"/>
      <c r="AE250" s="39"/>
      <c r="AR250" s="264" t="s">
        <v>239</v>
      </c>
      <c r="AT250" s="264" t="s">
        <v>226</v>
      </c>
      <c r="AU250" s="264" t="s">
        <v>86</v>
      </c>
      <c r="AY250" s="18" t="s">
        <v>223</v>
      </c>
      <c r="BE250" s="265">
        <f>IF(O250="základní",K250,0)</f>
        <v>0</v>
      </c>
      <c r="BF250" s="265">
        <f>IF(O250="snížená",K250,0)</f>
        <v>0</v>
      </c>
      <c r="BG250" s="265">
        <f>IF(O250="zákl. přenesená",K250,0)</f>
        <v>0</v>
      </c>
      <c r="BH250" s="265">
        <f>IF(O250="sníž. přenesená",K250,0)</f>
        <v>0</v>
      </c>
      <c r="BI250" s="265">
        <f>IF(O250="nulová",K250,0)</f>
        <v>0</v>
      </c>
      <c r="BJ250" s="18" t="s">
        <v>86</v>
      </c>
      <c r="BK250" s="265">
        <f>ROUND(P250*H250,2)</f>
        <v>0</v>
      </c>
      <c r="BL250" s="18" t="s">
        <v>239</v>
      </c>
      <c r="BM250" s="264" t="s">
        <v>1739</v>
      </c>
    </row>
    <row r="251" s="2" customFormat="1" ht="21.75" customHeight="1">
      <c r="A251" s="39"/>
      <c r="B251" s="40"/>
      <c r="C251" s="252" t="s">
        <v>630</v>
      </c>
      <c r="D251" s="252" t="s">
        <v>226</v>
      </c>
      <c r="E251" s="253" t="s">
        <v>4620</v>
      </c>
      <c r="F251" s="254" t="s">
        <v>4621</v>
      </c>
      <c r="G251" s="255" t="s">
        <v>481</v>
      </c>
      <c r="H251" s="256">
        <v>25.600000000000001</v>
      </c>
      <c r="I251" s="257"/>
      <c r="J251" s="257"/>
      <c r="K251" s="258">
        <f>ROUND(P251*H251,2)</f>
        <v>0</v>
      </c>
      <c r="L251" s="254" t="s">
        <v>404</v>
      </c>
      <c r="M251" s="45"/>
      <c r="N251" s="259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</v>
      </c>
      <c r="V251" s="262">
        <f>U251*H251</f>
        <v>0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239</v>
      </c>
      <c r="AT251" s="264" t="s">
        <v>226</v>
      </c>
      <c r="AU251" s="264" t="s">
        <v>86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3747</v>
      </c>
    </row>
    <row r="252" s="2" customFormat="1" ht="33" customHeight="1">
      <c r="A252" s="39"/>
      <c r="B252" s="40"/>
      <c r="C252" s="252" t="s">
        <v>635</v>
      </c>
      <c r="D252" s="252" t="s">
        <v>226</v>
      </c>
      <c r="E252" s="253" t="s">
        <v>4622</v>
      </c>
      <c r="F252" s="254" t="s">
        <v>4623</v>
      </c>
      <c r="G252" s="255" t="s">
        <v>481</v>
      </c>
      <c r="H252" s="256">
        <v>25.600000000000001</v>
      </c>
      <c r="I252" s="257"/>
      <c r="J252" s="257"/>
      <c r="K252" s="258">
        <f>ROUND(P252*H252,2)</f>
        <v>0</v>
      </c>
      <c r="L252" s="254" t="s">
        <v>404</v>
      </c>
      <c r="M252" s="45"/>
      <c r="N252" s="259" t="s">
        <v>1</v>
      </c>
      <c r="O252" s="260" t="s">
        <v>41</v>
      </c>
      <c r="P252" s="261">
        <f>I252+J252</f>
        <v>0</v>
      </c>
      <c r="Q252" s="261">
        <f>ROUND(I252*H252,2)</f>
        <v>0</v>
      </c>
      <c r="R252" s="261">
        <f>ROUND(J252*H252,2)</f>
        <v>0</v>
      </c>
      <c r="S252" s="92"/>
      <c r="T252" s="262">
        <f>S252*H252</f>
        <v>0</v>
      </c>
      <c r="U252" s="262">
        <v>0</v>
      </c>
      <c r="V252" s="262">
        <f>U252*H252</f>
        <v>0</v>
      </c>
      <c r="W252" s="262">
        <v>0</v>
      </c>
      <c r="X252" s="263">
        <f>W252*H252</f>
        <v>0</v>
      </c>
      <c r="Y252" s="39"/>
      <c r="Z252" s="39"/>
      <c r="AA252" s="39"/>
      <c r="AB252" s="39"/>
      <c r="AC252" s="39"/>
      <c r="AD252" s="39"/>
      <c r="AE252" s="39"/>
      <c r="AR252" s="264" t="s">
        <v>239</v>
      </c>
      <c r="AT252" s="264" t="s">
        <v>226</v>
      </c>
      <c r="AU252" s="264" t="s">
        <v>86</v>
      </c>
      <c r="AY252" s="18" t="s">
        <v>223</v>
      </c>
      <c r="BE252" s="265">
        <f>IF(O252="základní",K252,0)</f>
        <v>0</v>
      </c>
      <c r="BF252" s="265">
        <f>IF(O252="snížená",K252,0)</f>
        <v>0</v>
      </c>
      <c r="BG252" s="265">
        <f>IF(O252="zákl. přenesená",K252,0)</f>
        <v>0</v>
      </c>
      <c r="BH252" s="265">
        <f>IF(O252="sníž. přenesená",K252,0)</f>
        <v>0</v>
      </c>
      <c r="BI252" s="265">
        <f>IF(O252="nulová",K252,0)</f>
        <v>0</v>
      </c>
      <c r="BJ252" s="18" t="s">
        <v>86</v>
      </c>
      <c r="BK252" s="265">
        <f>ROUND(P252*H252,2)</f>
        <v>0</v>
      </c>
      <c r="BL252" s="18" t="s">
        <v>239</v>
      </c>
      <c r="BM252" s="264" t="s">
        <v>1758</v>
      </c>
    </row>
    <row r="253" s="13" customFormat="1">
      <c r="A253" s="13"/>
      <c r="B253" s="274"/>
      <c r="C253" s="275"/>
      <c r="D253" s="266" t="s">
        <v>446</v>
      </c>
      <c r="E253" s="276" t="s">
        <v>1</v>
      </c>
      <c r="F253" s="277" t="s">
        <v>4624</v>
      </c>
      <c r="G253" s="275"/>
      <c r="H253" s="278">
        <v>25.600000000000001</v>
      </c>
      <c r="I253" s="279"/>
      <c r="J253" s="279"/>
      <c r="K253" s="275"/>
      <c r="L253" s="275"/>
      <c r="M253" s="280"/>
      <c r="N253" s="281"/>
      <c r="O253" s="282"/>
      <c r="P253" s="282"/>
      <c r="Q253" s="282"/>
      <c r="R253" s="282"/>
      <c r="S253" s="282"/>
      <c r="T253" s="282"/>
      <c r="U253" s="282"/>
      <c r="V253" s="282"/>
      <c r="W253" s="282"/>
      <c r="X253" s="283"/>
      <c r="Y253" s="13"/>
      <c r="Z253" s="13"/>
      <c r="AA253" s="13"/>
      <c r="AB253" s="13"/>
      <c r="AC253" s="13"/>
      <c r="AD253" s="13"/>
      <c r="AE253" s="13"/>
      <c r="AT253" s="284" t="s">
        <v>446</v>
      </c>
      <c r="AU253" s="284" t="s">
        <v>86</v>
      </c>
      <c r="AV253" s="13" t="s">
        <v>88</v>
      </c>
      <c r="AW253" s="13" t="s">
        <v>5</v>
      </c>
      <c r="AX253" s="13" t="s">
        <v>78</v>
      </c>
      <c r="AY253" s="284" t="s">
        <v>223</v>
      </c>
    </row>
    <row r="254" s="14" customFormat="1">
      <c r="A254" s="14"/>
      <c r="B254" s="285"/>
      <c r="C254" s="286"/>
      <c r="D254" s="266" t="s">
        <v>446</v>
      </c>
      <c r="E254" s="287" t="s">
        <v>1</v>
      </c>
      <c r="F254" s="288" t="s">
        <v>463</v>
      </c>
      <c r="G254" s="286"/>
      <c r="H254" s="289">
        <v>25.600000000000001</v>
      </c>
      <c r="I254" s="290"/>
      <c r="J254" s="290"/>
      <c r="K254" s="286"/>
      <c r="L254" s="286"/>
      <c r="M254" s="291"/>
      <c r="N254" s="292"/>
      <c r="O254" s="293"/>
      <c r="P254" s="293"/>
      <c r="Q254" s="293"/>
      <c r="R254" s="293"/>
      <c r="S254" s="293"/>
      <c r="T254" s="293"/>
      <c r="U254" s="293"/>
      <c r="V254" s="293"/>
      <c r="W254" s="293"/>
      <c r="X254" s="294"/>
      <c r="Y254" s="14"/>
      <c r="Z254" s="14"/>
      <c r="AA254" s="14"/>
      <c r="AB254" s="14"/>
      <c r="AC254" s="14"/>
      <c r="AD254" s="14"/>
      <c r="AE254" s="14"/>
      <c r="AT254" s="295" t="s">
        <v>446</v>
      </c>
      <c r="AU254" s="295" t="s">
        <v>86</v>
      </c>
      <c r="AV254" s="14" t="s">
        <v>239</v>
      </c>
      <c r="AW254" s="14" t="s">
        <v>5</v>
      </c>
      <c r="AX254" s="14" t="s">
        <v>86</v>
      </c>
      <c r="AY254" s="295" t="s">
        <v>223</v>
      </c>
    </row>
    <row r="255" s="12" customFormat="1" ht="25.92" customHeight="1">
      <c r="A255" s="12"/>
      <c r="B255" s="235"/>
      <c r="C255" s="236"/>
      <c r="D255" s="237" t="s">
        <v>77</v>
      </c>
      <c r="E255" s="238" t="s">
        <v>258</v>
      </c>
      <c r="F255" s="238" t="s">
        <v>589</v>
      </c>
      <c r="G255" s="236"/>
      <c r="H255" s="236"/>
      <c r="I255" s="239"/>
      <c r="J255" s="239"/>
      <c r="K255" s="240">
        <f>BK255</f>
        <v>0</v>
      </c>
      <c r="L255" s="236"/>
      <c r="M255" s="241"/>
      <c r="N255" s="242"/>
      <c r="O255" s="243"/>
      <c r="P255" s="243"/>
      <c r="Q255" s="244">
        <f>SUM(Q256:Q268)</f>
        <v>0</v>
      </c>
      <c r="R255" s="244">
        <f>SUM(R256:R268)</f>
        <v>0</v>
      </c>
      <c r="S255" s="243"/>
      <c r="T255" s="245">
        <f>SUM(T256:T268)</f>
        <v>0</v>
      </c>
      <c r="U255" s="243"/>
      <c r="V255" s="245">
        <f>SUM(V256:V268)</f>
        <v>0</v>
      </c>
      <c r="W255" s="243"/>
      <c r="X255" s="246">
        <f>SUM(X256:X268)</f>
        <v>0</v>
      </c>
      <c r="Y255" s="12"/>
      <c r="Z255" s="12"/>
      <c r="AA255" s="12"/>
      <c r="AB255" s="12"/>
      <c r="AC255" s="12"/>
      <c r="AD255" s="12"/>
      <c r="AE255" s="12"/>
      <c r="AR255" s="247" t="s">
        <v>86</v>
      </c>
      <c r="AT255" s="248" t="s">
        <v>77</v>
      </c>
      <c r="AU255" s="248" t="s">
        <v>78</v>
      </c>
      <c r="AY255" s="247" t="s">
        <v>223</v>
      </c>
      <c r="BK255" s="249">
        <f>SUM(BK256:BK268)</f>
        <v>0</v>
      </c>
    </row>
    <row r="256" s="2" customFormat="1" ht="21.75" customHeight="1">
      <c r="A256" s="39"/>
      <c r="B256" s="40"/>
      <c r="C256" s="252" t="s">
        <v>640</v>
      </c>
      <c r="D256" s="252" t="s">
        <v>226</v>
      </c>
      <c r="E256" s="253" t="s">
        <v>4625</v>
      </c>
      <c r="F256" s="254" t="s">
        <v>4626</v>
      </c>
      <c r="G256" s="255" t="s">
        <v>403</v>
      </c>
      <c r="H256" s="256">
        <v>108.25</v>
      </c>
      <c r="I256" s="257"/>
      <c r="J256" s="257"/>
      <c r="K256" s="258">
        <f>ROUND(P256*H256,2)</f>
        <v>0</v>
      </c>
      <c r="L256" s="254" t="s">
        <v>404</v>
      </c>
      <c r="M256" s="45"/>
      <c r="N256" s="259" t="s">
        <v>1</v>
      </c>
      <c r="O256" s="260" t="s">
        <v>41</v>
      </c>
      <c r="P256" s="261">
        <f>I256+J256</f>
        <v>0</v>
      </c>
      <c r="Q256" s="261">
        <f>ROUND(I256*H256,2)</f>
        <v>0</v>
      </c>
      <c r="R256" s="261">
        <f>ROUND(J256*H256,2)</f>
        <v>0</v>
      </c>
      <c r="S256" s="92"/>
      <c r="T256" s="262">
        <f>S256*H256</f>
        <v>0</v>
      </c>
      <c r="U256" s="262">
        <v>0</v>
      </c>
      <c r="V256" s="262">
        <f>U256*H256</f>
        <v>0</v>
      </c>
      <c r="W256" s="262">
        <v>0</v>
      </c>
      <c r="X256" s="263">
        <f>W256*H256</f>
        <v>0</v>
      </c>
      <c r="Y256" s="39"/>
      <c r="Z256" s="39"/>
      <c r="AA256" s="39"/>
      <c r="AB256" s="39"/>
      <c r="AC256" s="39"/>
      <c r="AD256" s="39"/>
      <c r="AE256" s="39"/>
      <c r="AR256" s="264" t="s">
        <v>239</v>
      </c>
      <c r="AT256" s="264" t="s">
        <v>226</v>
      </c>
      <c r="AU256" s="264" t="s">
        <v>86</v>
      </c>
      <c r="AY256" s="18" t="s">
        <v>223</v>
      </c>
      <c r="BE256" s="265">
        <f>IF(O256="základní",K256,0)</f>
        <v>0</v>
      </c>
      <c r="BF256" s="265">
        <f>IF(O256="snížená",K256,0)</f>
        <v>0</v>
      </c>
      <c r="BG256" s="265">
        <f>IF(O256="zákl. přenesená",K256,0)</f>
        <v>0</v>
      </c>
      <c r="BH256" s="265">
        <f>IF(O256="sníž. přenesená",K256,0)</f>
        <v>0</v>
      </c>
      <c r="BI256" s="265">
        <f>IF(O256="nulová",K256,0)</f>
        <v>0</v>
      </c>
      <c r="BJ256" s="18" t="s">
        <v>86</v>
      </c>
      <c r="BK256" s="265">
        <f>ROUND(P256*H256,2)</f>
        <v>0</v>
      </c>
      <c r="BL256" s="18" t="s">
        <v>239</v>
      </c>
      <c r="BM256" s="264" t="s">
        <v>1766</v>
      </c>
    </row>
    <row r="257" s="13" customFormat="1">
      <c r="A257" s="13"/>
      <c r="B257" s="274"/>
      <c r="C257" s="275"/>
      <c r="D257" s="266" t="s">
        <v>446</v>
      </c>
      <c r="E257" s="276" t="s">
        <v>1</v>
      </c>
      <c r="F257" s="277" t="s">
        <v>4627</v>
      </c>
      <c r="G257" s="275"/>
      <c r="H257" s="278">
        <v>108.25</v>
      </c>
      <c r="I257" s="279"/>
      <c r="J257" s="279"/>
      <c r="K257" s="275"/>
      <c r="L257" s="275"/>
      <c r="M257" s="280"/>
      <c r="N257" s="281"/>
      <c r="O257" s="282"/>
      <c r="P257" s="282"/>
      <c r="Q257" s="282"/>
      <c r="R257" s="282"/>
      <c r="S257" s="282"/>
      <c r="T257" s="282"/>
      <c r="U257" s="282"/>
      <c r="V257" s="282"/>
      <c r="W257" s="282"/>
      <c r="X257" s="283"/>
      <c r="Y257" s="13"/>
      <c r="Z257" s="13"/>
      <c r="AA257" s="13"/>
      <c r="AB257" s="13"/>
      <c r="AC257" s="13"/>
      <c r="AD257" s="13"/>
      <c r="AE257" s="13"/>
      <c r="AT257" s="284" t="s">
        <v>446</v>
      </c>
      <c r="AU257" s="284" t="s">
        <v>86</v>
      </c>
      <c r="AV257" s="13" t="s">
        <v>88</v>
      </c>
      <c r="AW257" s="13" t="s">
        <v>5</v>
      </c>
      <c r="AX257" s="13" t="s">
        <v>78</v>
      </c>
      <c r="AY257" s="284" t="s">
        <v>223</v>
      </c>
    </row>
    <row r="258" s="14" customFormat="1">
      <c r="A258" s="14"/>
      <c r="B258" s="285"/>
      <c r="C258" s="286"/>
      <c r="D258" s="266" t="s">
        <v>446</v>
      </c>
      <c r="E258" s="287" t="s">
        <v>1</v>
      </c>
      <c r="F258" s="288" t="s">
        <v>463</v>
      </c>
      <c r="G258" s="286"/>
      <c r="H258" s="289">
        <v>108.25</v>
      </c>
      <c r="I258" s="290"/>
      <c r="J258" s="290"/>
      <c r="K258" s="286"/>
      <c r="L258" s="286"/>
      <c r="M258" s="291"/>
      <c r="N258" s="292"/>
      <c r="O258" s="293"/>
      <c r="P258" s="293"/>
      <c r="Q258" s="293"/>
      <c r="R258" s="293"/>
      <c r="S258" s="293"/>
      <c r="T258" s="293"/>
      <c r="U258" s="293"/>
      <c r="V258" s="293"/>
      <c r="W258" s="293"/>
      <c r="X258" s="294"/>
      <c r="Y258" s="14"/>
      <c r="Z258" s="14"/>
      <c r="AA258" s="14"/>
      <c r="AB258" s="14"/>
      <c r="AC258" s="14"/>
      <c r="AD258" s="14"/>
      <c r="AE258" s="14"/>
      <c r="AT258" s="295" t="s">
        <v>446</v>
      </c>
      <c r="AU258" s="295" t="s">
        <v>86</v>
      </c>
      <c r="AV258" s="14" t="s">
        <v>239</v>
      </c>
      <c r="AW258" s="14" t="s">
        <v>5</v>
      </c>
      <c r="AX258" s="14" t="s">
        <v>86</v>
      </c>
      <c r="AY258" s="295" t="s">
        <v>223</v>
      </c>
    </row>
    <row r="259" s="2" customFormat="1" ht="44.25" customHeight="1">
      <c r="A259" s="39"/>
      <c r="B259" s="40"/>
      <c r="C259" s="252" t="s">
        <v>645</v>
      </c>
      <c r="D259" s="252" t="s">
        <v>226</v>
      </c>
      <c r="E259" s="253" t="s">
        <v>4628</v>
      </c>
      <c r="F259" s="254" t="s">
        <v>4629</v>
      </c>
      <c r="G259" s="255" t="s">
        <v>403</v>
      </c>
      <c r="H259" s="256">
        <v>120</v>
      </c>
      <c r="I259" s="257"/>
      <c r="J259" s="257"/>
      <c r="K259" s="258">
        <f>ROUND(P259*H259,2)</f>
        <v>0</v>
      </c>
      <c r="L259" s="254" t="s">
        <v>404</v>
      </c>
      <c r="M259" s="45"/>
      <c r="N259" s="259" t="s">
        <v>1</v>
      </c>
      <c r="O259" s="260" t="s">
        <v>41</v>
      </c>
      <c r="P259" s="261">
        <f>I259+J259</f>
        <v>0</v>
      </c>
      <c r="Q259" s="261">
        <f>ROUND(I259*H259,2)</f>
        <v>0</v>
      </c>
      <c r="R259" s="261">
        <f>ROUND(J259*H259,2)</f>
        <v>0</v>
      </c>
      <c r="S259" s="92"/>
      <c r="T259" s="262">
        <f>S259*H259</f>
        <v>0</v>
      </c>
      <c r="U259" s="262">
        <v>0</v>
      </c>
      <c r="V259" s="262">
        <f>U259*H259</f>
        <v>0</v>
      </c>
      <c r="W259" s="262">
        <v>0</v>
      </c>
      <c r="X259" s="263">
        <f>W259*H259</f>
        <v>0</v>
      </c>
      <c r="Y259" s="39"/>
      <c r="Z259" s="39"/>
      <c r="AA259" s="39"/>
      <c r="AB259" s="39"/>
      <c r="AC259" s="39"/>
      <c r="AD259" s="39"/>
      <c r="AE259" s="39"/>
      <c r="AR259" s="264" t="s">
        <v>239</v>
      </c>
      <c r="AT259" s="264" t="s">
        <v>226</v>
      </c>
      <c r="AU259" s="264" t="s">
        <v>86</v>
      </c>
      <c r="AY259" s="18" t="s">
        <v>223</v>
      </c>
      <c r="BE259" s="265">
        <f>IF(O259="základní",K259,0)</f>
        <v>0</v>
      </c>
      <c r="BF259" s="265">
        <f>IF(O259="snížená",K259,0)</f>
        <v>0</v>
      </c>
      <c r="BG259" s="265">
        <f>IF(O259="zákl. přenesená",K259,0)</f>
        <v>0</v>
      </c>
      <c r="BH259" s="265">
        <f>IF(O259="sníž. přenesená",K259,0)</f>
        <v>0</v>
      </c>
      <c r="BI259" s="265">
        <f>IF(O259="nulová",K259,0)</f>
        <v>0</v>
      </c>
      <c r="BJ259" s="18" t="s">
        <v>86</v>
      </c>
      <c r="BK259" s="265">
        <f>ROUND(P259*H259,2)</f>
        <v>0</v>
      </c>
      <c r="BL259" s="18" t="s">
        <v>239</v>
      </c>
      <c r="BM259" s="264" t="s">
        <v>1775</v>
      </c>
    </row>
    <row r="260" s="13" customFormat="1">
      <c r="A260" s="13"/>
      <c r="B260" s="274"/>
      <c r="C260" s="275"/>
      <c r="D260" s="266" t="s">
        <v>446</v>
      </c>
      <c r="E260" s="276" t="s">
        <v>1</v>
      </c>
      <c r="F260" s="277" t="s">
        <v>4630</v>
      </c>
      <c r="G260" s="275"/>
      <c r="H260" s="278">
        <v>120</v>
      </c>
      <c r="I260" s="279"/>
      <c r="J260" s="279"/>
      <c r="K260" s="275"/>
      <c r="L260" s="275"/>
      <c r="M260" s="280"/>
      <c r="N260" s="281"/>
      <c r="O260" s="282"/>
      <c r="P260" s="282"/>
      <c r="Q260" s="282"/>
      <c r="R260" s="282"/>
      <c r="S260" s="282"/>
      <c r="T260" s="282"/>
      <c r="U260" s="282"/>
      <c r="V260" s="282"/>
      <c r="W260" s="282"/>
      <c r="X260" s="283"/>
      <c r="Y260" s="13"/>
      <c r="Z260" s="13"/>
      <c r="AA260" s="13"/>
      <c r="AB260" s="13"/>
      <c r="AC260" s="13"/>
      <c r="AD260" s="13"/>
      <c r="AE260" s="13"/>
      <c r="AT260" s="284" t="s">
        <v>446</v>
      </c>
      <c r="AU260" s="284" t="s">
        <v>86</v>
      </c>
      <c r="AV260" s="13" t="s">
        <v>88</v>
      </c>
      <c r="AW260" s="13" t="s">
        <v>5</v>
      </c>
      <c r="AX260" s="13" t="s">
        <v>78</v>
      </c>
      <c r="AY260" s="284" t="s">
        <v>223</v>
      </c>
    </row>
    <row r="261" s="14" customFormat="1">
      <c r="A261" s="14"/>
      <c r="B261" s="285"/>
      <c r="C261" s="286"/>
      <c r="D261" s="266" t="s">
        <v>446</v>
      </c>
      <c r="E261" s="287" t="s">
        <v>1</v>
      </c>
      <c r="F261" s="288" t="s">
        <v>463</v>
      </c>
      <c r="G261" s="286"/>
      <c r="H261" s="289">
        <v>120</v>
      </c>
      <c r="I261" s="290"/>
      <c r="J261" s="290"/>
      <c r="K261" s="286"/>
      <c r="L261" s="286"/>
      <c r="M261" s="291"/>
      <c r="N261" s="292"/>
      <c r="O261" s="293"/>
      <c r="P261" s="293"/>
      <c r="Q261" s="293"/>
      <c r="R261" s="293"/>
      <c r="S261" s="293"/>
      <c r="T261" s="293"/>
      <c r="U261" s="293"/>
      <c r="V261" s="293"/>
      <c r="W261" s="293"/>
      <c r="X261" s="294"/>
      <c r="Y261" s="14"/>
      <c r="Z261" s="14"/>
      <c r="AA261" s="14"/>
      <c r="AB261" s="14"/>
      <c r="AC261" s="14"/>
      <c r="AD261" s="14"/>
      <c r="AE261" s="14"/>
      <c r="AT261" s="295" t="s">
        <v>446</v>
      </c>
      <c r="AU261" s="295" t="s">
        <v>86</v>
      </c>
      <c r="AV261" s="14" t="s">
        <v>239</v>
      </c>
      <c r="AW261" s="14" t="s">
        <v>5</v>
      </c>
      <c r="AX261" s="14" t="s">
        <v>86</v>
      </c>
      <c r="AY261" s="295" t="s">
        <v>223</v>
      </c>
    </row>
    <row r="262" s="2" customFormat="1" ht="44.25" customHeight="1">
      <c r="A262" s="39"/>
      <c r="B262" s="40"/>
      <c r="C262" s="252" t="s">
        <v>650</v>
      </c>
      <c r="D262" s="252" t="s">
        <v>226</v>
      </c>
      <c r="E262" s="253" t="s">
        <v>4631</v>
      </c>
      <c r="F262" s="254" t="s">
        <v>4632</v>
      </c>
      <c r="G262" s="255" t="s">
        <v>403</v>
      </c>
      <c r="H262" s="256">
        <v>3600</v>
      </c>
      <c r="I262" s="257"/>
      <c r="J262" s="257"/>
      <c r="K262" s="258">
        <f>ROUND(P262*H262,2)</f>
        <v>0</v>
      </c>
      <c r="L262" s="254" t="s">
        <v>404</v>
      </c>
      <c r="M262" s="45"/>
      <c r="N262" s="259" t="s">
        <v>1</v>
      </c>
      <c r="O262" s="260" t="s">
        <v>41</v>
      </c>
      <c r="P262" s="261">
        <f>I262+J262</f>
        <v>0</v>
      </c>
      <c r="Q262" s="261">
        <f>ROUND(I262*H262,2)</f>
        <v>0</v>
      </c>
      <c r="R262" s="261">
        <f>ROUND(J262*H262,2)</f>
        <v>0</v>
      </c>
      <c r="S262" s="92"/>
      <c r="T262" s="262">
        <f>S262*H262</f>
        <v>0</v>
      </c>
      <c r="U262" s="262">
        <v>0</v>
      </c>
      <c r="V262" s="262">
        <f>U262*H262</f>
        <v>0</v>
      </c>
      <c r="W262" s="262">
        <v>0</v>
      </c>
      <c r="X262" s="263">
        <f>W262*H262</f>
        <v>0</v>
      </c>
      <c r="Y262" s="39"/>
      <c r="Z262" s="39"/>
      <c r="AA262" s="39"/>
      <c r="AB262" s="39"/>
      <c r="AC262" s="39"/>
      <c r="AD262" s="39"/>
      <c r="AE262" s="39"/>
      <c r="AR262" s="264" t="s">
        <v>239</v>
      </c>
      <c r="AT262" s="264" t="s">
        <v>226</v>
      </c>
      <c r="AU262" s="264" t="s">
        <v>86</v>
      </c>
      <c r="AY262" s="18" t="s">
        <v>223</v>
      </c>
      <c r="BE262" s="265">
        <f>IF(O262="základní",K262,0)</f>
        <v>0</v>
      </c>
      <c r="BF262" s="265">
        <f>IF(O262="snížená",K262,0)</f>
        <v>0</v>
      </c>
      <c r="BG262" s="265">
        <f>IF(O262="zákl. přenesená",K262,0)</f>
        <v>0</v>
      </c>
      <c r="BH262" s="265">
        <f>IF(O262="sníž. přenesená",K262,0)</f>
        <v>0</v>
      </c>
      <c r="BI262" s="265">
        <f>IF(O262="nulová",K262,0)</f>
        <v>0</v>
      </c>
      <c r="BJ262" s="18" t="s">
        <v>86</v>
      </c>
      <c r="BK262" s="265">
        <f>ROUND(P262*H262,2)</f>
        <v>0</v>
      </c>
      <c r="BL262" s="18" t="s">
        <v>239</v>
      </c>
      <c r="BM262" s="264" t="s">
        <v>1787</v>
      </c>
    </row>
    <row r="263" s="13" customFormat="1">
      <c r="A263" s="13"/>
      <c r="B263" s="274"/>
      <c r="C263" s="275"/>
      <c r="D263" s="266" t="s">
        <v>446</v>
      </c>
      <c r="E263" s="276" t="s">
        <v>1</v>
      </c>
      <c r="F263" s="277" t="s">
        <v>4633</v>
      </c>
      <c r="G263" s="275"/>
      <c r="H263" s="278">
        <v>3600</v>
      </c>
      <c r="I263" s="279"/>
      <c r="J263" s="279"/>
      <c r="K263" s="275"/>
      <c r="L263" s="275"/>
      <c r="M263" s="280"/>
      <c r="N263" s="281"/>
      <c r="O263" s="282"/>
      <c r="P263" s="282"/>
      <c r="Q263" s="282"/>
      <c r="R263" s="282"/>
      <c r="S263" s="282"/>
      <c r="T263" s="282"/>
      <c r="U263" s="282"/>
      <c r="V263" s="282"/>
      <c r="W263" s="282"/>
      <c r="X263" s="283"/>
      <c r="Y263" s="13"/>
      <c r="Z263" s="13"/>
      <c r="AA263" s="13"/>
      <c r="AB263" s="13"/>
      <c r="AC263" s="13"/>
      <c r="AD263" s="13"/>
      <c r="AE263" s="13"/>
      <c r="AT263" s="284" t="s">
        <v>446</v>
      </c>
      <c r="AU263" s="284" t="s">
        <v>86</v>
      </c>
      <c r="AV263" s="13" t="s">
        <v>88</v>
      </c>
      <c r="AW263" s="13" t="s">
        <v>5</v>
      </c>
      <c r="AX263" s="13" t="s">
        <v>78</v>
      </c>
      <c r="AY263" s="284" t="s">
        <v>223</v>
      </c>
    </row>
    <row r="264" s="14" customFormat="1">
      <c r="A264" s="14"/>
      <c r="B264" s="285"/>
      <c r="C264" s="286"/>
      <c r="D264" s="266" t="s">
        <v>446</v>
      </c>
      <c r="E264" s="287" t="s">
        <v>1</v>
      </c>
      <c r="F264" s="288" t="s">
        <v>463</v>
      </c>
      <c r="G264" s="286"/>
      <c r="H264" s="289">
        <v>3600</v>
      </c>
      <c r="I264" s="290"/>
      <c r="J264" s="290"/>
      <c r="K264" s="286"/>
      <c r="L264" s="286"/>
      <c r="M264" s="291"/>
      <c r="N264" s="292"/>
      <c r="O264" s="293"/>
      <c r="P264" s="293"/>
      <c r="Q264" s="293"/>
      <c r="R264" s="293"/>
      <c r="S264" s="293"/>
      <c r="T264" s="293"/>
      <c r="U264" s="293"/>
      <c r="V264" s="293"/>
      <c r="W264" s="293"/>
      <c r="X264" s="294"/>
      <c r="Y264" s="14"/>
      <c r="Z264" s="14"/>
      <c r="AA264" s="14"/>
      <c r="AB264" s="14"/>
      <c r="AC264" s="14"/>
      <c r="AD264" s="14"/>
      <c r="AE264" s="14"/>
      <c r="AT264" s="295" t="s">
        <v>446</v>
      </c>
      <c r="AU264" s="295" t="s">
        <v>86</v>
      </c>
      <c r="AV264" s="14" t="s">
        <v>239</v>
      </c>
      <c r="AW264" s="14" t="s">
        <v>5</v>
      </c>
      <c r="AX264" s="14" t="s">
        <v>86</v>
      </c>
      <c r="AY264" s="295" t="s">
        <v>223</v>
      </c>
    </row>
    <row r="265" s="2" customFormat="1" ht="44.25" customHeight="1">
      <c r="A265" s="39"/>
      <c r="B265" s="40"/>
      <c r="C265" s="252" t="s">
        <v>658</v>
      </c>
      <c r="D265" s="252" t="s">
        <v>226</v>
      </c>
      <c r="E265" s="253" t="s">
        <v>4634</v>
      </c>
      <c r="F265" s="254" t="s">
        <v>4635</v>
      </c>
      <c r="G265" s="255" t="s">
        <v>403</v>
      </c>
      <c r="H265" s="256">
        <v>120</v>
      </c>
      <c r="I265" s="257"/>
      <c r="J265" s="257"/>
      <c r="K265" s="258">
        <f>ROUND(P265*H265,2)</f>
        <v>0</v>
      </c>
      <c r="L265" s="254" t="s">
        <v>404</v>
      </c>
      <c r="M265" s="45"/>
      <c r="N265" s="259" t="s">
        <v>1</v>
      </c>
      <c r="O265" s="260" t="s">
        <v>41</v>
      </c>
      <c r="P265" s="261">
        <f>I265+J265</f>
        <v>0</v>
      </c>
      <c r="Q265" s="261">
        <f>ROUND(I265*H265,2)</f>
        <v>0</v>
      </c>
      <c r="R265" s="261">
        <f>ROUND(J265*H265,2)</f>
        <v>0</v>
      </c>
      <c r="S265" s="92"/>
      <c r="T265" s="262">
        <f>S265*H265</f>
        <v>0</v>
      </c>
      <c r="U265" s="262">
        <v>0</v>
      </c>
      <c r="V265" s="262">
        <f>U265*H265</f>
        <v>0</v>
      </c>
      <c r="W265" s="262">
        <v>0</v>
      </c>
      <c r="X265" s="263">
        <f>W265*H265</f>
        <v>0</v>
      </c>
      <c r="Y265" s="39"/>
      <c r="Z265" s="39"/>
      <c r="AA265" s="39"/>
      <c r="AB265" s="39"/>
      <c r="AC265" s="39"/>
      <c r="AD265" s="39"/>
      <c r="AE265" s="39"/>
      <c r="AR265" s="264" t="s">
        <v>239</v>
      </c>
      <c r="AT265" s="264" t="s">
        <v>226</v>
      </c>
      <c r="AU265" s="264" t="s">
        <v>86</v>
      </c>
      <c r="AY265" s="18" t="s">
        <v>223</v>
      </c>
      <c r="BE265" s="265">
        <f>IF(O265="základní",K265,0)</f>
        <v>0</v>
      </c>
      <c r="BF265" s="265">
        <f>IF(O265="snížená",K265,0)</f>
        <v>0</v>
      </c>
      <c r="BG265" s="265">
        <f>IF(O265="zákl. přenesená",K265,0)</f>
        <v>0</v>
      </c>
      <c r="BH265" s="265">
        <f>IF(O265="sníž. přenesená",K265,0)</f>
        <v>0</v>
      </c>
      <c r="BI265" s="265">
        <f>IF(O265="nulová",K265,0)</f>
        <v>0</v>
      </c>
      <c r="BJ265" s="18" t="s">
        <v>86</v>
      </c>
      <c r="BK265" s="265">
        <f>ROUND(P265*H265,2)</f>
        <v>0</v>
      </c>
      <c r="BL265" s="18" t="s">
        <v>239</v>
      </c>
      <c r="BM265" s="264" t="s">
        <v>1797</v>
      </c>
    </row>
    <row r="266" s="2" customFormat="1" ht="33" customHeight="1">
      <c r="A266" s="39"/>
      <c r="B266" s="40"/>
      <c r="C266" s="252" t="s">
        <v>668</v>
      </c>
      <c r="D266" s="252" t="s">
        <v>226</v>
      </c>
      <c r="E266" s="253" t="s">
        <v>4636</v>
      </c>
      <c r="F266" s="254" t="s">
        <v>4637</v>
      </c>
      <c r="G266" s="255" t="s">
        <v>403</v>
      </c>
      <c r="H266" s="256">
        <v>139.52000000000001</v>
      </c>
      <c r="I266" s="257"/>
      <c r="J266" s="257"/>
      <c r="K266" s="258">
        <f>ROUND(P266*H266,2)</f>
        <v>0</v>
      </c>
      <c r="L266" s="254" t="s">
        <v>404</v>
      </c>
      <c r="M266" s="45"/>
      <c r="N266" s="259" t="s">
        <v>1</v>
      </c>
      <c r="O266" s="260" t="s">
        <v>41</v>
      </c>
      <c r="P266" s="261">
        <f>I266+J266</f>
        <v>0</v>
      </c>
      <c r="Q266" s="261">
        <f>ROUND(I266*H266,2)</f>
        <v>0</v>
      </c>
      <c r="R266" s="261">
        <f>ROUND(J266*H266,2)</f>
        <v>0</v>
      </c>
      <c r="S266" s="92"/>
      <c r="T266" s="262">
        <f>S266*H266</f>
        <v>0</v>
      </c>
      <c r="U266" s="262">
        <v>0</v>
      </c>
      <c r="V266" s="262">
        <f>U266*H266</f>
        <v>0</v>
      </c>
      <c r="W266" s="262">
        <v>0</v>
      </c>
      <c r="X266" s="263">
        <f>W266*H266</f>
        <v>0</v>
      </c>
      <c r="Y266" s="39"/>
      <c r="Z266" s="39"/>
      <c r="AA266" s="39"/>
      <c r="AB266" s="39"/>
      <c r="AC266" s="39"/>
      <c r="AD266" s="39"/>
      <c r="AE266" s="39"/>
      <c r="AR266" s="264" t="s">
        <v>239</v>
      </c>
      <c r="AT266" s="264" t="s">
        <v>226</v>
      </c>
      <c r="AU266" s="264" t="s">
        <v>86</v>
      </c>
      <c r="AY266" s="18" t="s">
        <v>223</v>
      </c>
      <c r="BE266" s="265">
        <f>IF(O266="základní",K266,0)</f>
        <v>0</v>
      </c>
      <c r="BF266" s="265">
        <f>IF(O266="snížená",K266,0)</f>
        <v>0</v>
      </c>
      <c r="BG266" s="265">
        <f>IF(O266="zákl. přenesená",K266,0)</f>
        <v>0</v>
      </c>
      <c r="BH266" s="265">
        <f>IF(O266="sníž. přenesená",K266,0)</f>
        <v>0</v>
      </c>
      <c r="BI266" s="265">
        <f>IF(O266="nulová",K266,0)</f>
        <v>0</v>
      </c>
      <c r="BJ266" s="18" t="s">
        <v>86</v>
      </c>
      <c r="BK266" s="265">
        <f>ROUND(P266*H266,2)</f>
        <v>0</v>
      </c>
      <c r="BL266" s="18" t="s">
        <v>239</v>
      </c>
      <c r="BM266" s="264" t="s">
        <v>1807</v>
      </c>
    </row>
    <row r="267" s="13" customFormat="1">
      <c r="A267" s="13"/>
      <c r="B267" s="274"/>
      <c r="C267" s="275"/>
      <c r="D267" s="266" t="s">
        <v>446</v>
      </c>
      <c r="E267" s="276" t="s">
        <v>1</v>
      </c>
      <c r="F267" s="277" t="s">
        <v>4638</v>
      </c>
      <c r="G267" s="275"/>
      <c r="H267" s="278">
        <v>139.52000000000001</v>
      </c>
      <c r="I267" s="279"/>
      <c r="J267" s="279"/>
      <c r="K267" s="275"/>
      <c r="L267" s="275"/>
      <c r="M267" s="280"/>
      <c r="N267" s="281"/>
      <c r="O267" s="282"/>
      <c r="P267" s="282"/>
      <c r="Q267" s="282"/>
      <c r="R267" s="282"/>
      <c r="S267" s="282"/>
      <c r="T267" s="282"/>
      <c r="U267" s="282"/>
      <c r="V267" s="282"/>
      <c r="W267" s="282"/>
      <c r="X267" s="283"/>
      <c r="Y267" s="13"/>
      <c r="Z267" s="13"/>
      <c r="AA267" s="13"/>
      <c r="AB267" s="13"/>
      <c r="AC267" s="13"/>
      <c r="AD267" s="13"/>
      <c r="AE267" s="13"/>
      <c r="AT267" s="284" t="s">
        <v>446</v>
      </c>
      <c r="AU267" s="284" t="s">
        <v>86</v>
      </c>
      <c r="AV267" s="13" t="s">
        <v>88</v>
      </c>
      <c r="AW267" s="13" t="s">
        <v>5</v>
      </c>
      <c r="AX267" s="13" t="s">
        <v>78</v>
      </c>
      <c r="AY267" s="284" t="s">
        <v>223</v>
      </c>
    </row>
    <row r="268" s="14" customFormat="1">
      <c r="A268" s="14"/>
      <c r="B268" s="285"/>
      <c r="C268" s="286"/>
      <c r="D268" s="266" t="s">
        <v>446</v>
      </c>
      <c r="E268" s="287" t="s">
        <v>1</v>
      </c>
      <c r="F268" s="288" t="s">
        <v>463</v>
      </c>
      <c r="G268" s="286"/>
      <c r="H268" s="289">
        <v>139.52000000000001</v>
      </c>
      <c r="I268" s="290"/>
      <c r="J268" s="290"/>
      <c r="K268" s="286"/>
      <c r="L268" s="286"/>
      <c r="M268" s="291"/>
      <c r="N268" s="292"/>
      <c r="O268" s="293"/>
      <c r="P268" s="293"/>
      <c r="Q268" s="293"/>
      <c r="R268" s="293"/>
      <c r="S268" s="293"/>
      <c r="T268" s="293"/>
      <c r="U268" s="293"/>
      <c r="V268" s="293"/>
      <c r="W268" s="293"/>
      <c r="X268" s="294"/>
      <c r="Y268" s="14"/>
      <c r="Z268" s="14"/>
      <c r="AA268" s="14"/>
      <c r="AB268" s="14"/>
      <c r="AC268" s="14"/>
      <c r="AD268" s="14"/>
      <c r="AE268" s="14"/>
      <c r="AT268" s="295" t="s">
        <v>446</v>
      </c>
      <c r="AU268" s="295" t="s">
        <v>86</v>
      </c>
      <c r="AV268" s="14" t="s">
        <v>239</v>
      </c>
      <c r="AW268" s="14" t="s">
        <v>5</v>
      </c>
      <c r="AX268" s="14" t="s">
        <v>86</v>
      </c>
      <c r="AY268" s="295" t="s">
        <v>223</v>
      </c>
    </row>
    <row r="269" s="12" customFormat="1" ht="25.92" customHeight="1">
      <c r="A269" s="12"/>
      <c r="B269" s="235"/>
      <c r="C269" s="236"/>
      <c r="D269" s="237" t="s">
        <v>77</v>
      </c>
      <c r="E269" s="238" t="s">
        <v>1143</v>
      </c>
      <c r="F269" s="238" t="s">
        <v>1144</v>
      </c>
      <c r="G269" s="236"/>
      <c r="H269" s="236"/>
      <c r="I269" s="239"/>
      <c r="J269" s="239"/>
      <c r="K269" s="240">
        <f>BK269</f>
        <v>0</v>
      </c>
      <c r="L269" s="236"/>
      <c r="M269" s="241"/>
      <c r="N269" s="242"/>
      <c r="O269" s="243"/>
      <c r="P269" s="243"/>
      <c r="Q269" s="244">
        <f>Q270</f>
        <v>0</v>
      </c>
      <c r="R269" s="244">
        <f>R270</f>
        <v>0</v>
      </c>
      <c r="S269" s="243"/>
      <c r="T269" s="245">
        <f>T270</f>
        <v>0</v>
      </c>
      <c r="U269" s="243"/>
      <c r="V269" s="245">
        <f>V270</f>
        <v>0</v>
      </c>
      <c r="W269" s="243"/>
      <c r="X269" s="246">
        <f>X270</f>
        <v>0</v>
      </c>
      <c r="Y269" s="12"/>
      <c r="Z269" s="12"/>
      <c r="AA269" s="12"/>
      <c r="AB269" s="12"/>
      <c r="AC269" s="12"/>
      <c r="AD269" s="12"/>
      <c r="AE269" s="12"/>
      <c r="AR269" s="247" t="s">
        <v>86</v>
      </c>
      <c r="AT269" s="248" t="s">
        <v>77</v>
      </c>
      <c r="AU269" s="248" t="s">
        <v>78</v>
      </c>
      <c r="AY269" s="247" t="s">
        <v>223</v>
      </c>
      <c r="BK269" s="249">
        <f>BK270</f>
        <v>0</v>
      </c>
    </row>
    <row r="270" s="2" customFormat="1" ht="66.75" customHeight="1">
      <c r="A270" s="39"/>
      <c r="B270" s="40"/>
      <c r="C270" s="252" t="s">
        <v>674</v>
      </c>
      <c r="D270" s="252" t="s">
        <v>226</v>
      </c>
      <c r="E270" s="253" t="s">
        <v>4639</v>
      </c>
      <c r="F270" s="254" t="s">
        <v>4640</v>
      </c>
      <c r="G270" s="255" t="s">
        <v>501</v>
      </c>
      <c r="H270" s="256">
        <v>1009.62</v>
      </c>
      <c r="I270" s="257"/>
      <c r="J270" s="257"/>
      <c r="K270" s="258">
        <f>ROUND(P270*H270,2)</f>
        <v>0</v>
      </c>
      <c r="L270" s="254" t="s">
        <v>404</v>
      </c>
      <c r="M270" s="45"/>
      <c r="N270" s="259" t="s">
        <v>1</v>
      </c>
      <c r="O270" s="260" t="s">
        <v>41</v>
      </c>
      <c r="P270" s="261">
        <f>I270+J270</f>
        <v>0</v>
      </c>
      <c r="Q270" s="261">
        <f>ROUND(I270*H270,2)</f>
        <v>0</v>
      </c>
      <c r="R270" s="261">
        <f>ROUND(J270*H270,2)</f>
        <v>0</v>
      </c>
      <c r="S270" s="92"/>
      <c r="T270" s="262">
        <f>S270*H270</f>
        <v>0</v>
      </c>
      <c r="U270" s="262">
        <v>0</v>
      </c>
      <c r="V270" s="262">
        <f>U270*H270</f>
        <v>0</v>
      </c>
      <c r="W270" s="262">
        <v>0</v>
      </c>
      <c r="X270" s="263">
        <f>W270*H270</f>
        <v>0</v>
      </c>
      <c r="Y270" s="39"/>
      <c r="Z270" s="39"/>
      <c r="AA270" s="39"/>
      <c r="AB270" s="39"/>
      <c r="AC270" s="39"/>
      <c r="AD270" s="39"/>
      <c r="AE270" s="39"/>
      <c r="AR270" s="264" t="s">
        <v>239</v>
      </c>
      <c r="AT270" s="264" t="s">
        <v>226</v>
      </c>
      <c r="AU270" s="264" t="s">
        <v>86</v>
      </c>
      <c r="AY270" s="18" t="s">
        <v>223</v>
      </c>
      <c r="BE270" s="265">
        <f>IF(O270="základní",K270,0)</f>
        <v>0</v>
      </c>
      <c r="BF270" s="265">
        <f>IF(O270="snížená",K270,0)</f>
        <v>0</v>
      </c>
      <c r="BG270" s="265">
        <f>IF(O270="zákl. přenesená",K270,0)</f>
        <v>0</v>
      </c>
      <c r="BH270" s="265">
        <f>IF(O270="sníž. přenesená",K270,0)</f>
        <v>0</v>
      </c>
      <c r="BI270" s="265">
        <f>IF(O270="nulová",K270,0)</f>
        <v>0</v>
      </c>
      <c r="BJ270" s="18" t="s">
        <v>86</v>
      </c>
      <c r="BK270" s="265">
        <f>ROUND(P270*H270,2)</f>
        <v>0</v>
      </c>
      <c r="BL270" s="18" t="s">
        <v>239</v>
      </c>
      <c r="BM270" s="264" t="s">
        <v>1816</v>
      </c>
    </row>
    <row r="271" s="12" customFormat="1" ht="25.92" customHeight="1">
      <c r="A271" s="12"/>
      <c r="B271" s="235"/>
      <c r="C271" s="236"/>
      <c r="D271" s="237" t="s">
        <v>77</v>
      </c>
      <c r="E271" s="238" t="s">
        <v>2035</v>
      </c>
      <c r="F271" s="238" t="s">
        <v>2036</v>
      </c>
      <c r="G271" s="236"/>
      <c r="H271" s="236"/>
      <c r="I271" s="239"/>
      <c r="J271" s="239"/>
      <c r="K271" s="240">
        <f>BK271</f>
        <v>0</v>
      </c>
      <c r="L271" s="236"/>
      <c r="M271" s="241"/>
      <c r="N271" s="242"/>
      <c r="O271" s="243"/>
      <c r="P271" s="243"/>
      <c r="Q271" s="244">
        <f>SUM(Q272:Q306)</f>
        <v>0</v>
      </c>
      <c r="R271" s="244">
        <f>SUM(R272:R306)</f>
        <v>0</v>
      </c>
      <c r="S271" s="243"/>
      <c r="T271" s="245">
        <f>SUM(T272:T306)</f>
        <v>0</v>
      </c>
      <c r="U271" s="243"/>
      <c r="V271" s="245">
        <f>SUM(V272:V306)</f>
        <v>0</v>
      </c>
      <c r="W271" s="243"/>
      <c r="X271" s="246">
        <f>SUM(X272:X306)</f>
        <v>0</v>
      </c>
      <c r="Y271" s="12"/>
      <c r="Z271" s="12"/>
      <c r="AA271" s="12"/>
      <c r="AB271" s="12"/>
      <c r="AC271" s="12"/>
      <c r="AD271" s="12"/>
      <c r="AE271" s="12"/>
      <c r="AR271" s="247" t="s">
        <v>86</v>
      </c>
      <c r="AT271" s="248" t="s">
        <v>77</v>
      </c>
      <c r="AU271" s="248" t="s">
        <v>78</v>
      </c>
      <c r="AY271" s="247" t="s">
        <v>223</v>
      </c>
      <c r="BK271" s="249">
        <f>SUM(BK272:BK306)</f>
        <v>0</v>
      </c>
    </row>
    <row r="272" s="2" customFormat="1" ht="33" customHeight="1">
      <c r="A272" s="39"/>
      <c r="B272" s="40"/>
      <c r="C272" s="252" t="s">
        <v>683</v>
      </c>
      <c r="D272" s="252" t="s">
        <v>226</v>
      </c>
      <c r="E272" s="253" t="s">
        <v>4641</v>
      </c>
      <c r="F272" s="254" t="s">
        <v>4642</v>
      </c>
      <c r="G272" s="255" t="s">
        <v>403</v>
      </c>
      <c r="H272" s="256">
        <v>19.719999999999999</v>
      </c>
      <c r="I272" s="257"/>
      <c r="J272" s="257"/>
      <c r="K272" s="258">
        <f>ROUND(P272*H272,2)</f>
        <v>0</v>
      </c>
      <c r="L272" s="254" t="s">
        <v>404</v>
      </c>
      <c r="M272" s="45"/>
      <c r="N272" s="259" t="s">
        <v>1</v>
      </c>
      <c r="O272" s="260" t="s">
        <v>41</v>
      </c>
      <c r="P272" s="261">
        <f>I272+J272</f>
        <v>0</v>
      </c>
      <c r="Q272" s="261">
        <f>ROUND(I272*H272,2)</f>
        <v>0</v>
      </c>
      <c r="R272" s="261">
        <f>ROUND(J272*H272,2)</f>
        <v>0</v>
      </c>
      <c r="S272" s="92"/>
      <c r="T272" s="262">
        <f>S272*H272</f>
        <v>0</v>
      </c>
      <c r="U272" s="262">
        <v>0</v>
      </c>
      <c r="V272" s="262">
        <f>U272*H272</f>
        <v>0</v>
      </c>
      <c r="W272" s="262">
        <v>0</v>
      </c>
      <c r="X272" s="263">
        <f>W272*H272</f>
        <v>0</v>
      </c>
      <c r="Y272" s="39"/>
      <c r="Z272" s="39"/>
      <c r="AA272" s="39"/>
      <c r="AB272" s="39"/>
      <c r="AC272" s="39"/>
      <c r="AD272" s="39"/>
      <c r="AE272" s="39"/>
      <c r="AR272" s="264" t="s">
        <v>239</v>
      </c>
      <c r="AT272" s="264" t="s">
        <v>226</v>
      </c>
      <c r="AU272" s="264" t="s">
        <v>86</v>
      </c>
      <c r="AY272" s="18" t="s">
        <v>223</v>
      </c>
      <c r="BE272" s="265">
        <f>IF(O272="základní",K272,0)</f>
        <v>0</v>
      </c>
      <c r="BF272" s="265">
        <f>IF(O272="snížená",K272,0)</f>
        <v>0</v>
      </c>
      <c r="BG272" s="265">
        <f>IF(O272="zákl. přenesená",K272,0)</f>
        <v>0</v>
      </c>
      <c r="BH272" s="265">
        <f>IF(O272="sníž. přenesená",K272,0)</f>
        <v>0</v>
      </c>
      <c r="BI272" s="265">
        <f>IF(O272="nulová",K272,0)</f>
        <v>0</v>
      </c>
      <c r="BJ272" s="18" t="s">
        <v>86</v>
      </c>
      <c r="BK272" s="265">
        <f>ROUND(P272*H272,2)</f>
        <v>0</v>
      </c>
      <c r="BL272" s="18" t="s">
        <v>239</v>
      </c>
      <c r="BM272" s="264" t="s">
        <v>1830</v>
      </c>
    </row>
    <row r="273" s="13" customFormat="1">
      <c r="A273" s="13"/>
      <c r="B273" s="274"/>
      <c r="C273" s="275"/>
      <c r="D273" s="266" t="s">
        <v>446</v>
      </c>
      <c r="E273" s="276" t="s">
        <v>1</v>
      </c>
      <c r="F273" s="277" t="s">
        <v>4643</v>
      </c>
      <c r="G273" s="275"/>
      <c r="H273" s="278">
        <v>19.719999999999999</v>
      </c>
      <c r="I273" s="279"/>
      <c r="J273" s="279"/>
      <c r="K273" s="275"/>
      <c r="L273" s="275"/>
      <c r="M273" s="280"/>
      <c r="N273" s="281"/>
      <c r="O273" s="282"/>
      <c r="P273" s="282"/>
      <c r="Q273" s="282"/>
      <c r="R273" s="282"/>
      <c r="S273" s="282"/>
      <c r="T273" s="282"/>
      <c r="U273" s="282"/>
      <c r="V273" s="282"/>
      <c r="W273" s="282"/>
      <c r="X273" s="283"/>
      <c r="Y273" s="13"/>
      <c r="Z273" s="13"/>
      <c r="AA273" s="13"/>
      <c r="AB273" s="13"/>
      <c r="AC273" s="13"/>
      <c r="AD273" s="13"/>
      <c r="AE273" s="13"/>
      <c r="AT273" s="284" t="s">
        <v>446</v>
      </c>
      <c r="AU273" s="284" t="s">
        <v>86</v>
      </c>
      <c r="AV273" s="13" t="s">
        <v>88</v>
      </c>
      <c r="AW273" s="13" t="s">
        <v>5</v>
      </c>
      <c r="AX273" s="13" t="s">
        <v>78</v>
      </c>
      <c r="AY273" s="284" t="s">
        <v>223</v>
      </c>
    </row>
    <row r="274" s="14" customFormat="1">
      <c r="A274" s="14"/>
      <c r="B274" s="285"/>
      <c r="C274" s="286"/>
      <c r="D274" s="266" t="s">
        <v>446</v>
      </c>
      <c r="E274" s="287" t="s">
        <v>1</v>
      </c>
      <c r="F274" s="288" t="s">
        <v>463</v>
      </c>
      <c r="G274" s="286"/>
      <c r="H274" s="289">
        <v>19.719999999999999</v>
      </c>
      <c r="I274" s="290"/>
      <c r="J274" s="290"/>
      <c r="K274" s="286"/>
      <c r="L274" s="286"/>
      <c r="M274" s="291"/>
      <c r="N274" s="292"/>
      <c r="O274" s="293"/>
      <c r="P274" s="293"/>
      <c r="Q274" s="293"/>
      <c r="R274" s="293"/>
      <c r="S274" s="293"/>
      <c r="T274" s="293"/>
      <c r="U274" s="293"/>
      <c r="V274" s="293"/>
      <c r="W274" s="293"/>
      <c r="X274" s="294"/>
      <c r="Y274" s="14"/>
      <c r="Z274" s="14"/>
      <c r="AA274" s="14"/>
      <c r="AB274" s="14"/>
      <c r="AC274" s="14"/>
      <c r="AD274" s="14"/>
      <c r="AE274" s="14"/>
      <c r="AT274" s="295" t="s">
        <v>446</v>
      </c>
      <c r="AU274" s="295" t="s">
        <v>86</v>
      </c>
      <c r="AV274" s="14" t="s">
        <v>239</v>
      </c>
      <c r="AW274" s="14" t="s">
        <v>5</v>
      </c>
      <c r="AX274" s="14" t="s">
        <v>86</v>
      </c>
      <c r="AY274" s="295" t="s">
        <v>223</v>
      </c>
    </row>
    <row r="275" s="2" customFormat="1" ht="21.75" customHeight="1">
      <c r="A275" s="39"/>
      <c r="B275" s="40"/>
      <c r="C275" s="296" t="s">
        <v>688</v>
      </c>
      <c r="D275" s="296" t="s">
        <v>498</v>
      </c>
      <c r="E275" s="297" t="s">
        <v>2045</v>
      </c>
      <c r="F275" s="298" t="s">
        <v>2046</v>
      </c>
      <c r="G275" s="299" t="s">
        <v>501</v>
      </c>
      <c r="H275" s="300">
        <v>0.0060000000000000001</v>
      </c>
      <c r="I275" s="301"/>
      <c r="J275" s="302"/>
      <c r="K275" s="303">
        <f>ROUND(P275*H275,2)</f>
        <v>0</v>
      </c>
      <c r="L275" s="298" t="s">
        <v>404</v>
      </c>
      <c r="M275" s="304"/>
      <c r="N275" s="305" t="s">
        <v>1</v>
      </c>
      <c r="O275" s="260" t="s">
        <v>41</v>
      </c>
      <c r="P275" s="261">
        <f>I275+J275</f>
        <v>0</v>
      </c>
      <c r="Q275" s="261">
        <f>ROUND(I275*H275,2)</f>
        <v>0</v>
      </c>
      <c r="R275" s="261">
        <f>ROUND(J275*H275,2)</f>
        <v>0</v>
      </c>
      <c r="S275" s="92"/>
      <c r="T275" s="262">
        <f>S275*H275</f>
        <v>0</v>
      </c>
      <c r="U275" s="262">
        <v>0</v>
      </c>
      <c r="V275" s="262">
        <f>U275*H275</f>
        <v>0</v>
      </c>
      <c r="W275" s="262">
        <v>0</v>
      </c>
      <c r="X275" s="263">
        <f>W275*H275</f>
        <v>0</v>
      </c>
      <c r="Y275" s="39"/>
      <c r="Z275" s="39"/>
      <c r="AA275" s="39"/>
      <c r="AB275" s="39"/>
      <c r="AC275" s="39"/>
      <c r="AD275" s="39"/>
      <c r="AE275" s="39"/>
      <c r="AR275" s="264" t="s">
        <v>430</v>
      </c>
      <c r="AT275" s="264" t="s">
        <v>498</v>
      </c>
      <c r="AU275" s="264" t="s">
        <v>86</v>
      </c>
      <c r="AY275" s="18" t="s">
        <v>223</v>
      </c>
      <c r="BE275" s="265">
        <f>IF(O275="základní",K275,0)</f>
        <v>0</v>
      </c>
      <c r="BF275" s="265">
        <f>IF(O275="snížená",K275,0)</f>
        <v>0</v>
      </c>
      <c r="BG275" s="265">
        <f>IF(O275="zákl. přenesená",K275,0)</f>
        <v>0</v>
      </c>
      <c r="BH275" s="265">
        <f>IF(O275="sníž. přenesená",K275,0)</f>
        <v>0</v>
      </c>
      <c r="BI275" s="265">
        <f>IF(O275="nulová",K275,0)</f>
        <v>0</v>
      </c>
      <c r="BJ275" s="18" t="s">
        <v>86</v>
      </c>
      <c r="BK275" s="265">
        <f>ROUND(P275*H275,2)</f>
        <v>0</v>
      </c>
      <c r="BL275" s="18" t="s">
        <v>239</v>
      </c>
      <c r="BM275" s="264" t="s">
        <v>1843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4644</v>
      </c>
      <c r="G276" s="275"/>
      <c r="H276" s="278">
        <v>0.0060000000000000001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86</v>
      </c>
      <c r="AV276" s="13" t="s">
        <v>88</v>
      </c>
      <c r="AW276" s="13" t="s">
        <v>5</v>
      </c>
      <c r="AX276" s="13" t="s">
        <v>78</v>
      </c>
      <c r="AY276" s="284" t="s">
        <v>223</v>
      </c>
    </row>
    <row r="277" s="14" customFormat="1">
      <c r="A277" s="14"/>
      <c r="B277" s="285"/>
      <c r="C277" s="286"/>
      <c r="D277" s="266" t="s">
        <v>446</v>
      </c>
      <c r="E277" s="287" t="s">
        <v>1</v>
      </c>
      <c r="F277" s="288" t="s">
        <v>463</v>
      </c>
      <c r="G277" s="286"/>
      <c r="H277" s="289">
        <v>0.0060000000000000001</v>
      </c>
      <c r="I277" s="290"/>
      <c r="J277" s="290"/>
      <c r="K277" s="286"/>
      <c r="L277" s="286"/>
      <c r="M277" s="291"/>
      <c r="N277" s="292"/>
      <c r="O277" s="293"/>
      <c r="P277" s="293"/>
      <c r="Q277" s="293"/>
      <c r="R277" s="293"/>
      <c r="S277" s="293"/>
      <c r="T277" s="293"/>
      <c r="U277" s="293"/>
      <c r="V277" s="293"/>
      <c r="W277" s="293"/>
      <c r="X277" s="294"/>
      <c r="Y277" s="14"/>
      <c r="Z277" s="14"/>
      <c r="AA277" s="14"/>
      <c r="AB277" s="14"/>
      <c r="AC277" s="14"/>
      <c r="AD277" s="14"/>
      <c r="AE277" s="14"/>
      <c r="AT277" s="295" t="s">
        <v>446</v>
      </c>
      <c r="AU277" s="295" t="s">
        <v>86</v>
      </c>
      <c r="AV277" s="14" t="s">
        <v>239</v>
      </c>
      <c r="AW277" s="14" t="s">
        <v>5</v>
      </c>
      <c r="AX277" s="14" t="s">
        <v>86</v>
      </c>
      <c r="AY277" s="295" t="s">
        <v>223</v>
      </c>
    </row>
    <row r="278" s="2" customFormat="1" ht="21.75" customHeight="1">
      <c r="A278" s="39"/>
      <c r="B278" s="40"/>
      <c r="C278" s="252" t="s">
        <v>693</v>
      </c>
      <c r="D278" s="252" t="s">
        <v>226</v>
      </c>
      <c r="E278" s="253" t="s">
        <v>2038</v>
      </c>
      <c r="F278" s="254" t="s">
        <v>4645</v>
      </c>
      <c r="G278" s="255" t="s">
        <v>403</v>
      </c>
      <c r="H278" s="256">
        <v>30.239999999999998</v>
      </c>
      <c r="I278" s="257"/>
      <c r="J278" s="257"/>
      <c r="K278" s="258">
        <f>ROUND(P278*H278,2)</f>
        <v>0</v>
      </c>
      <c r="L278" s="254" t="s">
        <v>404</v>
      </c>
      <c r="M278" s="45"/>
      <c r="N278" s="259" t="s">
        <v>1</v>
      </c>
      <c r="O278" s="260" t="s">
        <v>41</v>
      </c>
      <c r="P278" s="261">
        <f>I278+J278</f>
        <v>0</v>
      </c>
      <c r="Q278" s="261">
        <f>ROUND(I278*H278,2)</f>
        <v>0</v>
      </c>
      <c r="R278" s="261">
        <f>ROUND(J278*H278,2)</f>
        <v>0</v>
      </c>
      <c r="S278" s="92"/>
      <c r="T278" s="262">
        <f>S278*H278</f>
        <v>0</v>
      </c>
      <c r="U278" s="262">
        <v>0</v>
      </c>
      <c r="V278" s="262">
        <f>U278*H278</f>
        <v>0</v>
      </c>
      <c r="W278" s="262">
        <v>0</v>
      </c>
      <c r="X278" s="263">
        <f>W278*H278</f>
        <v>0</v>
      </c>
      <c r="Y278" s="39"/>
      <c r="Z278" s="39"/>
      <c r="AA278" s="39"/>
      <c r="AB278" s="39"/>
      <c r="AC278" s="39"/>
      <c r="AD278" s="39"/>
      <c r="AE278" s="39"/>
      <c r="AR278" s="264" t="s">
        <v>239</v>
      </c>
      <c r="AT278" s="264" t="s">
        <v>226</v>
      </c>
      <c r="AU278" s="264" t="s">
        <v>86</v>
      </c>
      <c r="AY278" s="18" t="s">
        <v>223</v>
      </c>
      <c r="BE278" s="265">
        <f>IF(O278="základní",K278,0)</f>
        <v>0</v>
      </c>
      <c r="BF278" s="265">
        <f>IF(O278="snížená",K278,0)</f>
        <v>0</v>
      </c>
      <c r="BG278" s="265">
        <f>IF(O278="zákl. přenesená",K278,0)</f>
        <v>0</v>
      </c>
      <c r="BH278" s="265">
        <f>IF(O278="sníž. přenesená",K278,0)</f>
        <v>0</v>
      </c>
      <c r="BI278" s="265">
        <f>IF(O278="nulová",K278,0)</f>
        <v>0</v>
      </c>
      <c r="BJ278" s="18" t="s">
        <v>86</v>
      </c>
      <c r="BK278" s="265">
        <f>ROUND(P278*H278,2)</f>
        <v>0</v>
      </c>
      <c r="BL278" s="18" t="s">
        <v>239</v>
      </c>
      <c r="BM278" s="264" t="s">
        <v>1852</v>
      </c>
    </row>
    <row r="279" s="13" customFormat="1">
      <c r="A279" s="13"/>
      <c r="B279" s="274"/>
      <c r="C279" s="275"/>
      <c r="D279" s="266" t="s">
        <v>446</v>
      </c>
      <c r="E279" s="276" t="s">
        <v>1</v>
      </c>
      <c r="F279" s="277" t="s">
        <v>4646</v>
      </c>
      <c r="G279" s="275"/>
      <c r="H279" s="278">
        <v>30.239999999999998</v>
      </c>
      <c r="I279" s="279"/>
      <c r="J279" s="279"/>
      <c r="K279" s="275"/>
      <c r="L279" s="275"/>
      <c r="M279" s="280"/>
      <c r="N279" s="281"/>
      <c r="O279" s="282"/>
      <c r="P279" s="282"/>
      <c r="Q279" s="282"/>
      <c r="R279" s="282"/>
      <c r="S279" s="282"/>
      <c r="T279" s="282"/>
      <c r="U279" s="282"/>
      <c r="V279" s="282"/>
      <c r="W279" s="282"/>
      <c r="X279" s="283"/>
      <c r="Y279" s="13"/>
      <c r="Z279" s="13"/>
      <c r="AA279" s="13"/>
      <c r="AB279" s="13"/>
      <c r="AC279" s="13"/>
      <c r="AD279" s="13"/>
      <c r="AE279" s="13"/>
      <c r="AT279" s="284" t="s">
        <v>446</v>
      </c>
      <c r="AU279" s="284" t="s">
        <v>86</v>
      </c>
      <c r="AV279" s="13" t="s">
        <v>88</v>
      </c>
      <c r="AW279" s="13" t="s">
        <v>5</v>
      </c>
      <c r="AX279" s="13" t="s">
        <v>78</v>
      </c>
      <c r="AY279" s="284" t="s">
        <v>223</v>
      </c>
    </row>
    <row r="280" s="14" customFormat="1">
      <c r="A280" s="14"/>
      <c r="B280" s="285"/>
      <c r="C280" s="286"/>
      <c r="D280" s="266" t="s">
        <v>446</v>
      </c>
      <c r="E280" s="287" t="s">
        <v>1</v>
      </c>
      <c r="F280" s="288" t="s">
        <v>463</v>
      </c>
      <c r="G280" s="286"/>
      <c r="H280" s="289">
        <v>30.239999999999998</v>
      </c>
      <c r="I280" s="290"/>
      <c r="J280" s="290"/>
      <c r="K280" s="286"/>
      <c r="L280" s="286"/>
      <c r="M280" s="291"/>
      <c r="N280" s="292"/>
      <c r="O280" s="293"/>
      <c r="P280" s="293"/>
      <c r="Q280" s="293"/>
      <c r="R280" s="293"/>
      <c r="S280" s="293"/>
      <c r="T280" s="293"/>
      <c r="U280" s="293"/>
      <c r="V280" s="293"/>
      <c r="W280" s="293"/>
      <c r="X280" s="294"/>
      <c r="Y280" s="14"/>
      <c r="Z280" s="14"/>
      <c r="AA280" s="14"/>
      <c r="AB280" s="14"/>
      <c r="AC280" s="14"/>
      <c r="AD280" s="14"/>
      <c r="AE280" s="14"/>
      <c r="AT280" s="295" t="s">
        <v>446</v>
      </c>
      <c r="AU280" s="295" t="s">
        <v>86</v>
      </c>
      <c r="AV280" s="14" t="s">
        <v>239</v>
      </c>
      <c r="AW280" s="14" t="s">
        <v>5</v>
      </c>
      <c r="AX280" s="14" t="s">
        <v>86</v>
      </c>
      <c r="AY280" s="295" t="s">
        <v>223</v>
      </c>
    </row>
    <row r="281" s="2" customFormat="1" ht="21.75" customHeight="1">
      <c r="A281" s="39"/>
      <c r="B281" s="40"/>
      <c r="C281" s="296" t="s">
        <v>698</v>
      </c>
      <c r="D281" s="296" t="s">
        <v>498</v>
      </c>
      <c r="E281" s="297" t="s">
        <v>2045</v>
      </c>
      <c r="F281" s="298" t="s">
        <v>2046</v>
      </c>
      <c r="G281" s="299" t="s">
        <v>501</v>
      </c>
      <c r="H281" s="300">
        <v>0.010999999999999999</v>
      </c>
      <c r="I281" s="301"/>
      <c r="J281" s="302"/>
      <c r="K281" s="303">
        <f>ROUND(P281*H281,2)</f>
        <v>0</v>
      </c>
      <c r="L281" s="298" t="s">
        <v>404</v>
      </c>
      <c r="M281" s="304"/>
      <c r="N281" s="305" t="s">
        <v>1</v>
      </c>
      <c r="O281" s="260" t="s">
        <v>41</v>
      </c>
      <c r="P281" s="261">
        <f>I281+J281</f>
        <v>0</v>
      </c>
      <c r="Q281" s="261">
        <f>ROUND(I281*H281,2)</f>
        <v>0</v>
      </c>
      <c r="R281" s="261">
        <f>ROUND(J281*H281,2)</f>
        <v>0</v>
      </c>
      <c r="S281" s="92"/>
      <c r="T281" s="262">
        <f>S281*H281</f>
        <v>0</v>
      </c>
      <c r="U281" s="262">
        <v>0</v>
      </c>
      <c r="V281" s="262">
        <f>U281*H281</f>
        <v>0</v>
      </c>
      <c r="W281" s="262">
        <v>0</v>
      </c>
      <c r="X281" s="263">
        <f>W281*H281</f>
        <v>0</v>
      </c>
      <c r="Y281" s="39"/>
      <c r="Z281" s="39"/>
      <c r="AA281" s="39"/>
      <c r="AB281" s="39"/>
      <c r="AC281" s="39"/>
      <c r="AD281" s="39"/>
      <c r="AE281" s="39"/>
      <c r="AR281" s="264" t="s">
        <v>430</v>
      </c>
      <c r="AT281" s="264" t="s">
        <v>498</v>
      </c>
      <c r="AU281" s="264" t="s">
        <v>86</v>
      </c>
      <c r="AY281" s="18" t="s">
        <v>223</v>
      </c>
      <c r="BE281" s="265">
        <f>IF(O281="základní",K281,0)</f>
        <v>0</v>
      </c>
      <c r="BF281" s="265">
        <f>IF(O281="snížená",K281,0)</f>
        <v>0</v>
      </c>
      <c r="BG281" s="265">
        <f>IF(O281="zákl. přenesená",K281,0)</f>
        <v>0</v>
      </c>
      <c r="BH281" s="265">
        <f>IF(O281="sníž. přenesená",K281,0)</f>
        <v>0</v>
      </c>
      <c r="BI281" s="265">
        <f>IF(O281="nulová",K281,0)</f>
        <v>0</v>
      </c>
      <c r="BJ281" s="18" t="s">
        <v>86</v>
      </c>
      <c r="BK281" s="265">
        <f>ROUND(P281*H281,2)</f>
        <v>0</v>
      </c>
      <c r="BL281" s="18" t="s">
        <v>239</v>
      </c>
      <c r="BM281" s="264" t="s">
        <v>1864</v>
      </c>
    </row>
    <row r="282" s="13" customFormat="1">
      <c r="A282" s="13"/>
      <c r="B282" s="274"/>
      <c r="C282" s="275"/>
      <c r="D282" s="266" t="s">
        <v>446</v>
      </c>
      <c r="E282" s="276" t="s">
        <v>1</v>
      </c>
      <c r="F282" s="277" t="s">
        <v>4647</v>
      </c>
      <c r="G282" s="275"/>
      <c r="H282" s="278">
        <v>0.010999999999999999</v>
      </c>
      <c r="I282" s="279"/>
      <c r="J282" s="279"/>
      <c r="K282" s="275"/>
      <c r="L282" s="275"/>
      <c r="M282" s="280"/>
      <c r="N282" s="281"/>
      <c r="O282" s="282"/>
      <c r="P282" s="282"/>
      <c r="Q282" s="282"/>
      <c r="R282" s="282"/>
      <c r="S282" s="282"/>
      <c r="T282" s="282"/>
      <c r="U282" s="282"/>
      <c r="V282" s="282"/>
      <c r="W282" s="282"/>
      <c r="X282" s="283"/>
      <c r="Y282" s="13"/>
      <c r="Z282" s="13"/>
      <c r="AA282" s="13"/>
      <c r="AB282" s="13"/>
      <c r="AC282" s="13"/>
      <c r="AD282" s="13"/>
      <c r="AE282" s="13"/>
      <c r="AT282" s="284" t="s">
        <v>446</v>
      </c>
      <c r="AU282" s="284" t="s">
        <v>86</v>
      </c>
      <c r="AV282" s="13" t="s">
        <v>88</v>
      </c>
      <c r="AW282" s="13" t="s">
        <v>5</v>
      </c>
      <c r="AX282" s="13" t="s">
        <v>78</v>
      </c>
      <c r="AY282" s="284" t="s">
        <v>223</v>
      </c>
    </row>
    <row r="283" s="14" customFormat="1">
      <c r="A283" s="14"/>
      <c r="B283" s="285"/>
      <c r="C283" s="286"/>
      <c r="D283" s="266" t="s">
        <v>446</v>
      </c>
      <c r="E283" s="287" t="s">
        <v>1</v>
      </c>
      <c r="F283" s="288" t="s">
        <v>463</v>
      </c>
      <c r="G283" s="286"/>
      <c r="H283" s="289">
        <v>0.010999999999999999</v>
      </c>
      <c r="I283" s="290"/>
      <c r="J283" s="290"/>
      <c r="K283" s="286"/>
      <c r="L283" s="286"/>
      <c r="M283" s="291"/>
      <c r="N283" s="292"/>
      <c r="O283" s="293"/>
      <c r="P283" s="293"/>
      <c r="Q283" s="293"/>
      <c r="R283" s="293"/>
      <c r="S283" s="293"/>
      <c r="T283" s="293"/>
      <c r="U283" s="293"/>
      <c r="V283" s="293"/>
      <c r="W283" s="293"/>
      <c r="X283" s="294"/>
      <c r="Y283" s="14"/>
      <c r="Z283" s="14"/>
      <c r="AA283" s="14"/>
      <c r="AB283" s="14"/>
      <c r="AC283" s="14"/>
      <c r="AD283" s="14"/>
      <c r="AE283" s="14"/>
      <c r="AT283" s="295" t="s">
        <v>446</v>
      </c>
      <c r="AU283" s="295" t="s">
        <v>86</v>
      </c>
      <c r="AV283" s="14" t="s">
        <v>239</v>
      </c>
      <c r="AW283" s="14" t="s">
        <v>5</v>
      </c>
      <c r="AX283" s="14" t="s">
        <v>86</v>
      </c>
      <c r="AY283" s="295" t="s">
        <v>223</v>
      </c>
    </row>
    <row r="284" s="2" customFormat="1" ht="21.75" customHeight="1">
      <c r="A284" s="39"/>
      <c r="B284" s="40"/>
      <c r="C284" s="252" t="s">
        <v>713</v>
      </c>
      <c r="D284" s="252" t="s">
        <v>226</v>
      </c>
      <c r="E284" s="253" t="s">
        <v>2949</v>
      </c>
      <c r="F284" s="254" t="s">
        <v>4648</v>
      </c>
      <c r="G284" s="255" t="s">
        <v>403</v>
      </c>
      <c r="H284" s="256">
        <v>39.439999999999998</v>
      </c>
      <c r="I284" s="257"/>
      <c r="J284" s="257"/>
      <c r="K284" s="258">
        <f>ROUND(P284*H284,2)</f>
        <v>0</v>
      </c>
      <c r="L284" s="254" t="s">
        <v>404</v>
      </c>
      <c r="M284" s="45"/>
      <c r="N284" s="259" t="s">
        <v>1</v>
      </c>
      <c r="O284" s="260" t="s">
        <v>41</v>
      </c>
      <c r="P284" s="261">
        <f>I284+J284</f>
        <v>0</v>
      </c>
      <c r="Q284" s="261">
        <f>ROUND(I284*H284,2)</f>
        <v>0</v>
      </c>
      <c r="R284" s="261">
        <f>ROUND(J284*H284,2)</f>
        <v>0</v>
      </c>
      <c r="S284" s="92"/>
      <c r="T284" s="262">
        <f>S284*H284</f>
        <v>0</v>
      </c>
      <c r="U284" s="262">
        <v>0</v>
      </c>
      <c r="V284" s="262">
        <f>U284*H284</f>
        <v>0</v>
      </c>
      <c r="W284" s="262">
        <v>0</v>
      </c>
      <c r="X284" s="263">
        <f>W284*H284</f>
        <v>0</v>
      </c>
      <c r="Y284" s="39"/>
      <c r="Z284" s="39"/>
      <c r="AA284" s="39"/>
      <c r="AB284" s="39"/>
      <c r="AC284" s="39"/>
      <c r="AD284" s="39"/>
      <c r="AE284" s="39"/>
      <c r="AR284" s="264" t="s">
        <v>239</v>
      </c>
      <c r="AT284" s="264" t="s">
        <v>226</v>
      </c>
      <c r="AU284" s="264" t="s">
        <v>86</v>
      </c>
      <c r="AY284" s="18" t="s">
        <v>223</v>
      </c>
      <c r="BE284" s="265">
        <f>IF(O284="základní",K284,0)</f>
        <v>0</v>
      </c>
      <c r="BF284" s="265">
        <f>IF(O284="snížená",K284,0)</f>
        <v>0</v>
      </c>
      <c r="BG284" s="265">
        <f>IF(O284="zákl. přenesená",K284,0)</f>
        <v>0</v>
      </c>
      <c r="BH284" s="265">
        <f>IF(O284="sníž. přenesená",K284,0)</f>
        <v>0</v>
      </c>
      <c r="BI284" s="265">
        <f>IF(O284="nulová",K284,0)</f>
        <v>0</v>
      </c>
      <c r="BJ284" s="18" t="s">
        <v>86</v>
      </c>
      <c r="BK284" s="265">
        <f>ROUND(P284*H284,2)</f>
        <v>0</v>
      </c>
      <c r="BL284" s="18" t="s">
        <v>239</v>
      </c>
      <c r="BM284" s="264" t="s">
        <v>1876</v>
      </c>
    </row>
    <row r="285" s="13" customFormat="1">
      <c r="A285" s="13"/>
      <c r="B285" s="274"/>
      <c r="C285" s="275"/>
      <c r="D285" s="266" t="s">
        <v>446</v>
      </c>
      <c r="E285" s="276" t="s">
        <v>1</v>
      </c>
      <c r="F285" s="277" t="s">
        <v>4649</v>
      </c>
      <c r="G285" s="275"/>
      <c r="H285" s="278">
        <v>39.439999999999998</v>
      </c>
      <c r="I285" s="279"/>
      <c r="J285" s="279"/>
      <c r="K285" s="275"/>
      <c r="L285" s="275"/>
      <c r="M285" s="280"/>
      <c r="N285" s="281"/>
      <c r="O285" s="282"/>
      <c r="P285" s="282"/>
      <c r="Q285" s="282"/>
      <c r="R285" s="282"/>
      <c r="S285" s="282"/>
      <c r="T285" s="282"/>
      <c r="U285" s="282"/>
      <c r="V285" s="282"/>
      <c r="W285" s="282"/>
      <c r="X285" s="283"/>
      <c r="Y285" s="13"/>
      <c r="Z285" s="13"/>
      <c r="AA285" s="13"/>
      <c r="AB285" s="13"/>
      <c r="AC285" s="13"/>
      <c r="AD285" s="13"/>
      <c r="AE285" s="13"/>
      <c r="AT285" s="284" t="s">
        <v>446</v>
      </c>
      <c r="AU285" s="284" t="s">
        <v>86</v>
      </c>
      <c r="AV285" s="13" t="s">
        <v>88</v>
      </c>
      <c r="AW285" s="13" t="s">
        <v>5</v>
      </c>
      <c r="AX285" s="13" t="s">
        <v>78</v>
      </c>
      <c r="AY285" s="284" t="s">
        <v>223</v>
      </c>
    </row>
    <row r="286" s="14" customFormat="1">
      <c r="A286" s="14"/>
      <c r="B286" s="285"/>
      <c r="C286" s="286"/>
      <c r="D286" s="266" t="s">
        <v>446</v>
      </c>
      <c r="E286" s="287" t="s">
        <v>1</v>
      </c>
      <c r="F286" s="288" t="s">
        <v>463</v>
      </c>
      <c r="G286" s="286"/>
      <c r="H286" s="289">
        <v>39.439999999999998</v>
      </c>
      <c r="I286" s="290"/>
      <c r="J286" s="290"/>
      <c r="K286" s="286"/>
      <c r="L286" s="286"/>
      <c r="M286" s="291"/>
      <c r="N286" s="292"/>
      <c r="O286" s="293"/>
      <c r="P286" s="293"/>
      <c r="Q286" s="293"/>
      <c r="R286" s="293"/>
      <c r="S286" s="293"/>
      <c r="T286" s="293"/>
      <c r="U286" s="293"/>
      <c r="V286" s="293"/>
      <c r="W286" s="293"/>
      <c r="X286" s="294"/>
      <c r="Y286" s="14"/>
      <c r="Z286" s="14"/>
      <c r="AA286" s="14"/>
      <c r="AB286" s="14"/>
      <c r="AC286" s="14"/>
      <c r="AD286" s="14"/>
      <c r="AE286" s="14"/>
      <c r="AT286" s="295" t="s">
        <v>446</v>
      </c>
      <c r="AU286" s="295" t="s">
        <v>86</v>
      </c>
      <c r="AV286" s="14" t="s">
        <v>239</v>
      </c>
      <c r="AW286" s="14" t="s">
        <v>5</v>
      </c>
      <c r="AX286" s="14" t="s">
        <v>86</v>
      </c>
      <c r="AY286" s="295" t="s">
        <v>223</v>
      </c>
    </row>
    <row r="287" s="2" customFormat="1" ht="21.75" customHeight="1">
      <c r="A287" s="39"/>
      <c r="B287" s="40"/>
      <c r="C287" s="296" t="s">
        <v>718</v>
      </c>
      <c r="D287" s="296" t="s">
        <v>498</v>
      </c>
      <c r="E287" s="297" t="s">
        <v>4650</v>
      </c>
      <c r="F287" s="298" t="s">
        <v>4651</v>
      </c>
      <c r="G287" s="299" t="s">
        <v>403</v>
      </c>
      <c r="H287" s="300">
        <v>45.356000000000002</v>
      </c>
      <c r="I287" s="301"/>
      <c r="J287" s="302"/>
      <c r="K287" s="303">
        <f>ROUND(P287*H287,2)</f>
        <v>0</v>
      </c>
      <c r="L287" s="298" t="s">
        <v>404</v>
      </c>
      <c r="M287" s="304"/>
      <c r="N287" s="305" t="s">
        <v>1</v>
      </c>
      <c r="O287" s="260" t="s">
        <v>41</v>
      </c>
      <c r="P287" s="261">
        <f>I287+J287</f>
        <v>0</v>
      </c>
      <c r="Q287" s="261">
        <f>ROUND(I287*H287,2)</f>
        <v>0</v>
      </c>
      <c r="R287" s="261">
        <f>ROUND(J287*H287,2)</f>
        <v>0</v>
      </c>
      <c r="S287" s="92"/>
      <c r="T287" s="262">
        <f>S287*H287</f>
        <v>0</v>
      </c>
      <c r="U287" s="262">
        <v>0</v>
      </c>
      <c r="V287" s="262">
        <f>U287*H287</f>
        <v>0</v>
      </c>
      <c r="W287" s="262">
        <v>0</v>
      </c>
      <c r="X287" s="263">
        <f>W287*H287</f>
        <v>0</v>
      </c>
      <c r="Y287" s="39"/>
      <c r="Z287" s="39"/>
      <c r="AA287" s="39"/>
      <c r="AB287" s="39"/>
      <c r="AC287" s="39"/>
      <c r="AD287" s="39"/>
      <c r="AE287" s="39"/>
      <c r="AR287" s="264" t="s">
        <v>430</v>
      </c>
      <c r="AT287" s="264" t="s">
        <v>498</v>
      </c>
      <c r="AU287" s="264" t="s">
        <v>86</v>
      </c>
      <c r="AY287" s="18" t="s">
        <v>223</v>
      </c>
      <c r="BE287" s="265">
        <f>IF(O287="základní",K287,0)</f>
        <v>0</v>
      </c>
      <c r="BF287" s="265">
        <f>IF(O287="snížená",K287,0)</f>
        <v>0</v>
      </c>
      <c r="BG287" s="265">
        <f>IF(O287="zákl. přenesená",K287,0)</f>
        <v>0</v>
      </c>
      <c r="BH287" s="265">
        <f>IF(O287="sníž. přenesená",K287,0)</f>
        <v>0</v>
      </c>
      <c r="BI287" s="265">
        <f>IF(O287="nulová",K287,0)</f>
        <v>0</v>
      </c>
      <c r="BJ287" s="18" t="s">
        <v>86</v>
      </c>
      <c r="BK287" s="265">
        <f>ROUND(P287*H287,2)</f>
        <v>0</v>
      </c>
      <c r="BL287" s="18" t="s">
        <v>239</v>
      </c>
      <c r="BM287" s="264" t="s">
        <v>1888</v>
      </c>
    </row>
    <row r="288" s="13" customFormat="1">
      <c r="A288" s="13"/>
      <c r="B288" s="274"/>
      <c r="C288" s="275"/>
      <c r="D288" s="266" t="s">
        <v>446</v>
      </c>
      <c r="E288" s="276" t="s">
        <v>1</v>
      </c>
      <c r="F288" s="277" t="s">
        <v>4652</v>
      </c>
      <c r="G288" s="275"/>
      <c r="H288" s="278">
        <v>45.356000000000002</v>
      </c>
      <c r="I288" s="279"/>
      <c r="J288" s="279"/>
      <c r="K288" s="275"/>
      <c r="L288" s="275"/>
      <c r="M288" s="280"/>
      <c r="N288" s="281"/>
      <c r="O288" s="282"/>
      <c r="P288" s="282"/>
      <c r="Q288" s="282"/>
      <c r="R288" s="282"/>
      <c r="S288" s="282"/>
      <c r="T288" s="282"/>
      <c r="U288" s="282"/>
      <c r="V288" s="282"/>
      <c r="W288" s="282"/>
      <c r="X288" s="283"/>
      <c r="Y288" s="13"/>
      <c r="Z288" s="13"/>
      <c r="AA288" s="13"/>
      <c r="AB288" s="13"/>
      <c r="AC288" s="13"/>
      <c r="AD288" s="13"/>
      <c r="AE288" s="13"/>
      <c r="AT288" s="284" t="s">
        <v>446</v>
      </c>
      <c r="AU288" s="284" t="s">
        <v>86</v>
      </c>
      <c r="AV288" s="13" t="s">
        <v>88</v>
      </c>
      <c r="AW288" s="13" t="s">
        <v>5</v>
      </c>
      <c r="AX288" s="13" t="s">
        <v>78</v>
      </c>
      <c r="AY288" s="284" t="s">
        <v>223</v>
      </c>
    </row>
    <row r="289" s="14" customFormat="1">
      <c r="A289" s="14"/>
      <c r="B289" s="285"/>
      <c r="C289" s="286"/>
      <c r="D289" s="266" t="s">
        <v>446</v>
      </c>
      <c r="E289" s="287" t="s">
        <v>1</v>
      </c>
      <c r="F289" s="288" t="s">
        <v>463</v>
      </c>
      <c r="G289" s="286"/>
      <c r="H289" s="289">
        <v>45.356000000000002</v>
      </c>
      <c r="I289" s="290"/>
      <c r="J289" s="290"/>
      <c r="K289" s="286"/>
      <c r="L289" s="286"/>
      <c r="M289" s="291"/>
      <c r="N289" s="292"/>
      <c r="O289" s="293"/>
      <c r="P289" s="293"/>
      <c r="Q289" s="293"/>
      <c r="R289" s="293"/>
      <c r="S289" s="293"/>
      <c r="T289" s="293"/>
      <c r="U289" s="293"/>
      <c r="V289" s="293"/>
      <c r="W289" s="293"/>
      <c r="X289" s="294"/>
      <c r="Y289" s="14"/>
      <c r="Z289" s="14"/>
      <c r="AA289" s="14"/>
      <c r="AB289" s="14"/>
      <c r="AC289" s="14"/>
      <c r="AD289" s="14"/>
      <c r="AE289" s="14"/>
      <c r="AT289" s="295" t="s">
        <v>446</v>
      </c>
      <c r="AU289" s="295" t="s">
        <v>86</v>
      </c>
      <c r="AV289" s="14" t="s">
        <v>239</v>
      </c>
      <c r="AW289" s="14" t="s">
        <v>5</v>
      </c>
      <c r="AX289" s="14" t="s">
        <v>86</v>
      </c>
      <c r="AY289" s="295" t="s">
        <v>223</v>
      </c>
    </row>
    <row r="290" s="2" customFormat="1" ht="21.75" customHeight="1">
      <c r="A290" s="39"/>
      <c r="B290" s="40"/>
      <c r="C290" s="252" t="s">
        <v>705</v>
      </c>
      <c r="D290" s="252" t="s">
        <v>226</v>
      </c>
      <c r="E290" s="253" t="s">
        <v>4653</v>
      </c>
      <c r="F290" s="254" t="s">
        <v>4654</v>
      </c>
      <c r="G290" s="255" t="s">
        <v>403</v>
      </c>
      <c r="H290" s="256">
        <v>60.479999999999997</v>
      </c>
      <c r="I290" s="257"/>
      <c r="J290" s="257"/>
      <c r="K290" s="258">
        <f>ROUND(P290*H290,2)</f>
        <v>0</v>
      </c>
      <c r="L290" s="254" t="s">
        <v>404</v>
      </c>
      <c r="M290" s="45"/>
      <c r="N290" s="259" t="s">
        <v>1</v>
      </c>
      <c r="O290" s="260" t="s">
        <v>41</v>
      </c>
      <c r="P290" s="261">
        <f>I290+J290</f>
        <v>0</v>
      </c>
      <c r="Q290" s="261">
        <f>ROUND(I290*H290,2)</f>
        <v>0</v>
      </c>
      <c r="R290" s="261">
        <f>ROUND(J290*H290,2)</f>
        <v>0</v>
      </c>
      <c r="S290" s="92"/>
      <c r="T290" s="262">
        <f>S290*H290</f>
        <v>0</v>
      </c>
      <c r="U290" s="262">
        <v>0</v>
      </c>
      <c r="V290" s="262">
        <f>U290*H290</f>
        <v>0</v>
      </c>
      <c r="W290" s="262">
        <v>0</v>
      </c>
      <c r="X290" s="263">
        <f>W290*H290</f>
        <v>0</v>
      </c>
      <c r="Y290" s="39"/>
      <c r="Z290" s="39"/>
      <c r="AA290" s="39"/>
      <c r="AB290" s="39"/>
      <c r="AC290" s="39"/>
      <c r="AD290" s="39"/>
      <c r="AE290" s="39"/>
      <c r="AR290" s="264" t="s">
        <v>239</v>
      </c>
      <c r="AT290" s="264" t="s">
        <v>226</v>
      </c>
      <c r="AU290" s="264" t="s">
        <v>86</v>
      </c>
      <c r="AY290" s="18" t="s">
        <v>223</v>
      </c>
      <c r="BE290" s="265">
        <f>IF(O290="základní",K290,0)</f>
        <v>0</v>
      </c>
      <c r="BF290" s="265">
        <f>IF(O290="snížená",K290,0)</f>
        <v>0</v>
      </c>
      <c r="BG290" s="265">
        <f>IF(O290="zákl. přenesená",K290,0)</f>
        <v>0</v>
      </c>
      <c r="BH290" s="265">
        <f>IF(O290="sníž. přenesená",K290,0)</f>
        <v>0</v>
      </c>
      <c r="BI290" s="265">
        <f>IF(O290="nulová",K290,0)</f>
        <v>0</v>
      </c>
      <c r="BJ290" s="18" t="s">
        <v>86</v>
      </c>
      <c r="BK290" s="265">
        <f>ROUND(P290*H290,2)</f>
        <v>0</v>
      </c>
      <c r="BL290" s="18" t="s">
        <v>239</v>
      </c>
      <c r="BM290" s="264" t="s">
        <v>1898</v>
      </c>
    </row>
    <row r="291" s="13" customFormat="1">
      <c r="A291" s="13"/>
      <c r="B291" s="274"/>
      <c r="C291" s="275"/>
      <c r="D291" s="266" t="s">
        <v>446</v>
      </c>
      <c r="E291" s="276" t="s">
        <v>1</v>
      </c>
      <c r="F291" s="277" t="s">
        <v>4655</v>
      </c>
      <c r="G291" s="275"/>
      <c r="H291" s="278">
        <v>60.479999999999997</v>
      </c>
      <c r="I291" s="279"/>
      <c r="J291" s="279"/>
      <c r="K291" s="275"/>
      <c r="L291" s="275"/>
      <c r="M291" s="280"/>
      <c r="N291" s="281"/>
      <c r="O291" s="282"/>
      <c r="P291" s="282"/>
      <c r="Q291" s="282"/>
      <c r="R291" s="282"/>
      <c r="S291" s="282"/>
      <c r="T291" s="282"/>
      <c r="U291" s="282"/>
      <c r="V291" s="282"/>
      <c r="W291" s="282"/>
      <c r="X291" s="283"/>
      <c r="Y291" s="13"/>
      <c r="Z291" s="13"/>
      <c r="AA291" s="13"/>
      <c r="AB291" s="13"/>
      <c r="AC291" s="13"/>
      <c r="AD291" s="13"/>
      <c r="AE291" s="13"/>
      <c r="AT291" s="284" t="s">
        <v>446</v>
      </c>
      <c r="AU291" s="284" t="s">
        <v>86</v>
      </c>
      <c r="AV291" s="13" t="s">
        <v>88</v>
      </c>
      <c r="AW291" s="13" t="s">
        <v>5</v>
      </c>
      <c r="AX291" s="13" t="s">
        <v>78</v>
      </c>
      <c r="AY291" s="284" t="s">
        <v>223</v>
      </c>
    </row>
    <row r="292" s="14" customFormat="1">
      <c r="A292" s="14"/>
      <c r="B292" s="285"/>
      <c r="C292" s="286"/>
      <c r="D292" s="266" t="s">
        <v>446</v>
      </c>
      <c r="E292" s="287" t="s">
        <v>1</v>
      </c>
      <c r="F292" s="288" t="s">
        <v>463</v>
      </c>
      <c r="G292" s="286"/>
      <c r="H292" s="289">
        <v>60.479999999999997</v>
      </c>
      <c r="I292" s="290"/>
      <c r="J292" s="290"/>
      <c r="K292" s="286"/>
      <c r="L292" s="286"/>
      <c r="M292" s="291"/>
      <c r="N292" s="292"/>
      <c r="O292" s="293"/>
      <c r="P292" s="293"/>
      <c r="Q292" s="293"/>
      <c r="R292" s="293"/>
      <c r="S292" s="293"/>
      <c r="T292" s="293"/>
      <c r="U292" s="293"/>
      <c r="V292" s="293"/>
      <c r="W292" s="293"/>
      <c r="X292" s="294"/>
      <c r="Y292" s="14"/>
      <c r="Z292" s="14"/>
      <c r="AA292" s="14"/>
      <c r="AB292" s="14"/>
      <c r="AC292" s="14"/>
      <c r="AD292" s="14"/>
      <c r="AE292" s="14"/>
      <c r="AT292" s="295" t="s">
        <v>446</v>
      </c>
      <c r="AU292" s="295" t="s">
        <v>86</v>
      </c>
      <c r="AV292" s="14" t="s">
        <v>239</v>
      </c>
      <c r="AW292" s="14" t="s">
        <v>5</v>
      </c>
      <c r="AX292" s="14" t="s">
        <v>86</v>
      </c>
      <c r="AY292" s="295" t="s">
        <v>223</v>
      </c>
    </row>
    <row r="293" s="2" customFormat="1" ht="21.75" customHeight="1">
      <c r="A293" s="39"/>
      <c r="B293" s="40"/>
      <c r="C293" s="296" t="s">
        <v>464</v>
      </c>
      <c r="D293" s="296" t="s">
        <v>498</v>
      </c>
      <c r="E293" s="297" t="s">
        <v>4650</v>
      </c>
      <c r="F293" s="298" t="s">
        <v>4651</v>
      </c>
      <c r="G293" s="299" t="s">
        <v>403</v>
      </c>
      <c r="H293" s="300">
        <v>72.575999999999993</v>
      </c>
      <c r="I293" s="301"/>
      <c r="J293" s="302"/>
      <c r="K293" s="303">
        <f>ROUND(P293*H293,2)</f>
        <v>0</v>
      </c>
      <c r="L293" s="298" t="s">
        <v>404</v>
      </c>
      <c r="M293" s="304"/>
      <c r="N293" s="305" t="s">
        <v>1</v>
      </c>
      <c r="O293" s="260" t="s">
        <v>41</v>
      </c>
      <c r="P293" s="261">
        <f>I293+J293</f>
        <v>0</v>
      </c>
      <c r="Q293" s="261">
        <f>ROUND(I293*H293,2)</f>
        <v>0</v>
      </c>
      <c r="R293" s="261">
        <f>ROUND(J293*H293,2)</f>
        <v>0</v>
      </c>
      <c r="S293" s="92"/>
      <c r="T293" s="262">
        <f>S293*H293</f>
        <v>0</v>
      </c>
      <c r="U293" s="262">
        <v>0</v>
      </c>
      <c r="V293" s="262">
        <f>U293*H293</f>
        <v>0</v>
      </c>
      <c r="W293" s="262">
        <v>0</v>
      </c>
      <c r="X293" s="263">
        <f>W293*H293</f>
        <v>0</v>
      </c>
      <c r="Y293" s="39"/>
      <c r="Z293" s="39"/>
      <c r="AA293" s="39"/>
      <c r="AB293" s="39"/>
      <c r="AC293" s="39"/>
      <c r="AD293" s="39"/>
      <c r="AE293" s="39"/>
      <c r="AR293" s="264" t="s">
        <v>430</v>
      </c>
      <c r="AT293" s="264" t="s">
        <v>498</v>
      </c>
      <c r="AU293" s="264" t="s">
        <v>86</v>
      </c>
      <c r="AY293" s="18" t="s">
        <v>223</v>
      </c>
      <c r="BE293" s="265">
        <f>IF(O293="základní",K293,0)</f>
        <v>0</v>
      </c>
      <c r="BF293" s="265">
        <f>IF(O293="snížená",K293,0)</f>
        <v>0</v>
      </c>
      <c r="BG293" s="265">
        <f>IF(O293="zákl. přenesená",K293,0)</f>
        <v>0</v>
      </c>
      <c r="BH293" s="265">
        <f>IF(O293="sníž. přenesená",K293,0)</f>
        <v>0</v>
      </c>
      <c r="BI293" s="265">
        <f>IF(O293="nulová",K293,0)</f>
        <v>0</v>
      </c>
      <c r="BJ293" s="18" t="s">
        <v>86</v>
      </c>
      <c r="BK293" s="265">
        <f>ROUND(P293*H293,2)</f>
        <v>0</v>
      </c>
      <c r="BL293" s="18" t="s">
        <v>239</v>
      </c>
      <c r="BM293" s="264" t="s">
        <v>1904</v>
      </c>
    </row>
    <row r="294" s="13" customFormat="1">
      <c r="A294" s="13"/>
      <c r="B294" s="274"/>
      <c r="C294" s="275"/>
      <c r="D294" s="266" t="s">
        <v>446</v>
      </c>
      <c r="E294" s="276" t="s">
        <v>1</v>
      </c>
      <c r="F294" s="277" t="s">
        <v>4656</v>
      </c>
      <c r="G294" s="275"/>
      <c r="H294" s="278">
        <v>72.575999999999993</v>
      </c>
      <c r="I294" s="279"/>
      <c r="J294" s="279"/>
      <c r="K294" s="275"/>
      <c r="L294" s="275"/>
      <c r="M294" s="280"/>
      <c r="N294" s="281"/>
      <c r="O294" s="282"/>
      <c r="P294" s="282"/>
      <c r="Q294" s="282"/>
      <c r="R294" s="282"/>
      <c r="S294" s="282"/>
      <c r="T294" s="282"/>
      <c r="U294" s="282"/>
      <c r="V294" s="282"/>
      <c r="W294" s="282"/>
      <c r="X294" s="283"/>
      <c r="Y294" s="13"/>
      <c r="Z294" s="13"/>
      <c r="AA294" s="13"/>
      <c r="AB294" s="13"/>
      <c r="AC294" s="13"/>
      <c r="AD294" s="13"/>
      <c r="AE294" s="13"/>
      <c r="AT294" s="284" t="s">
        <v>446</v>
      </c>
      <c r="AU294" s="284" t="s">
        <v>86</v>
      </c>
      <c r="AV294" s="13" t="s">
        <v>88</v>
      </c>
      <c r="AW294" s="13" t="s">
        <v>5</v>
      </c>
      <c r="AX294" s="13" t="s">
        <v>78</v>
      </c>
      <c r="AY294" s="284" t="s">
        <v>223</v>
      </c>
    </row>
    <row r="295" s="14" customFormat="1">
      <c r="A295" s="14"/>
      <c r="B295" s="285"/>
      <c r="C295" s="286"/>
      <c r="D295" s="266" t="s">
        <v>446</v>
      </c>
      <c r="E295" s="287" t="s">
        <v>1</v>
      </c>
      <c r="F295" s="288" t="s">
        <v>463</v>
      </c>
      <c r="G295" s="286"/>
      <c r="H295" s="289">
        <v>72.575999999999993</v>
      </c>
      <c r="I295" s="290"/>
      <c r="J295" s="290"/>
      <c r="K295" s="286"/>
      <c r="L295" s="286"/>
      <c r="M295" s="291"/>
      <c r="N295" s="292"/>
      <c r="O295" s="293"/>
      <c r="P295" s="293"/>
      <c r="Q295" s="293"/>
      <c r="R295" s="293"/>
      <c r="S295" s="293"/>
      <c r="T295" s="293"/>
      <c r="U295" s="293"/>
      <c r="V295" s="293"/>
      <c r="W295" s="293"/>
      <c r="X295" s="294"/>
      <c r="Y295" s="14"/>
      <c r="Z295" s="14"/>
      <c r="AA295" s="14"/>
      <c r="AB295" s="14"/>
      <c r="AC295" s="14"/>
      <c r="AD295" s="14"/>
      <c r="AE295" s="14"/>
      <c r="AT295" s="295" t="s">
        <v>446</v>
      </c>
      <c r="AU295" s="295" t="s">
        <v>86</v>
      </c>
      <c r="AV295" s="14" t="s">
        <v>239</v>
      </c>
      <c r="AW295" s="14" t="s">
        <v>5</v>
      </c>
      <c r="AX295" s="14" t="s">
        <v>86</v>
      </c>
      <c r="AY295" s="295" t="s">
        <v>223</v>
      </c>
    </row>
    <row r="296" s="2" customFormat="1" ht="33" customHeight="1">
      <c r="A296" s="39"/>
      <c r="B296" s="40"/>
      <c r="C296" s="252" t="s">
        <v>963</v>
      </c>
      <c r="D296" s="252" t="s">
        <v>226</v>
      </c>
      <c r="E296" s="253" t="s">
        <v>4657</v>
      </c>
      <c r="F296" s="254" t="s">
        <v>4658</v>
      </c>
      <c r="G296" s="255" t="s">
        <v>481</v>
      </c>
      <c r="H296" s="256">
        <v>12.6</v>
      </c>
      <c r="I296" s="257"/>
      <c r="J296" s="257"/>
      <c r="K296" s="258">
        <f>ROUND(P296*H296,2)</f>
        <v>0</v>
      </c>
      <c r="L296" s="254" t="s">
        <v>404</v>
      </c>
      <c r="M296" s="45"/>
      <c r="N296" s="259" t="s">
        <v>1</v>
      </c>
      <c r="O296" s="260" t="s">
        <v>41</v>
      </c>
      <c r="P296" s="261">
        <f>I296+J296</f>
        <v>0</v>
      </c>
      <c r="Q296" s="261">
        <f>ROUND(I296*H296,2)</f>
        <v>0</v>
      </c>
      <c r="R296" s="261">
        <f>ROUND(J296*H296,2)</f>
        <v>0</v>
      </c>
      <c r="S296" s="92"/>
      <c r="T296" s="262">
        <f>S296*H296</f>
        <v>0</v>
      </c>
      <c r="U296" s="262">
        <v>0</v>
      </c>
      <c r="V296" s="262">
        <f>U296*H296</f>
        <v>0</v>
      </c>
      <c r="W296" s="262">
        <v>0</v>
      </c>
      <c r="X296" s="263">
        <f>W296*H296</f>
        <v>0</v>
      </c>
      <c r="Y296" s="39"/>
      <c r="Z296" s="39"/>
      <c r="AA296" s="39"/>
      <c r="AB296" s="39"/>
      <c r="AC296" s="39"/>
      <c r="AD296" s="39"/>
      <c r="AE296" s="39"/>
      <c r="AR296" s="264" t="s">
        <v>239</v>
      </c>
      <c r="AT296" s="264" t="s">
        <v>226</v>
      </c>
      <c r="AU296" s="264" t="s">
        <v>86</v>
      </c>
      <c r="AY296" s="18" t="s">
        <v>223</v>
      </c>
      <c r="BE296" s="265">
        <f>IF(O296="základní",K296,0)</f>
        <v>0</v>
      </c>
      <c r="BF296" s="265">
        <f>IF(O296="snížená",K296,0)</f>
        <v>0</v>
      </c>
      <c r="BG296" s="265">
        <f>IF(O296="zákl. přenesená",K296,0)</f>
        <v>0</v>
      </c>
      <c r="BH296" s="265">
        <f>IF(O296="sníž. přenesená",K296,0)</f>
        <v>0</v>
      </c>
      <c r="BI296" s="265">
        <f>IF(O296="nulová",K296,0)</f>
        <v>0</v>
      </c>
      <c r="BJ296" s="18" t="s">
        <v>86</v>
      </c>
      <c r="BK296" s="265">
        <f>ROUND(P296*H296,2)</f>
        <v>0</v>
      </c>
      <c r="BL296" s="18" t="s">
        <v>239</v>
      </c>
      <c r="BM296" s="264" t="s">
        <v>1235</v>
      </c>
    </row>
    <row r="297" s="13" customFormat="1">
      <c r="A297" s="13"/>
      <c r="B297" s="274"/>
      <c r="C297" s="275"/>
      <c r="D297" s="266" t="s">
        <v>446</v>
      </c>
      <c r="E297" s="276" t="s">
        <v>1</v>
      </c>
      <c r="F297" s="277" t="s">
        <v>4659</v>
      </c>
      <c r="G297" s="275"/>
      <c r="H297" s="278">
        <v>12.6</v>
      </c>
      <c r="I297" s="279"/>
      <c r="J297" s="279"/>
      <c r="K297" s="275"/>
      <c r="L297" s="275"/>
      <c r="M297" s="280"/>
      <c r="N297" s="281"/>
      <c r="O297" s="282"/>
      <c r="P297" s="282"/>
      <c r="Q297" s="282"/>
      <c r="R297" s="282"/>
      <c r="S297" s="282"/>
      <c r="T297" s="282"/>
      <c r="U297" s="282"/>
      <c r="V297" s="282"/>
      <c r="W297" s="282"/>
      <c r="X297" s="283"/>
      <c r="Y297" s="13"/>
      <c r="Z297" s="13"/>
      <c r="AA297" s="13"/>
      <c r="AB297" s="13"/>
      <c r="AC297" s="13"/>
      <c r="AD297" s="13"/>
      <c r="AE297" s="13"/>
      <c r="AT297" s="284" t="s">
        <v>446</v>
      </c>
      <c r="AU297" s="284" t="s">
        <v>86</v>
      </c>
      <c r="AV297" s="13" t="s">
        <v>88</v>
      </c>
      <c r="AW297" s="13" t="s">
        <v>5</v>
      </c>
      <c r="AX297" s="13" t="s">
        <v>78</v>
      </c>
      <c r="AY297" s="284" t="s">
        <v>223</v>
      </c>
    </row>
    <row r="298" s="14" customFormat="1">
      <c r="A298" s="14"/>
      <c r="B298" s="285"/>
      <c r="C298" s="286"/>
      <c r="D298" s="266" t="s">
        <v>446</v>
      </c>
      <c r="E298" s="287" t="s">
        <v>1</v>
      </c>
      <c r="F298" s="288" t="s">
        <v>463</v>
      </c>
      <c r="G298" s="286"/>
      <c r="H298" s="289">
        <v>12.6</v>
      </c>
      <c r="I298" s="290"/>
      <c r="J298" s="290"/>
      <c r="K298" s="286"/>
      <c r="L298" s="286"/>
      <c r="M298" s="291"/>
      <c r="N298" s="292"/>
      <c r="O298" s="293"/>
      <c r="P298" s="293"/>
      <c r="Q298" s="293"/>
      <c r="R298" s="293"/>
      <c r="S298" s="293"/>
      <c r="T298" s="293"/>
      <c r="U298" s="293"/>
      <c r="V298" s="293"/>
      <c r="W298" s="293"/>
      <c r="X298" s="294"/>
      <c r="Y298" s="14"/>
      <c r="Z298" s="14"/>
      <c r="AA298" s="14"/>
      <c r="AB298" s="14"/>
      <c r="AC298" s="14"/>
      <c r="AD298" s="14"/>
      <c r="AE298" s="14"/>
      <c r="AT298" s="295" t="s">
        <v>446</v>
      </c>
      <c r="AU298" s="295" t="s">
        <v>86</v>
      </c>
      <c r="AV298" s="14" t="s">
        <v>239</v>
      </c>
      <c r="AW298" s="14" t="s">
        <v>5</v>
      </c>
      <c r="AX298" s="14" t="s">
        <v>86</v>
      </c>
      <c r="AY298" s="295" t="s">
        <v>223</v>
      </c>
    </row>
    <row r="299" s="2" customFormat="1" ht="21.75" customHeight="1">
      <c r="A299" s="39"/>
      <c r="B299" s="40"/>
      <c r="C299" s="296" t="s">
        <v>1578</v>
      </c>
      <c r="D299" s="296" t="s">
        <v>498</v>
      </c>
      <c r="E299" s="297" t="s">
        <v>4660</v>
      </c>
      <c r="F299" s="298" t="s">
        <v>4661</v>
      </c>
      <c r="G299" s="299" t="s">
        <v>481</v>
      </c>
      <c r="H299" s="300">
        <v>12.6</v>
      </c>
      <c r="I299" s="301"/>
      <c r="J299" s="302"/>
      <c r="K299" s="303">
        <f>ROUND(P299*H299,2)</f>
        <v>0</v>
      </c>
      <c r="L299" s="298" t="s">
        <v>404</v>
      </c>
      <c r="M299" s="304"/>
      <c r="N299" s="305" t="s">
        <v>1</v>
      </c>
      <c r="O299" s="260" t="s">
        <v>41</v>
      </c>
      <c r="P299" s="261">
        <f>I299+J299</f>
        <v>0</v>
      </c>
      <c r="Q299" s="261">
        <f>ROUND(I299*H299,2)</f>
        <v>0</v>
      </c>
      <c r="R299" s="261">
        <f>ROUND(J299*H299,2)</f>
        <v>0</v>
      </c>
      <c r="S299" s="92"/>
      <c r="T299" s="262">
        <f>S299*H299</f>
        <v>0</v>
      </c>
      <c r="U299" s="262">
        <v>0</v>
      </c>
      <c r="V299" s="262">
        <f>U299*H299</f>
        <v>0</v>
      </c>
      <c r="W299" s="262">
        <v>0</v>
      </c>
      <c r="X299" s="263">
        <f>W299*H299</f>
        <v>0</v>
      </c>
      <c r="Y299" s="39"/>
      <c r="Z299" s="39"/>
      <c r="AA299" s="39"/>
      <c r="AB299" s="39"/>
      <c r="AC299" s="39"/>
      <c r="AD299" s="39"/>
      <c r="AE299" s="39"/>
      <c r="AR299" s="264" t="s">
        <v>430</v>
      </c>
      <c r="AT299" s="264" t="s">
        <v>498</v>
      </c>
      <c r="AU299" s="264" t="s">
        <v>86</v>
      </c>
      <c r="AY299" s="18" t="s">
        <v>223</v>
      </c>
      <c r="BE299" s="265">
        <f>IF(O299="základní",K299,0)</f>
        <v>0</v>
      </c>
      <c r="BF299" s="265">
        <f>IF(O299="snížená",K299,0)</f>
        <v>0</v>
      </c>
      <c r="BG299" s="265">
        <f>IF(O299="zákl. přenesená",K299,0)</f>
        <v>0</v>
      </c>
      <c r="BH299" s="265">
        <f>IF(O299="sníž. přenesená",K299,0)</f>
        <v>0</v>
      </c>
      <c r="BI299" s="265">
        <f>IF(O299="nulová",K299,0)</f>
        <v>0</v>
      </c>
      <c r="BJ299" s="18" t="s">
        <v>86</v>
      </c>
      <c r="BK299" s="265">
        <f>ROUND(P299*H299,2)</f>
        <v>0</v>
      </c>
      <c r="BL299" s="18" t="s">
        <v>239</v>
      </c>
      <c r="BM299" s="264" t="s">
        <v>1924</v>
      </c>
    </row>
    <row r="300" s="2" customFormat="1" ht="21.75" customHeight="1">
      <c r="A300" s="39"/>
      <c r="B300" s="40"/>
      <c r="C300" s="252" t="s">
        <v>1584</v>
      </c>
      <c r="D300" s="252" t="s">
        <v>226</v>
      </c>
      <c r="E300" s="253" t="s">
        <v>4662</v>
      </c>
      <c r="F300" s="254" t="s">
        <v>4663</v>
      </c>
      <c r="G300" s="255" t="s">
        <v>403</v>
      </c>
      <c r="H300" s="256">
        <v>28.350000000000001</v>
      </c>
      <c r="I300" s="257"/>
      <c r="J300" s="257"/>
      <c r="K300" s="258">
        <f>ROUND(P300*H300,2)</f>
        <v>0</v>
      </c>
      <c r="L300" s="254" t="s">
        <v>404</v>
      </c>
      <c r="M300" s="45"/>
      <c r="N300" s="259" t="s">
        <v>1</v>
      </c>
      <c r="O300" s="260" t="s">
        <v>41</v>
      </c>
      <c r="P300" s="261">
        <f>I300+J300</f>
        <v>0</v>
      </c>
      <c r="Q300" s="261">
        <f>ROUND(I300*H300,2)</f>
        <v>0</v>
      </c>
      <c r="R300" s="261">
        <f>ROUND(J300*H300,2)</f>
        <v>0</v>
      </c>
      <c r="S300" s="92"/>
      <c r="T300" s="262">
        <f>S300*H300</f>
        <v>0</v>
      </c>
      <c r="U300" s="262">
        <v>0</v>
      </c>
      <c r="V300" s="262">
        <f>U300*H300</f>
        <v>0</v>
      </c>
      <c r="W300" s="262">
        <v>0</v>
      </c>
      <c r="X300" s="263">
        <f>W300*H300</f>
        <v>0</v>
      </c>
      <c r="Y300" s="39"/>
      <c r="Z300" s="39"/>
      <c r="AA300" s="39"/>
      <c r="AB300" s="39"/>
      <c r="AC300" s="39"/>
      <c r="AD300" s="39"/>
      <c r="AE300" s="39"/>
      <c r="AR300" s="264" t="s">
        <v>239</v>
      </c>
      <c r="AT300" s="264" t="s">
        <v>226</v>
      </c>
      <c r="AU300" s="264" t="s">
        <v>86</v>
      </c>
      <c r="AY300" s="18" t="s">
        <v>223</v>
      </c>
      <c r="BE300" s="265">
        <f>IF(O300="základní",K300,0)</f>
        <v>0</v>
      </c>
      <c r="BF300" s="265">
        <f>IF(O300="snížená",K300,0)</f>
        <v>0</v>
      </c>
      <c r="BG300" s="265">
        <f>IF(O300="zákl. přenesená",K300,0)</f>
        <v>0</v>
      </c>
      <c r="BH300" s="265">
        <f>IF(O300="sníž. přenesená",K300,0)</f>
        <v>0</v>
      </c>
      <c r="BI300" s="265">
        <f>IF(O300="nulová",K300,0)</f>
        <v>0</v>
      </c>
      <c r="BJ300" s="18" t="s">
        <v>86</v>
      </c>
      <c r="BK300" s="265">
        <f>ROUND(P300*H300,2)</f>
        <v>0</v>
      </c>
      <c r="BL300" s="18" t="s">
        <v>239</v>
      </c>
      <c r="BM300" s="264" t="s">
        <v>1931</v>
      </c>
    </row>
    <row r="301" s="13" customFormat="1">
      <c r="A301" s="13"/>
      <c r="B301" s="274"/>
      <c r="C301" s="275"/>
      <c r="D301" s="266" t="s">
        <v>446</v>
      </c>
      <c r="E301" s="276" t="s">
        <v>1</v>
      </c>
      <c r="F301" s="277" t="s">
        <v>4664</v>
      </c>
      <c r="G301" s="275"/>
      <c r="H301" s="278">
        <v>28.350000000000001</v>
      </c>
      <c r="I301" s="279"/>
      <c r="J301" s="279"/>
      <c r="K301" s="275"/>
      <c r="L301" s="275"/>
      <c r="M301" s="280"/>
      <c r="N301" s="281"/>
      <c r="O301" s="282"/>
      <c r="P301" s="282"/>
      <c r="Q301" s="282"/>
      <c r="R301" s="282"/>
      <c r="S301" s="282"/>
      <c r="T301" s="282"/>
      <c r="U301" s="282"/>
      <c r="V301" s="282"/>
      <c r="W301" s="282"/>
      <c r="X301" s="283"/>
      <c r="Y301" s="13"/>
      <c r="Z301" s="13"/>
      <c r="AA301" s="13"/>
      <c r="AB301" s="13"/>
      <c r="AC301" s="13"/>
      <c r="AD301" s="13"/>
      <c r="AE301" s="13"/>
      <c r="AT301" s="284" t="s">
        <v>446</v>
      </c>
      <c r="AU301" s="284" t="s">
        <v>86</v>
      </c>
      <c r="AV301" s="13" t="s">
        <v>88</v>
      </c>
      <c r="AW301" s="13" t="s">
        <v>5</v>
      </c>
      <c r="AX301" s="13" t="s">
        <v>78</v>
      </c>
      <c r="AY301" s="284" t="s">
        <v>223</v>
      </c>
    </row>
    <row r="302" s="14" customFormat="1">
      <c r="A302" s="14"/>
      <c r="B302" s="285"/>
      <c r="C302" s="286"/>
      <c r="D302" s="266" t="s">
        <v>446</v>
      </c>
      <c r="E302" s="287" t="s">
        <v>1</v>
      </c>
      <c r="F302" s="288" t="s">
        <v>463</v>
      </c>
      <c r="G302" s="286"/>
      <c r="H302" s="289">
        <v>28.350000000000001</v>
      </c>
      <c r="I302" s="290"/>
      <c r="J302" s="290"/>
      <c r="K302" s="286"/>
      <c r="L302" s="286"/>
      <c r="M302" s="291"/>
      <c r="N302" s="292"/>
      <c r="O302" s="293"/>
      <c r="P302" s="293"/>
      <c r="Q302" s="293"/>
      <c r="R302" s="293"/>
      <c r="S302" s="293"/>
      <c r="T302" s="293"/>
      <c r="U302" s="293"/>
      <c r="V302" s="293"/>
      <c r="W302" s="293"/>
      <c r="X302" s="294"/>
      <c r="Y302" s="14"/>
      <c r="Z302" s="14"/>
      <c r="AA302" s="14"/>
      <c r="AB302" s="14"/>
      <c r="AC302" s="14"/>
      <c r="AD302" s="14"/>
      <c r="AE302" s="14"/>
      <c r="AT302" s="295" t="s">
        <v>446</v>
      </c>
      <c r="AU302" s="295" t="s">
        <v>86</v>
      </c>
      <c r="AV302" s="14" t="s">
        <v>239</v>
      </c>
      <c r="AW302" s="14" t="s">
        <v>5</v>
      </c>
      <c r="AX302" s="14" t="s">
        <v>86</v>
      </c>
      <c r="AY302" s="295" t="s">
        <v>223</v>
      </c>
    </row>
    <row r="303" s="2" customFormat="1" ht="21.75" customHeight="1">
      <c r="A303" s="39"/>
      <c r="B303" s="40"/>
      <c r="C303" s="296" t="s">
        <v>1590</v>
      </c>
      <c r="D303" s="296" t="s">
        <v>498</v>
      </c>
      <c r="E303" s="297" t="s">
        <v>4665</v>
      </c>
      <c r="F303" s="298" t="s">
        <v>4666</v>
      </c>
      <c r="G303" s="299" t="s">
        <v>403</v>
      </c>
      <c r="H303" s="300">
        <v>34.020000000000003</v>
      </c>
      <c r="I303" s="301"/>
      <c r="J303" s="302"/>
      <c r="K303" s="303">
        <f>ROUND(P303*H303,2)</f>
        <v>0</v>
      </c>
      <c r="L303" s="298" t="s">
        <v>404</v>
      </c>
      <c r="M303" s="304"/>
      <c r="N303" s="305" t="s">
        <v>1</v>
      </c>
      <c r="O303" s="260" t="s">
        <v>41</v>
      </c>
      <c r="P303" s="261">
        <f>I303+J303</f>
        <v>0</v>
      </c>
      <c r="Q303" s="261">
        <f>ROUND(I303*H303,2)</f>
        <v>0</v>
      </c>
      <c r="R303" s="261">
        <f>ROUND(J303*H303,2)</f>
        <v>0</v>
      </c>
      <c r="S303" s="92"/>
      <c r="T303" s="262">
        <f>S303*H303</f>
        <v>0</v>
      </c>
      <c r="U303" s="262">
        <v>0</v>
      </c>
      <c r="V303" s="262">
        <f>U303*H303</f>
        <v>0</v>
      </c>
      <c r="W303" s="262">
        <v>0</v>
      </c>
      <c r="X303" s="263">
        <f>W303*H303</f>
        <v>0</v>
      </c>
      <c r="Y303" s="39"/>
      <c r="Z303" s="39"/>
      <c r="AA303" s="39"/>
      <c r="AB303" s="39"/>
      <c r="AC303" s="39"/>
      <c r="AD303" s="39"/>
      <c r="AE303" s="39"/>
      <c r="AR303" s="264" t="s">
        <v>430</v>
      </c>
      <c r="AT303" s="264" t="s">
        <v>498</v>
      </c>
      <c r="AU303" s="264" t="s">
        <v>86</v>
      </c>
      <c r="AY303" s="18" t="s">
        <v>223</v>
      </c>
      <c r="BE303" s="265">
        <f>IF(O303="základní",K303,0)</f>
        <v>0</v>
      </c>
      <c r="BF303" s="265">
        <f>IF(O303="snížená",K303,0)</f>
        <v>0</v>
      </c>
      <c r="BG303" s="265">
        <f>IF(O303="zákl. přenesená",K303,0)</f>
        <v>0</v>
      </c>
      <c r="BH303" s="265">
        <f>IF(O303="sníž. přenesená",K303,0)</f>
        <v>0</v>
      </c>
      <c r="BI303" s="265">
        <f>IF(O303="nulová",K303,0)</f>
        <v>0</v>
      </c>
      <c r="BJ303" s="18" t="s">
        <v>86</v>
      </c>
      <c r="BK303" s="265">
        <f>ROUND(P303*H303,2)</f>
        <v>0</v>
      </c>
      <c r="BL303" s="18" t="s">
        <v>239</v>
      </c>
      <c r="BM303" s="264" t="s">
        <v>1947</v>
      </c>
    </row>
    <row r="304" s="13" customFormat="1">
      <c r="A304" s="13"/>
      <c r="B304" s="274"/>
      <c r="C304" s="275"/>
      <c r="D304" s="266" t="s">
        <v>446</v>
      </c>
      <c r="E304" s="276" t="s">
        <v>1</v>
      </c>
      <c r="F304" s="277" t="s">
        <v>4667</v>
      </c>
      <c r="G304" s="275"/>
      <c r="H304" s="278">
        <v>34.020000000000003</v>
      </c>
      <c r="I304" s="279"/>
      <c r="J304" s="279"/>
      <c r="K304" s="275"/>
      <c r="L304" s="275"/>
      <c r="M304" s="280"/>
      <c r="N304" s="281"/>
      <c r="O304" s="282"/>
      <c r="P304" s="282"/>
      <c r="Q304" s="282"/>
      <c r="R304" s="282"/>
      <c r="S304" s="282"/>
      <c r="T304" s="282"/>
      <c r="U304" s="282"/>
      <c r="V304" s="282"/>
      <c r="W304" s="282"/>
      <c r="X304" s="283"/>
      <c r="Y304" s="13"/>
      <c r="Z304" s="13"/>
      <c r="AA304" s="13"/>
      <c r="AB304" s="13"/>
      <c r="AC304" s="13"/>
      <c r="AD304" s="13"/>
      <c r="AE304" s="13"/>
      <c r="AT304" s="284" t="s">
        <v>446</v>
      </c>
      <c r="AU304" s="284" t="s">
        <v>86</v>
      </c>
      <c r="AV304" s="13" t="s">
        <v>88</v>
      </c>
      <c r="AW304" s="13" t="s">
        <v>5</v>
      </c>
      <c r="AX304" s="13" t="s">
        <v>78</v>
      </c>
      <c r="AY304" s="284" t="s">
        <v>223</v>
      </c>
    </row>
    <row r="305" s="14" customFormat="1">
      <c r="A305" s="14"/>
      <c r="B305" s="285"/>
      <c r="C305" s="286"/>
      <c r="D305" s="266" t="s">
        <v>446</v>
      </c>
      <c r="E305" s="287" t="s">
        <v>1</v>
      </c>
      <c r="F305" s="288" t="s">
        <v>463</v>
      </c>
      <c r="G305" s="286"/>
      <c r="H305" s="289">
        <v>34.020000000000003</v>
      </c>
      <c r="I305" s="290"/>
      <c r="J305" s="290"/>
      <c r="K305" s="286"/>
      <c r="L305" s="286"/>
      <c r="M305" s="291"/>
      <c r="N305" s="292"/>
      <c r="O305" s="293"/>
      <c r="P305" s="293"/>
      <c r="Q305" s="293"/>
      <c r="R305" s="293"/>
      <c r="S305" s="293"/>
      <c r="T305" s="293"/>
      <c r="U305" s="293"/>
      <c r="V305" s="293"/>
      <c r="W305" s="293"/>
      <c r="X305" s="294"/>
      <c r="Y305" s="14"/>
      <c r="Z305" s="14"/>
      <c r="AA305" s="14"/>
      <c r="AB305" s="14"/>
      <c r="AC305" s="14"/>
      <c r="AD305" s="14"/>
      <c r="AE305" s="14"/>
      <c r="AT305" s="295" t="s">
        <v>446</v>
      </c>
      <c r="AU305" s="295" t="s">
        <v>86</v>
      </c>
      <c r="AV305" s="14" t="s">
        <v>239</v>
      </c>
      <c r="AW305" s="14" t="s">
        <v>5</v>
      </c>
      <c r="AX305" s="14" t="s">
        <v>86</v>
      </c>
      <c r="AY305" s="295" t="s">
        <v>223</v>
      </c>
    </row>
    <row r="306" s="2" customFormat="1" ht="44.25" customHeight="1">
      <c r="A306" s="39"/>
      <c r="B306" s="40"/>
      <c r="C306" s="252" t="s">
        <v>1596</v>
      </c>
      <c r="D306" s="252" t="s">
        <v>226</v>
      </c>
      <c r="E306" s="253" t="s">
        <v>2612</v>
      </c>
      <c r="F306" s="254" t="s">
        <v>4668</v>
      </c>
      <c r="G306" s="255" t="s">
        <v>501</v>
      </c>
      <c r="H306" s="256">
        <v>0.214</v>
      </c>
      <c r="I306" s="257"/>
      <c r="J306" s="257"/>
      <c r="K306" s="258">
        <f>ROUND(P306*H306,2)</f>
        <v>0</v>
      </c>
      <c r="L306" s="254" t="s">
        <v>404</v>
      </c>
      <c r="M306" s="45"/>
      <c r="N306" s="259" t="s">
        <v>1</v>
      </c>
      <c r="O306" s="260" t="s">
        <v>41</v>
      </c>
      <c r="P306" s="261">
        <f>I306+J306</f>
        <v>0</v>
      </c>
      <c r="Q306" s="261">
        <f>ROUND(I306*H306,2)</f>
        <v>0</v>
      </c>
      <c r="R306" s="261">
        <f>ROUND(J306*H306,2)</f>
        <v>0</v>
      </c>
      <c r="S306" s="92"/>
      <c r="T306" s="262">
        <f>S306*H306</f>
        <v>0</v>
      </c>
      <c r="U306" s="262">
        <v>0</v>
      </c>
      <c r="V306" s="262">
        <f>U306*H306</f>
        <v>0</v>
      </c>
      <c r="W306" s="262">
        <v>0</v>
      </c>
      <c r="X306" s="263">
        <f>W306*H306</f>
        <v>0</v>
      </c>
      <c r="Y306" s="39"/>
      <c r="Z306" s="39"/>
      <c r="AA306" s="39"/>
      <c r="AB306" s="39"/>
      <c r="AC306" s="39"/>
      <c r="AD306" s="39"/>
      <c r="AE306" s="39"/>
      <c r="AR306" s="264" t="s">
        <v>239</v>
      </c>
      <c r="AT306" s="264" t="s">
        <v>226</v>
      </c>
      <c r="AU306" s="264" t="s">
        <v>86</v>
      </c>
      <c r="AY306" s="18" t="s">
        <v>223</v>
      </c>
      <c r="BE306" s="265">
        <f>IF(O306="základní",K306,0)</f>
        <v>0</v>
      </c>
      <c r="BF306" s="265">
        <f>IF(O306="snížená",K306,0)</f>
        <v>0</v>
      </c>
      <c r="BG306" s="265">
        <f>IF(O306="zákl. přenesená",K306,0)</f>
        <v>0</v>
      </c>
      <c r="BH306" s="265">
        <f>IF(O306="sníž. přenesená",K306,0)</f>
        <v>0</v>
      </c>
      <c r="BI306" s="265">
        <f>IF(O306="nulová",K306,0)</f>
        <v>0</v>
      </c>
      <c r="BJ306" s="18" t="s">
        <v>86</v>
      </c>
      <c r="BK306" s="265">
        <f>ROUND(P306*H306,2)</f>
        <v>0</v>
      </c>
      <c r="BL306" s="18" t="s">
        <v>239</v>
      </c>
      <c r="BM306" s="264" t="s">
        <v>1958</v>
      </c>
    </row>
    <row r="307" s="12" customFormat="1" ht="25.92" customHeight="1">
      <c r="A307" s="12"/>
      <c r="B307" s="235"/>
      <c r="C307" s="236"/>
      <c r="D307" s="237" t="s">
        <v>77</v>
      </c>
      <c r="E307" s="238" t="s">
        <v>4669</v>
      </c>
      <c r="F307" s="238" t="s">
        <v>4670</v>
      </c>
      <c r="G307" s="236"/>
      <c r="H307" s="236"/>
      <c r="I307" s="239"/>
      <c r="J307" s="239"/>
      <c r="K307" s="240">
        <f>BK307</f>
        <v>0</v>
      </c>
      <c r="L307" s="236"/>
      <c r="M307" s="241"/>
      <c r="N307" s="242"/>
      <c r="O307" s="243"/>
      <c r="P307" s="243"/>
      <c r="Q307" s="244">
        <f>SUM(Q308:Q312)</f>
        <v>0</v>
      </c>
      <c r="R307" s="244">
        <f>SUM(R308:R312)</f>
        <v>0</v>
      </c>
      <c r="S307" s="243"/>
      <c r="T307" s="245">
        <f>SUM(T308:T312)</f>
        <v>0</v>
      </c>
      <c r="U307" s="243"/>
      <c r="V307" s="245">
        <f>SUM(V308:V312)</f>
        <v>0</v>
      </c>
      <c r="W307" s="243"/>
      <c r="X307" s="246">
        <f>SUM(X308:X312)</f>
        <v>0</v>
      </c>
      <c r="Y307" s="12"/>
      <c r="Z307" s="12"/>
      <c r="AA307" s="12"/>
      <c r="AB307" s="12"/>
      <c r="AC307" s="12"/>
      <c r="AD307" s="12"/>
      <c r="AE307" s="12"/>
      <c r="AR307" s="247" t="s">
        <v>86</v>
      </c>
      <c r="AT307" s="248" t="s">
        <v>77</v>
      </c>
      <c r="AU307" s="248" t="s">
        <v>78</v>
      </c>
      <c r="AY307" s="247" t="s">
        <v>223</v>
      </c>
      <c r="BK307" s="249">
        <f>SUM(BK308:BK312)</f>
        <v>0</v>
      </c>
    </row>
    <row r="308" s="2" customFormat="1" ht="21.75" customHeight="1">
      <c r="A308" s="39"/>
      <c r="B308" s="40"/>
      <c r="C308" s="252" t="s">
        <v>1602</v>
      </c>
      <c r="D308" s="252" t="s">
        <v>226</v>
      </c>
      <c r="E308" s="253" t="s">
        <v>4671</v>
      </c>
      <c r="F308" s="254" t="s">
        <v>4672</v>
      </c>
      <c r="G308" s="255" t="s">
        <v>481</v>
      </c>
      <c r="H308" s="256">
        <v>10</v>
      </c>
      <c r="I308" s="257"/>
      <c r="J308" s="257"/>
      <c r="K308" s="258">
        <f>ROUND(P308*H308,2)</f>
        <v>0</v>
      </c>
      <c r="L308" s="254" t="s">
        <v>1</v>
      </c>
      <c r="M308" s="45"/>
      <c r="N308" s="259" t="s">
        <v>1</v>
      </c>
      <c r="O308" s="260" t="s">
        <v>41</v>
      </c>
      <c r="P308" s="261">
        <f>I308+J308</f>
        <v>0</v>
      </c>
      <c r="Q308" s="261">
        <f>ROUND(I308*H308,2)</f>
        <v>0</v>
      </c>
      <c r="R308" s="261">
        <f>ROUND(J308*H308,2)</f>
        <v>0</v>
      </c>
      <c r="S308" s="92"/>
      <c r="T308" s="262">
        <f>S308*H308</f>
        <v>0</v>
      </c>
      <c r="U308" s="262">
        <v>0</v>
      </c>
      <c r="V308" s="262">
        <f>U308*H308</f>
        <v>0</v>
      </c>
      <c r="W308" s="262">
        <v>0</v>
      </c>
      <c r="X308" s="263">
        <f>W308*H308</f>
        <v>0</v>
      </c>
      <c r="Y308" s="39"/>
      <c r="Z308" s="39"/>
      <c r="AA308" s="39"/>
      <c r="AB308" s="39"/>
      <c r="AC308" s="39"/>
      <c r="AD308" s="39"/>
      <c r="AE308" s="39"/>
      <c r="AR308" s="264" t="s">
        <v>239</v>
      </c>
      <c r="AT308" s="264" t="s">
        <v>226</v>
      </c>
      <c r="AU308" s="264" t="s">
        <v>86</v>
      </c>
      <c r="AY308" s="18" t="s">
        <v>223</v>
      </c>
      <c r="BE308" s="265">
        <f>IF(O308="základní",K308,0)</f>
        <v>0</v>
      </c>
      <c r="BF308" s="265">
        <f>IF(O308="snížená",K308,0)</f>
        <v>0</v>
      </c>
      <c r="BG308" s="265">
        <f>IF(O308="zákl. přenesená",K308,0)</f>
        <v>0</v>
      </c>
      <c r="BH308" s="265">
        <f>IF(O308="sníž. přenesená",K308,0)</f>
        <v>0</v>
      </c>
      <c r="BI308" s="265">
        <f>IF(O308="nulová",K308,0)</f>
        <v>0</v>
      </c>
      <c r="BJ308" s="18" t="s">
        <v>86</v>
      </c>
      <c r="BK308" s="265">
        <f>ROUND(P308*H308,2)</f>
        <v>0</v>
      </c>
      <c r="BL308" s="18" t="s">
        <v>239</v>
      </c>
      <c r="BM308" s="264" t="s">
        <v>1968</v>
      </c>
    </row>
    <row r="309" s="2" customFormat="1" ht="33" customHeight="1">
      <c r="A309" s="39"/>
      <c r="B309" s="40"/>
      <c r="C309" s="252" t="s">
        <v>1607</v>
      </c>
      <c r="D309" s="252" t="s">
        <v>226</v>
      </c>
      <c r="E309" s="253" t="s">
        <v>4673</v>
      </c>
      <c r="F309" s="254" t="s">
        <v>4674</v>
      </c>
      <c r="G309" s="255" t="s">
        <v>320</v>
      </c>
      <c r="H309" s="256">
        <v>2</v>
      </c>
      <c r="I309" s="257"/>
      <c r="J309" s="257"/>
      <c r="K309" s="258">
        <f>ROUND(P309*H309,2)</f>
        <v>0</v>
      </c>
      <c r="L309" s="254" t="s">
        <v>1</v>
      </c>
      <c r="M309" s="45"/>
      <c r="N309" s="259" t="s">
        <v>1</v>
      </c>
      <c r="O309" s="260" t="s">
        <v>41</v>
      </c>
      <c r="P309" s="261">
        <f>I309+J309</f>
        <v>0</v>
      </c>
      <c r="Q309" s="261">
        <f>ROUND(I309*H309,2)</f>
        <v>0</v>
      </c>
      <c r="R309" s="261">
        <f>ROUND(J309*H309,2)</f>
        <v>0</v>
      </c>
      <c r="S309" s="92"/>
      <c r="T309" s="262">
        <f>S309*H309</f>
        <v>0</v>
      </c>
      <c r="U309" s="262">
        <v>0</v>
      </c>
      <c r="V309" s="262">
        <f>U309*H309</f>
        <v>0</v>
      </c>
      <c r="W309" s="262">
        <v>0</v>
      </c>
      <c r="X309" s="263">
        <f>W309*H309</f>
        <v>0</v>
      </c>
      <c r="Y309" s="39"/>
      <c r="Z309" s="39"/>
      <c r="AA309" s="39"/>
      <c r="AB309" s="39"/>
      <c r="AC309" s="39"/>
      <c r="AD309" s="39"/>
      <c r="AE309" s="39"/>
      <c r="AR309" s="264" t="s">
        <v>239</v>
      </c>
      <c r="AT309" s="264" t="s">
        <v>226</v>
      </c>
      <c r="AU309" s="264" t="s">
        <v>86</v>
      </c>
      <c r="AY309" s="18" t="s">
        <v>223</v>
      </c>
      <c r="BE309" s="265">
        <f>IF(O309="základní",K309,0)</f>
        <v>0</v>
      </c>
      <c r="BF309" s="265">
        <f>IF(O309="snížená",K309,0)</f>
        <v>0</v>
      </c>
      <c r="BG309" s="265">
        <f>IF(O309="zákl. přenesená",K309,0)</f>
        <v>0</v>
      </c>
      <c r="BH309" s="265">
        <f>IF(O309="sníž. přenesená",K309,0)</f>
        <v>0</v>
      </c>
      <c r="BI309" s="265">
        <f>IF(O309="nulová",K309,0)</f>
        <v>0</v>
      </c>
      <c r="BJ309" s="18" t="s">
        <v>86</v>
      </c>
      <c r="BK309" s="265">
        <f>ROUND(P309*H309,2)</f>
        <v>0</v>
      </c>
      <c r="BL309" s="18" t="s">
        <v>239</v>
      </c>
      <c r="BM309" s="264" t="s">
        <v>1979</v>
      </c>
    </row>
    <row r="310" s="13" customFormat="1">
      <c r="A310" s="13"/>
      <c r="B310" s="274"/>
      <c r="C310" s="275"/>
      <c r="D310" s="266" t="s">
        <v>446</v>
      </c>
      <c r="E310" s="276" t="s">
        <v>1</v>
      </c>
      <c r="F310" s="277" t="s">
        <v>4675</v>
      </c>
      <c r="G310" s="275"/>
      <c r="H310" s="278">
        <v>2</v>
      </c>
      <c r="I310" s="279"/>
      <c r="J310" s="279"/>
      <c r="K310" s="275"/>
      <c r="L310" s="275"/>
      <c r="M310" s="280"/>
      <c r="N310" s="281"/>
      <c r="O310" s="282"/>
      <c r="P310" s="282"/>
      <c r="Q310" s="282"/>
      <c r="R310" s="282"/>
      <c r="S310" s="282"/>
      <c r="T310" s="282"/>
      <c r="U310" s="282"/>
      <c r="V310" s="282"/>
      <c r="W310" s="282"/>
      <c r="X310" s="283"/>
      <c r="Y310" s="13"/>
      <c r="Z310" s="13"/>
      <c r="AA310" s="13"/>
      <c r="AB310" s="13"/>
      <c r="AC310" s="13"/>
      <c r="AD310" s="13"/>
      <c r="AE310" s="13"/>
      <c r="AT310" s="284" t="s">
        <v>446</v>
      </c>
      <c r="AU310" s="284" t="s">
        <v>86</v>
      </c>
      <c r="AV310" s="13" t="s">
        <v>88</v>
      </c>
      <c r="AW310" s="13" t="s">
        <v>5</v>
      </c>
      <c r="AX310" s="13" t="s">
        <v>78</v>
      </c>
      <c r="AY310" s="284" t="s">
        <v>223</v>
      </c>
    </row>
    <row r="311" s="14" customFormat="1">
      <c r="A311" s="14"/>
      <c r="B311" s="285"/>
      <c r="C311" s="286"/>
      <c r="D311" s="266" t="s">
        <v>446</v>
      </c>
      <c r="E311" s="287" t="s">
        <v>1</v>
      </c>
      <c r="F311" s="288" t="s">
        <v>463</v>
      </c>
      <c r="G311" s="286"/>
      <c r="H311" s="289">
        <v>2</v>
      </c>
      <c r="I311" s="290"/>
      <c r="J311" s="290"/>
      <c r="K311" s="286"/>
      <c r="L311" s="286"/>
      <c r="M311" s="291"/>
      <c r="N311" s="292"/>
      <c r="O311" s="293"/>
      <c r="P311" s="293"/>
      <c r="Q311" s="293"/>
      <c r="R311" s="293"/>
      <c r="S311" s="293"/>
      <c r="T311" s="293"/>
      <c r="U311" s="293"/>
      <c r="V311" s="293"/>
      <c r="W311" s="293"/>
      <c r="X311" s="294"/>
      <c r="Y311" s="14"/>
      <c r="Z311" s="14"/>
      <c r="AA311" s="14"/>
      <c r="AB311" s="14"/>
      <c r="AC311" s="14"/>
      <c r="AD311" s="14"/>
      <c r="AE311" s="14"/>
      <c r="AT311" s="295" t="s">
        <v>446</v>
      </c>
      <c r="AU311" s="295" t="s">
        <v>86</v>
      </c>
      <c r="AV311" s="14" t="s">
        <v>239</v>
      </c>
      <c r="AW311" s="14" t="s">
        <v>5</v>
      </c>
      <c r="AX311" s="14" t="s">
        <v>86</v>
      </c>
      <c r="AY311" s="295" t="s">
        <v>223</v>
      </c>
    </row>
    <row r="312" s="2" customFormat="1" ht="33" customHeight="1">
      <c r="A312" s="39"/>
      <c r="B312" s="40"/>
      <c r="C312" s="252" t="s">
        <v>1612</v>
      </c>
      <c r="D312" s="252" t="s">
        <v>226</v>
      </c>
      <c r="E312" s="253" t="s">
        <v>4676</v>
      </c>
      <c r="F312" s="254" t="s">
        <v>4677</v>
      </c>
      <c r="G312" s="255" t="s">
        <v>320</v>
      </c>
      <c r="H312" s="256">
        <v>2</v>
      </c>
      <c r="I312" s="257"/>
      <c r="J312" s="257"/>
      <c r="K312" s="258">
        <f>ROUND(P312*H312,2)</f>
        <v>0</v>
      </c>
      <c r="L312" s="254" t="s">
        <v>1</v>
      </c>
      <c r="M312" s="45"/>
      <c r="N312" s="259" t="s">
        <v>1</v>
      </c>
      <c r="O312" s="260" t="s">
        <v>41</v>
      </c>
      <c r="P312" s="261">
        <f>I312+J312</f>
        <v>0</v>
      </c>
      <c r="Q312" s="261">
        <f>ROUND(I312*H312,2)</f>
        <v>0</v>
      </c>
      <c r="R312" s="261">
        <f>ROUND(J312*H312,2)</f>
        <v>0</v>
      </c>
      <c r="S312" s="92"/>
      <c r="T312" s="262">
        <f>S312*H312</f>
        <v>0</v>
      </c>
      <c r="U312" s="262">
        <v>0</v>
      </c>
      <c r="V312" s="262">
        <f>U312*H312</f>
        <v>0</v>
      </c>
      <c r="W312" s="262">
        <v>0</v>
      </c>
      <c r="X312" s="263">
        <f>W312*H312</f>
        <v>0</v>
      </c>
      <c r="Y312" s="39"/>
      <c r="Z312" s="39"/>
      <c r="AA312" s="39"/>
      <c r="AB312" s="39"/>
      <c r="AC312" s="39"/>
      <c r="AD312" s="39"/>
      <c r="AE312" s="39"/>
      <c r="AR312" s="264" t="s">
        <v>239</v>
      </c>
      <c r="AT312" s="264" t="s">
        <v>226</v>
      </c>
      <c r="AU312" s="264" t="s">
        <v>86</v>
      </c>
      <c r="AY312" s="18" t="s">
        <v>223</v>
      </c>
      <c r="BE312" s="265">
        <f>IF(O312="základní",K312,0)</f>
        <v>0</v>
      </c>
      <c r="BF312" s="265">
        <f>IF(O312="snížená",K312,0)</f>
        <v>0</v>
      </c>
      <c r="BG312" s="265">
        <f>IF(O312="zákl. přenesená",K312,0)</f>
        <v>0</v>
      </c>
      <c r="BH312" s="265">
        <f>IF(O312="sníž. přenesená",K312,0)</f>
        <v>0</v>
      </c>
      <c r="BI312" s="265">
        <f>IF(O312="nulová",K312,0)</f>
        <v>0</v>
      </c>
      <c r="BJ312" s="18" t="s">
        <v>86</v>
      </c>
      <c r="BK312" s="265">
        <f>ROUND(P312*H312,2)</f>
        <v>0</v>
      </c>
      <c r="BL312" s="18" t="s">
        <v>239</v>
      </c>
      <c r="BM312" s="264" t="s">
        <v>1988</v>
      </c>
    </row>
    <row r="313" s="12" customFormat="1" ht="25.92" customHeight="1">
      <c r="A313" s="12"/>
      <c r="B313" s="235"/>
      <c r="C313" s="236"/>
      <c r="D313" s="237" t="s">
        <v>77</v>
      </c>
      <c r="E313" s="238" t="s">
        <v>2113</v>
      </c>
      <c r="F313" s="238" t="s">
        <v>2114</v>
      </c>
      <c r="G313" s="236"/>
      <c r="H313" s="236"/>
      <c r="I313" s="239"/>
      <c r="J313" s="239"/>
      <c r="K313" s="240">
        <f>BK313</f>
        <v>0</v>
      </c>
      <c r="L313" s="236"/>
      <c r="M313" s="241"/>
      <c r="N313" s="242"/>
      <c r="O313" s="243"/>
      <c r="P313" s="243"/>
      <c r="Q313" s="244">
        <f>SUM(Q314:Q317)</f>
        <v>0</v>
      </c>
      <c r="R313" s="244">
        <f>SUM(R314:R317)</f>
        <v>0</v>
      </c>
      <c r="S313" s="243"/>
      <c r="T313" s="245">
        <f>SUM(T314:T317)</f>
        <v>0</v>
      </c>
      <c r="U313" s="243"/>
      <c r="V313" s="245">
        <f>SUM(V314:V317)</f>
        <v>0</v>
      </c>
      <c r="W313" s="243"/>
      <c r="X313" s="246">
        <f>SUM(X314:X317)</f>
        <v>0</v>
      </c>
      <c r="Y313" s="12"/>
      <c r="Z313" s="12"/>
      <c r="AA313" s="12"/>
      <c r="AB313" s="12"/>
      <c r="AC313" s="12"/>
      <c r="AD313" s="12"/>
      <c r="AE313" s="12"/>
      <c r="AR313" s="247" t="s">
        <v>86</v>
      </c>
      <c r="AT313" s="248" t="s">
        <v>77</v>
      </c>
      <c r="AU313" s="248" t="s">
        <v>78</v>
      </c>
      <c r="AY313" s="247" t="s">
        <v>223</v>
      </c>
      <c r="BK313" s="249">
        <f>SUM(BK314:BK317)</f>
        <v>0</v>
      </c>
    </row>
    <row r="314" s="2" customFormat="1" ht="21.75" customHeight="1">
      <c r="A314" s="39"/>
      <c r="B314" s="40"/>
      <c r="C314" s="252" t="s">
        <v>1618</v>
      </c>
      <c r="D314" s="252" t="s">
        <v>226</v>
      </c>
      <c r="E314" s="253" t="s">
        <v>4678</v>
      </c>
      <c r="F314" s="254" t="s">
        <v>4679</v>
      </c>
      <c r="G314" s="255" t="s">
        <v>403</v>
      </c>
      <c r="H314" s="256">
        <v>28.350000000000001</v>
      </c>
      <c r="I314" s="257"/>
      <c r="J314" s="257"/>
      <c r="K314" s="258">
        <f>ROUND(P314*H314,2)</f>
        <v>0</v>
      </c>
      <c r="L314" s="254" t="s">
        <v>404</v>
      </c>
      <c r="M314" s="45"/>
      <c r="N314" s="259" t="s">
        <v>1</v>
      </c>
      <c r="O314" s="260" t="s">
        <v>41</v>
      </c>
      <c r="P314" s="261">
        <f>I314+J314</f>
        <v>0</v>
      </c>
      <c r="Q314" s="261">
        <f>ROUND(I314*H314,2)</f>
        <v>0</v>
      </c>
      <c r="R314" s="261">
        <f>ROUND(J314*H314,2)</f>
        <v>0</v>
      </c>
      <c r="S314" s="92"/>
      <c r="T314" s="262">
        <f>S314*H314</f>
        <v>0</v>
      </c>
      <c r="U314" s="262">
        <v>0</v>
      </c>
      <c r="V314" s="262">
        <f>U314*H314</f>
        <v>0</v>
      </c>
      <c r="W314" s="262">
        <v>0</v>
      </c>
      <c r="X314" s="263">
        <f>W314*H314</f>
        <v>0</v>
      </c>
      <c r="Y314" s="39"/>
      <c r="Z314" s="39"/>
      <c r="AA314" s="39"/>
      <c r="AB314" s="39"/>
      <c r="AC314" s="39"/>
      <c r="AD314" s="39"/>
      <c r="AE314" s="39"/>
      <c r="AR314" s="264" t="s">
        <v>239</v>
      </c>
      <c r="AT314" s="264" t="s">
        <v>226</v>
      </c>
      <c r="AU314" s="264" t="s">
        <v>86</v>
      </c>
      <c r="AY314" s="18" t="s">
        <v>223</v>
      </c>
      <c r="BE314" s="265">
        <f>IF(O314="základní",K314,0)</f>
        <v>0</v>
      </c>
      <c r="BF314" s="265">
        <f>IF(O314="snížená",K314,0)</f>
        <v>0</v>
      </c>
      <c r="BG314" s="265">
        <f>IF(O314="zákl. přenesená",K314,0)</f>
        <v>0</v>
      </c>
      <c r="BH314" s="265">
        <f>IF(O314="sníž. přenesená",K314,0)</f>
        <v>0</v>
      </c>
      <c r="BI314" s="265">
        <f>IF(O314="nulová",K314,0)</f>
        <v>0</v>
      </c>
      <c r="BJ314" s="18" t="s">
        <v>86</v>
      </c>
      <c r="BK314" s="265">
        <f>ROUND(P314*H314,2)</f>
        <v>0</v>
      </c>
      <c r="BL314" s="18" t="s">
        <v>239</v>
      </c>
      <c r="BM314" s="264" t="s">
        <v>2000</v>
      </c>
    </row>
    <row r="315" s="13" customFormat="1">
      <c r="A315" s="13"/>
      <c r="B315" s="274"/>
      <c r="C315" s="275"/>
      <c r="D315" s="266" t="s">
        <v>446</v>
      </c>
      <c r="E315" s="276" t="s">
        <v>1</v>
      </c>
      <c r="F315" s="277" t="s">
        <v>4664</v>
      </c>
      <c r="G315" s="275"/>
      <c r="H315" s="278">
        <v>28.350000000000001</v>
      </c>
      <c r="I315" s="279"/>
      <c r="J315" s="279"/>
      <c r="K315" s="275"/>
      <c r="L315" s="275"/>
      <c r="M315" s="280"/>
      <c r="N315" s="281"/>
      <c r="O315" s="282"/>
      <c r="P315" s="282"/>
      <c r="Q315" s="282"/>
      <c r="R315" s="282"/>
      <c r="S315" s="282"/>
      <c r="T315" s="282"/>
      <c r="U315" s="282"/>
      <c r="V315" s="282"/>
      <c r="W315" s="282"/>
      <c r="X315" s="283"/>
      <c r="Y315" s="13"/>
      <c r="Z315" s="13"/>
      <c r="AA315" s="13"/>
      <c r="AB315" s="13"/>
      <c r="AC315" s="13"/>
      <c r="AD315" s="13"/>
      <c r="AE315" s="13"/>
      <c r="AT315" s="284" t="s">
        <v>446</v>
      </c>
      <c r="AU315" s="284" t="s">
        <v>86</v>
      </c>
      <c r="AV315" s="13" t="s">
        <v>88</v>
      </c>
      <c r="AW315" s="13" t="s">
        <v>5</v>
      </c>
      <c r="AX315" s="13" t="s">
        <v>78</v>
      </c>
      <c r="AY315" s="284" t="s">
        <v>223</v>
      </c>
    </row>
    <row r="316" s="14" customFormat="1">
      <c r="A316" s="14"/>
      <c r="B316" s="285"/>
      <c r="C316" s="286"/>
      <c r="D316" s="266" t="s">
        <v>446</v>
      </c>
      <c r="E316" s="287" t="s">
        <v>1</v>
      </c>
      <c r="F316" s="288" t="s">
        <v>463</v>
      </c>
      <c r="G316" s="286"/>
      <c r="H316" s="289">
        <v>28.350000000000001</v>
      </c>
      <c r="I316" s="290"/>
      <c r="J316" s="290"/>
      <c r="K316" s="286"/>
      <c r="L316" s="286"/>
      <c r="M316" s="291"/>
      <c r="N316" s="292"/>
      <c r="O316" s="293"/>
      <c r="P316" s="293"/>
      <c r="Q316" s="293"/>
      <c r="R316" s="293"/>
      <c r="S316" s="293"/>
      <c r="T316" s="293"/>
      <c r="U316" s="293"/>
      <c r="V316" s="293"/>
      <c r="W316" s="293"/>
      <c r="X316" s="294"/>
      <c r="Y316" s="14"/>
      <c r="Z316" s="14"/>
      <c r="AA316" s="14"/>
      <c r="AB316" s="14"/>
      <c r="AC316" s="14"/>
      <c r="AD316" s="14"/>
      <c r="AE316" s="14"/>
      <c r="AT316" s="295" t="s">
        <v>446</v>
      </c>
      <c r="AU316" s="295" t="s">
        <v>86</v>
      </c>
      <c r="AV316" s="14" t="s">
        <v>239</v>
      </c>
      <c r="AW316" s="14" t="s">
        <v>5</v>
      </c>
      <c r="AX316" s="14" t="s">
        <v>86</v>
      </c>
      <c r="AY316" s="295" t="s">
        <v>223</v>
      </c>
    </row>
    <row r="317" s="2" customFormat="1" ht="33" customHeight="1">
      <c r="A317" s="39"/>
      <c r="B317" s="40"/>
      <c r="C317" s="252" t="s">
        <v>1628</v>
      </c>
      <c r="D317" s="252" t="s">
        <v>226</v>
      </c>
      <c r="E317" s="253" t="s">
        <v>4680</v>
      </c>
      <c r="F317" s="254" t="s">
        <v>4681</v>
      </c>
      <c r="G317" s="255" t="s">
        <v>501</v>
      </c>
      <c r="H317" s="256">
        <v>0.216</v>
      </c>
      <c r="I317" s="257"/>
      <c r="J317" s="257"/>
      <c r="K317" s="258">
        <f>ROUND(P317*H317,2)</f>
        <v>0</v>
      </c>
      <c r="L317" s="254" t="s">
        <v>404</v>
      </c>
      <c r="M317" s="45"/>
      <c r="N317" s="259" t="s">
        <v>1</v>
      </c>
      <c r="O317" s="260" t="s">
        <v>41</v>
      </c>
      <c r="P317" s="261">
        <f>I317+J317</f>
        <v>0</v>
      </c>
      <c r="Q317" s="261">
        <f>ROUND(I317*H317,2)</f>
        <v>0</v>
      </c>
      <c r="R317" s="261">
        <f>ROUND(J317*H317,2)</f>
        <v>0</v>
      </c>
      <c r="S317" s="92"/>
      <c r="T317" s="262">
        <f>S317*H317</f>
        <v>0</v>
      </c>
      <c r="U317" s="262">
        <v>0</v>
      </c>
      <c r="V317" s="262">
        <f>U317*H317</f>
        <v>0</v>
      </c>
      <c r="W317" s="262">
        <v>0</v>
      </c>
      <c r="X317" s="263">
        <f>W317*H317</f>
        <v>0</v>
      </c>
      <c r="Y317" s="39"/>
      <c r="Z317" s="39"/>
      <c r="AA317" s="39"/>
      <c r="AB317" s="39"/>
      <c r="AC317" s="39"/>
      <c r="AD317" s="39"/>
      <c r="AE317" s="39"/>
      <c r="AR317" s="264" t="s">
        <v>239</v>
      </c>
      <c r="AT317" s="264" t="s">
        <v>226</v>
      </c>
      <c r="AU317" s="264" t="s">
        <v>86</v>
      </c>
      <c r="AY317" s="18" t="s">
        <v>223</v>
      </c>
      <c r="BE317" s="265">
        <f>IF(O317="základní",K317,0)</f>
        <v>0</v>
      </c>
      <c r="BF317" s="265">
        <f>IF(O317="snížená",K317,0)</f>
        <v>0</v>
      </c>
      <c r="BG317" s="265">
        <f>IF(O317="zákl. přenesená",K317,0)</f>
        <v>0</v>
      </c>
      <c r="BH317" s="265">
        <f>IF(O317="sníž. přenesená",K317,0)</f>
        <v>0</v>
      </c>
      <c r="BI317" s="265">
        <f>IF(O317="nulová",K317,0)</f>
        <v>0</v>
      </c>
      <c r="BJ317" s="18" t="s">
        <v>86</v>
      </c>
      <c r="BK317" s="265">
        <f>ROUND(P317*H317,2)</f>
        <v>0</v>
      </c>
      <c r="BL317" s="18" t="s">
        <v>239</v>
      </c>
      <c r="BM317" s="264" t="s">
        <v>2008</v>
      </c>
    </row>
    <row r="318" s="12" customFormat="1" ht="25.92" customHeight="1">
      <c r="A318" s="12"/>
      <c r="B318" s="235"/>
      <c r="C318" s="236"/>
      <c r="D318" s="237" t="s">
        <v>77</v>
      </c>
      <c r="E318" s="238" t="s">
        <v>2176</v>
      </c>
      <c r="F318" s="238" t="s">
        <v>2177</v>
      </c>
      <c r="G318" s="236"/>
      <c r="H318" s="236"/>
      <c r="I318" s="239"/>
      <c r="J318" s="239"/>
      <c r="K318" s="240">
        <f>BK318</f>
        <v>0</v>
      </c>
      <c r="L318" s="236"/>
      <c r="M318" s="241"/>
      <c r="N318" s="242"/>
      <c r="O318" s="243"/>
      <c r="P318" s="243"/>
      <c r="Q318" s="244">
        <f>SUM(Q319:Q323)</f>
        <v>0</v>
      </c>
      <c r="R318" s="244">
        <f>SUM(R319:R323)</f>
        <v>0</v>
      </c>
      <c r="S318" s="243"/>
      <c r="T318" s="245">
        <f>SUM(T319:T323)</f>
        <v>0</v>
      </c>
      <c r="U318" s="243"/>
      <c r="V318" s="245">
        <f>SUM(V319:V323)</f>
        <v>0</v>
      </c>
      <c r="W318" s="243"/>
      <c r="X318" s="246">
        <f>SUM(X319:X323)</f>
        <v>0</v>
      </c>
      <c r="Y318" s="12"/>
      <c r="Z318" s="12"/>
      <c r="AA318" s="12"/>
      <c r="AB318" s="12"/>
      <c r="AC318" s="12"/>
      <c r="AD318" s="12"/>
      <c r="AE318" s="12"/>
      <c r="AR318" s="247" t="s">
        <v>86</v>
      </c>
      <c r="AT318" s="248" t="s">
        <v>77</v>
      </c>
      <c r="AU318" s="248" t="s">
        <v>78</v>
      </c>
      <c r="AY318" s="247" t="s">
        <v>223</v>
      </c>
      <c r="BK318" s="249">
        <f>SUM(BK319:BK323)</f>
        <v>0</v>
      </c>
    </row>
    <row r="319" s="2" customFormat="1" ht="16.5" customHeight="1">
      <c r="A319" s="39"/>
      <c r="B319" s="40"/>
      <c r="C319" s="252" t="s">
        <v>1634</v>
      </c>
      <c r="D319" s="252" t="s">
        <v>226</v>
      </c>
      <c r="E319" s="253" t="s">
        <v>4682</v>
      </c>
      <c r="F319" s="254" t="s">
        <v>4683</v>
      </c>
      <c r="G319" s="255" t="s">
        <v>653</v>
      </c>
      <c r="H319" s="256">
        <v>1</v>
      </c>
      <c r="I319" s="257"/>
      <c r="J319" s="257"/>
      <c r="K319" s="258">
        <f>ROUND(P319*H319,2)</f>
        <v>0</v>
      </c>
      <c r="L319" s="254" t="s">
        <v>1</v>
      </c>
      <c r="M319" s="45"/>
      <c r="N319" s="259" t="s">
        <v>1</v>
      </c>
      <c r="O319" s="260" t="s">
        <v>41</v>
      </c>
      <c r="P319" s="261">
        <f>I319+J319</f>
        <v>0</v>
      </c>
      <c r="Q319" s="261">
        <f>ROUND(I319*H319,2)</f>
        <v>0</v>
      </c>
      <c r="R319" s="261">
        <f>ROUND(J319*H319,2)</f>
        <v>0</v>
      </c>
      <c r="S319" s="92"/>
      <c r="T319" s="262">
        <f>S319*H319</f>
        <v>0</v>
      </c>
      <c r="U319" s="262">
        <v>0</v>
      </c>
      <c r="V319" s="262">
        <f>U319*H319</f>
        <v>0</v>
      </c>
      <c r="W319" s="262">
        <v>0</v>
      </c>
      <c r="X319" s="263">
        <f>W319*H319</f>
        <v>0</v>
      </c>
      <c r="Y319" s="39"/>
      <c r="Z319" s="39"/>
      <c r="AA319" s="39"/>
      <c r="AB319" s="39"/>
      <c r="AC319" s="39"/>
      <c r="AD319" s="39"/>
      <c r="AE319" s="39"/>
      <c r="AR319" s="264" t="s">
        <v>239</v>
      </c>
      <c r="AT319" s="264" t="s">
        <v>226</v>
      </c>
      <c r="AU319" s="264" t="s">
        <v>86</v>
      </c>
      <c r="AY319" s="18" t="s">
        <v>223</v>
      </c>
      <c r="BE319" s="265">
        <f>IF(O319="základní",K319,0)</f>
        <v>0</v>
      </c>
      <c r="BF319" s="265">
        <f>IF(O319="snížená",K319,0)</f>
        <v>0</v>
      </c>
      <c r="BG319" s="265">
        <f>IF(O319="zákl. přenesená",K319,0)</f>
        <v>0</v>
      </c>
      <c r="BH319" s="265">
        <f>IF(O319="sníž. přenesená",K319,0)</f>
        <v>0</v>
      </c>
      <c r="BI319" s="265">
        <f>IF(O319="nulová",K319,0)</f>
        <v>0</v>
      </c>
      <c r="BJ319" s="18" t="s">
        <v>86</v>
      </c>
      <c r="BK319" s="265">
        <f>ROUND(P319*H319,2)</f>
        <v>0</v>
      </c>
      <c r="BL319" s="18" t="s">
        <v>239</v>
      </c>
      <c r="BM319" s="264" t="s">
        <v>2018</v>
      </c>
    </row>
    <row r="320" s="2" customFormat="1" ht="21.75" customHeight="1">
      <c r="A320" s="39"/>
      <c r="B320" s="40"/>
      <c r="C320" s="252" t="s">
        <v>1639</v>
      </c>
      <c r="D320" s="252" t="s">
        <v>226</v>
      </c>
      <c r="E320" s="253" t="s">
        <v>4684</v>
      </c>
      <c r="F320" s="254" t="s">
        <v>4685</v>
      </c>
      <c r="G320" s="255" t="s">
        <v>653</v>
      </c>
      <c r="H320" s="256">
        <v>1</v>
      </c>
      <c r="I320" s="257"/>
      <c r="J320" s="257"/>
      <c r="K320" s="258">
        <f>ROUND(P320*H320,2)</f>
        <v>0</v>
      </c>
      <c r="L320" s="254" t="s">
        <v>1</v>
      </c>
      <c r="M320" s="45"/>
      <c r="N320" s="259" t="s">
        <v>1</v>
      </c>
      <c r="O320" s="260" t="s">
        <v>41</v>
      </c>
      <c r="P320" s="261">
        <f>I320+J320</f>
        <v>0</v>
      </c>
      <c r="Q320" s="261">
        <f>ROUND(I320*H320,2)</f>
        <v>0</v>
      </c>
      <c r="R320" s="261">
        <f>ROUND(J320*H320,2)</f>
        <v>0</v>
      </c>
      <c r="S320" s="92"/>
      <c r="T320" s="262">
        <f>S320*H320</f>
        <v>0</v>
      </c>
      <c r="U320" s="262">
        <v>0</v>
      </c>
      <c r="V320" s="262">
        <f>U320*H320</f>
        <v>0</v>
      </c>
      <c r="W320" s="262">
        <v>0</v>
      </c>
      <c r="X320" s="263">
        <f>W320*H320</f>
        <v>0</v>
      </c>
      <c r="Y320" s="39"/>
      <c r="Z320" s="39"/>
      <c r="AA320" s="39"/>
      <c r="AB320" s="39"/>
      <c r="AC320" s="39"/>
      <c r="AD320" s="39"/>
      <c r="AE320" s="39"/>
      <c r="AR320" s="264" t="s">
        <v>239</v>
      </c>
      <c r="AT320" s="264" t="s">
        <v>226</v>
      </c>
      <c r="AU320" s="264" t="s">
        <v>86</v>
      </c>
      <c r="AY320" s="18" t="s">
        <v>223</v>
      </c>
      <c r="BE320" s="265">
        <f>IF(O320="základní",K320,0)</f>
        <v>0</v>
      </c>
      <c r="BF320" s="265">
        <f>IF(O320="snížená",K320,0)</f>
        <v>0</v>
      </c>
      <c r="BG320" s="265">
        <f>IF(O320="zákl. přenesená",K320,0)</f>
        <v>0</v>
      </c>
      <c r="BH320" s="265">
        <f>IF(O320="sníž. přenesená",K320,0)</f>
        <v>0</v>
      </c>
      <c r="BI320" s="265">
        <f>IF(O320="nulová",K320,0)</f>
        <v>0</v>
      </c>
      <c r="BJ320" s="18" t="s">
        <v>86</v>
      </c>
      <c r="BK320" s="265">
        <f>ROUND(P320*H320,2)</f>
        <v>0</v>
      </c>
      <c r="BL320" s="18" t="s">
        <v>239</v>
      </c>
      <c r="BM320" s="264" t="s">
        <v>2026</v>
      </c>
    </row>
    <row r="321" s="2" customFormat="1" ht="21.75" customHeight="1">
      <c r="A321" s="39"/>
      <c r="B321" s="40"/>
      <c r="C321" s="252" t="s">
        <v>1643</v>
      </c>
      <c r="D321" s="252" t="s">
        <v>226</v>
      </c>
      <c r="E321" s="253" t="s">
        <v>4686</v>
      </c>
      <c r="F321" s="254" t="s">
        <v>4687</v>
      </c>
      <c r="G321" s="255" t="s">
        <v>653</v>
      </c>
      <c r="H321" s="256">
        <v>100</v>
      </c>
      <c r="I321" s="257"/>
      <c r="J321" s="257"/>
      <c r="K321" s="258">
        <f>ROUND(P321*H321,2)</f>
        <v>0</v>
      </c>
      <c r="L321" s="254" t="s">
        <v>1</v>
      </c>
      <c r="M321" s="45"/>
      <c r="N321" s="259" t="s">
        <v>1</v>
      </c>
      <c r="O321" s="260" t="s">
        <v>41</v>
      </c>
      <c r="P321" s="261">
        <f>I321+J321</f>
        <v>0</v>
      </c>
      <c r="Q321" s="261">
        <f>ROUND(I321*H321,2)</f>
        <v>0</v>
      </c>
      <c r="R321" s="261">
        <f>ROUND(J321*H321,2)</f>
        <v>0</v>
      </c>
      <c r="S321" s="92"/>
      <c r="T321" s="262">
        <f>S321*H321</f>
        <v>0</v>
      </c>
      <c r="U321" s="262">
        <v>0</v>
      </c>
      <c r="V321" s="262">
        <f>U321*H321</f>
        <v>0</v>
      </c>
      <c r="W321" s="262">
        <v>0</v>
      </c>
      <c r="X321" s="263">
        <f>W321*H321</f>
        <v>0</v>
      </c>
      <c r="Y321" s="39"/>
      <c r="Z321" s="39"/>
      <c r="AA321" s="39"/>
      <c r="AB321" s="39"/>
      <c r="AC321" s="39"/>
      <c r="AD321" s="39"/>
      <c r="AE321" s="39"/>
      <c r="AR321" s="264" t="s">
        <v>239</v>
      </c>
      <c r="AT321" s="264" t="s">
        <v>226</v>
      </c>
      <c r="AU321" s="264" t="s">
        <v>86</v>
      </c>
      <c r="AY321" s="18" t="s">
        <v>223</v>
      </c>
      <c r="BE321" s="265">
        <f>IF(O321="základní",K321,0)</f>
        <v>0</v>
      </c>
      <c r="BF321" s="265">
        <f>IF(O321="snížená",K321,0)</f>
        <v>0</v>
      </c>
      <c r="BG321" s="265">
        <f>IF(O321="zákl. přenesená",K321,0)</f>
        <v>0</v>
      </c>
      <c r="BH321" s="265">
        <f>IF(O321="sníž. přenesená",K321,0)</f>
        <v>0</v>
      </c>
      <c r="BI321" s="265">
        <f>IF(O321="nulová",K321,0)</f>
        <v>0</v>
      </c>
      <c r="BJ321" s="18" t="s">
        <v>86</v>
      </c>
      <c r="BK321" s="265">
        <f>ROUND(P321*H321,2)</f>
        <v>0</v>
      </c>
      <c r="BL321" s="18" t="s">
        <v>239</v>
      </c>
      <c r="BM321" s="264" t="s">
        <v>3807</v>
      </c>
    </row>
    <row r="322" s="13" customFormat="1">
      <c r="A322" s="13"/>
      <c r="B322" s="274"/>
      <c r="C322" s="275"/>
      <c r="D322" s="266" t="s">
        <v>446</v>
      </c>
      <c r="E322" s="276" t="s">
        <v>1</v>
      </c>
      <c r="F322" s="277" t="s">
        <v>4688</v>
      </c>
      <c r="G322" s="275"/>
      <c r="H322" s="278">
        <v>100</v>
      </c>
      <c r="I322" s="279"/>
      <c r="J322" s="279"/>
      <c r="K322" s="275"/>
      <c r="L322" s="275"/>
      <c r="M322" s="280"/>
      <c r="N322" s="281"/>
      <c r="O322" s="282"/>
      <c r="P322" s="282"/>
      <c r="Q322" s="282"/>
      <c r="R322" s="282"/>
      <c r="S322" s="282"/>
      <c r="T322" s="282"/>
      <c r="U322" s="282"/>
      <c r="V322" s="282"/>
      <c r="W322" s="282"/>
      <c r="X322" s="283"/>
      <c r="Y322" s="13"/>
      <c r="Z322" s="13"/>
      <c r="AA322" s="13"/>
      <c r="AB322" s="13"/>
      <c r="AC322" s="13"/>
      <c r="AD322" s="13"/>
      <c r="AE322" s="13"/>
      <c r="AT322" s="284" t="s">
        <v>446</v>
      </c>
      <c r="AU322" s="284" t="s">
        <v>86</v>
      </c>
      <c r="AV322" s="13" t="s">
        <v>88</v>
      </c>
      <c r="AW322" s="13" t="s">
        <v>5</v>
      </c>
      <c r="AX322" s="13" t="s">
        <v>78</v>
      </c>
      <c r="AY322" s="284" t="s">
        <v>223</v>
      </c>
    </row>
    <row r="323" s="14" customFormat="1">
      <c r="A323" s="14"/>
      <c r="B323" s="285"/>
      <c r="C323" s="286"/>
      <c r="D323" s="266" t="s">
        <v>446</v>
      </c>
      <c r="E323" s="287" t="s">
        <v>1</v>
      </c>
      <c r="F323" s="288" t="s">
        <v>463</v>
      </c>
      <c r="G323" s="286"/>
      <c r="H323" s="289">
        <v>100</v>
      </c>
      <c r="I323" s="290"/>
      <c r="J323" s="290"/>
      <c r="K323" s="286"/>
      <c r="L323" s="286"/>
      <c r="M323" s="291"/>
      <c r="N323" s="292"/>
      <c r="O323" s="293"/>
      <c r="P323" s="293"/>
      <c r="Q323" s="293"/>
      <c r="R323" s="293"/>
      <c r="S323" s="293"/>
      <c r="T323" s="293"/>
      <c r="U323" s="293"/>
      <c r="V323" s="293"/>
      <c r="W323" s="293"/>
      <c r="X323" s="294"/>
      <c r="Y323" s="14"/>
      <c r="Z323" s="14"/>
      <c r="AA323" s="14"/>
      <c r="AB323" s="14"/>
      <c r="AC323" s="14"/>
      <c r="AD323" s="14"/>
      <c r="AE323" s="14"/>
      <c r="AT323" s="295" t="s">
        <v>446</v>
      </c>
      <c r="AU323" s="295" t="s">
        <v>86</v>
      </c>
      <c r="AV323" s="14" t="s">
        <v>239</v>
      </c>
      <c r="AW323" s="14" t="s">
        <v>5</v>
      </c>
      <c r="AX323" s="14" t="s">
        <v>86</v>
      </c>
      <c r="AY323" s="295" t="s">
        <v>223</v>
      </c>
    </row>
    <row r="324" s="12" customFormat="1" ht="25.92" customHeight="1">
      <c r="A324" s="12"/>
      <c r="B324" s="235"/>
      <c r="C324" s="236"/>
      <c r="D324" s="237" t="s">
        <v>77</v>
      </c>
      <c r="E324" s="238" t="s">
        <v>4689</v>
      </c>
      <c r="F324" s="238" t="s">
        <v>4690</v>
      </c>
      <c r="G324" s="236"/>
      <c r="H324" s="236"/>
      <c r="I324" s="239"/>
      <c r="J324" s="239"/>
      <c r="K324" s="240">
        <f>BK324</f>
        <v>0</v>
      </c>
      <c r="L324" s="236"/>
      <c r="M324" s="241"/>
      <c r="N324" s="242"/>
      <c r="O324" s="243"/>
      <c r="P324" s="243"/>
      <c r="Q324" s="244">
        <f>SUM(Q325:Q327)</f>
        <v>0</v>
      </c>
      <c r="R324" s="244">
        <f>SUM(R325:R327)</f>
        <v>0</v>
      </c>
      <c r="S324" s="243"/>
      <c r="T324" s="245">
        <f>SUM(T325:T327)</f>
        <v>0</v>
      </c>
      <c r="U324" s="243"/>
      <c r="V324" s="245">
        <f>SUM(V325:V327)</f>
        <v>0</v>
      </c>
      <c r="W324" s="243"/>
      <c r="X324" s="246">
        <f>SUM(X325:X327)</f>
        <v>0</v>
      </c>
      <c r="Y324" s="12"/>
      <c r="Z324" s="12"/>
      <c r="AA324" s="12"/>
      <c r="AB324" s="12"/>
      <c r="AC324" s="12"/>
      <c r="AD324" s="12"/>
      <c r="AE324" s="12"/>
      <c r="AR324" s="247" t="s">
        <v>86</v>
      </c>
      <c r="AT324" s="248" t="s">
        <v>77</v>
      </c>
      <c r="AU324" s="248" t="s">
        <v>78</v>
      </c>
      <c r="AY324" s="247" t="s">
        <v>223</v>
      </c>
      <c r="BK324" s="249">
        <f>SUM(BK325:BK327)</f>
        <v>0</v>
      </c>
    </row>
    <row r="325" s="2" customFormat="1" ht="44.25" customHeight="1">
      <c r="A325" s="39"/>
      <c r="B325" s="40"/>
      <c r="C325" s="252" t="s">
        <v>1647</v>
      </c>
      <c r="D325" s="252" t="s">
        <v>226</v>
      </c>
      <c r="E325" s="253" t="s">
        <v>4691</v>
      </c>
      <c r="F325" s="254" t="s">
        <v>4692</v>
      </c>
      <c r="G325" s="255" t="s">
        <v>403</v>
      </c>
      <c r="H325" s="256">
        <v>108.25</v>
      </c>
      <c r="I325" s="257"/>
      <c r="J325" s="257"/>
      <c r="K325" s="258">
        <f>ROUND(P325*H325,2)</f>
        <v>0</v>
      </c>
      <c r="L325" s="254" t="s">
        <v>404</v>
      </c>
      <c r="M325" s="45"/>
      <c r="N325" s="259" t="s">
        <v>1</v>
      </c>
      <c r="O325" s="260" t="s">
        <v>41</v>
      </c>
      <c r="P325" s="261">
        <f>I325+J325</f>
        <v>0</v>
      </c>
      <c r="Q325" s="261">
        <f>ROUND(I325*H325,2)</f>
        <v>0</v>
      </c>
      <c r="R325" s="261">
        <f>ROUND(J325*H325,2)</f>
        <v>0</v>
      </c>
      <c r="S325" s="92"/>
      <c r="T325" s="262">
        <f>S325*H325</f>
        <v>0</v>
      </c>
      <c r="U325" s="262">
        <v>0</v>
      </c>
      <c r="V325" s="262">
        <f>U325*H325</f>
        <v>0</v>
      </c>
      <c r="W325" s="262">
        <v>0</v>
      </c>
      <c r="X325" s="263">
        <f>W325*H325</f>
        <v>0</v>
      </c>
      <c r="Y325" s="39"/>
      <c r="Z325" s="39"/>
      <c r="AA325" s="39"/>
      <c r="AB325" s="39"/>
      <c r="AC325" s="39"/>
      <c r="AD325" s="39"/>
      <c r="AE325" s="39"/>
      <c r="AR325" s="264" t="s">
        <v>239</v>
      </c>
      <c r="AT325" s="264" t="s">
        <v>226</v>
      </c>
      <c r="AU325" s="264" t="s">
        <v>86</v>
      </c>
      <c r="AY325" s="18" t="s">
        <v>223</v>
      </c>
      <c r="BE325" s="265">
        <f>IF(O325="základní",K325,0)</f>
        <v>0</v>
      </c>
      <c r="BF325" s="265">
        <f>IF(O325="snížená",K325,0)</f>
        <v>0</v>
      </c>
      <c r="BG325" s="265">
        <f>IF(O325="zákl. přenesená",K325,0)</f>
        <v>0</v>
      </c>
      <c r="BH325" s="265">
        <f>IF(O325="sníž. přenesená",K325,0)</f>
        <v>0</v>
      </c>
      <c r="BI325" s="265">
        <f>IF(O325="nulová",K325,0)</f>
        <v>0</v>
      </c>
      <c r="BJ325" s="18" t="s">
        <v>86</v>
      </c>
      <c r="BK325" s="265">
        <f>ROUND(P325*H325,2)</f>
        <v>0</v>
      </c>
      <c r="BL325" s="18" t="s">
        <v>239</v>
      </c>
      <c r="BM325" s="264" t="s">
        <v>2037</v>
      </c>
    </row>
    <row r="326" s="13" customFormat="1">
      <c r="A326" s="13"/>
      <c r="B326" s="274"/>
      <c r="C326" s="275"/>
      <c r="D326" s="266" t="s">
        <v>446</v>
      </c>
      <c r="E326" s="276" t="s">
        <v>1</v>
      </c>
      <c r="F326" s="277" t="s">
        <v>4693</v>
      </c>
      <c r="G326" s="275"/>
      <c r="H326" s="278">
        <v>108.25</v>
      </c>
      <c r="I326" s="279"/>
      <c r="J326" s="279"/>
      <c r="K326" s="275"/>
      <c r="L326" s="275"/>
      <c r="M326" s="280"/>
      <c r="N326" s="281"/>
      <c r="O326" s="282"/>
      <c r="P326" s="282"/>
      <c r="Q326" s="282"/>
      <c r="R326" s="282"/>
      <c r="S326" s="282"/>
      <c r="T326" s="282"/>
      <c r="U326" s="282"/>
      <c r="V326" s="282"/>
      <c r="W326" s="282"/>
      <c r="X326" s="283"/>
      <c r="Y326" s="13"/>
      <c r="Z326" s="13"/>
      <c r="AA326" s="13"/>
      <c r="AB326" s="13"/>
      <c r="AC326" s="13"/>
      <c r="AD326" s="13"/>
      <c r="AE326" s="13"/>
      <c r="AT326" s="284" t="s">
        <v>446</v>
      </c>
      <c r="AU326" s="284" t="s">
        <v>86</v>
      </c>
      <c r="AV326" s="13" t="s">
        <v>88</v>
      </c>
      <c r="AW326" s="13" t="s">
        <v>5</v>
      </c>
      <c r="AX326" s="13" t="s">
        <v>78</v>
      </c>
      <c r="AY326" s="284" t="s">
        <v>223</v>
      </c>
    </row>
    <row r="327" s="14" customFormat="1">
      <c r="A327" s="14"/>
      <c r="B327" s="285"/>
      <c r="C327" s="286"/>
      <c r="D327" s="266" t="s">
        <v>446</v>
      </c>
      <c r="E327" s="287" t="s">
        <v>1</v>
      </c>
      <c r="F327" s="288" t="s">
        <v>463</v>
      </c>
      <c r="G327" s="286"/>
      <c r="H327" s="289">
        <v>108.25</v>
      </c>
      <c r="I327" s="290"/>
      <c r="J327" s="290"/>
      <c r="K327" s="286"/>
      <c r="L327" s="286"/>
      <c r="M327" s="291"/>
      <c r="N327" s="320"/>
      <c r="O327" s="321"/>
      <c r="P327" s="321"/>
      <c r="Q327" s="321"/>
      <c r="R327" s="321"/>
      <c r="S327" s="321"/>
      <c r="T327" s="321"/>
      <c r="U327" s="321"/>
      <c r="V327" s="321"/>
      <c r="W327" s="321"/>
      <c r="X327" s="322"/>
      <c r="Y327" s="14"/>
      <c r="Z327" s="14"/>
      <c r="AA327" s="14"/>
      <c r="AB327" s="14"/>
      <c r="AC327" s="14"/>
      <c r="AD327" s="14"/>
      <c r="AE327" s="14"/>
      <c r="AT327" s="295" t="s">
        <v>446</v>
      </c>
      <c r="AU327" s="295" t="s">
        <v>86</v>
      </c>
      <c r="AV327" s="14" t="s">
        <v>239</v>
      </c>
      <c r="AW327" s="14" t="s">
        <v>5</v>
      </c>
      <c r="AX327" s="14" t="s">
        <v>86</v>
      </c>
      <c r="AY327" s="295" t="s">
        <v>223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197"/>
      <c r="J328" s="197"/>
      <c r="K328" s="68"/>
      <c r="L328" s="68"/>
      <c r="M328" s="45"/>
      <c r="N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tRukLAksQertIOtSSiWJlFy+DycDfiJXWS+oxsMI7huj7mQL47lLStC07DxG9+2TLINi6KUQTR37K4S+vw2FXg==" hashValue="RZ/ECxomODft4Igwm+4KJqJM49FbhpkoF6mCED3eLL3x67xbT9tO6CUAwhGjSkTi9oqQi4qmv23TWrd6yQNZfg==" algorithmName="SHA-512" password="CC35"/>
  <autoFilter ref="C127:L32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165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1" customFormat="1" ht="12" customHeight="1">
      <c r="B8" s="21"/>
      <c r="D8" s="156" t="s">
        <v>187</v>
      </c>
      <c r="I8" s="150"/>
      <c r="J8" s="150"/>
      <c r="M8" s="21"/>
    </row>
    <row r="9" s="2" customFormat="1" ht="16.5" customHeight="1">
      <c r="A9" s="39"/>
      <c r="B9" s="45"/>
      <c r="C9" s="39"/>
      <c r="D9" s="39"/>
      <c r="E9" s="157" t="s">
        <v>4493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6" t="s">
        <v>966</v>
      </c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4694</v>
      </c>
      <c r="F11" s="39"/>
      <c r="G11" s="39"/>
      <c r="H11" s="39"/>
      <c r="I11" s="158"/>
      <c r="J11" s="158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8"/>
      <c r="J12" s="158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6" t="s">
        <v>19</v>
      </c>
      <c r="E13" s="39"/>
      <c r="F13" s="145" t="s">
        <v>1</v>
      </c>
      <c r="G13" s="39"/>
      <c r="H13" s="39"/>
      <c r="I13" s="160" t="s">
        <v>20</v>
      </c>
      <c r="J13" s="161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21</v>
      </c>
      <c r="E14" s="39"/>
      <c r="F14" s="145" t="s">
        <v>22</v>
      </c>
      <c r="G14" s="39"/>
      <c r="H14" s="39"/>
      <c r="I14" s="160" t="s">
        <v>23</v>
      </c>
      <c r="J14" s="162" t="str">
        <f>'Rekapitulace stavby'!AN8</f>
        <v>7. 8. 2020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8"/>
      <c r="J15" s="158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6" t="s">
        <v>25</v>
      </c>
      <c r="E16" s="39"/>
      <c r="F16" s="39"/>
      <c r="G16" s="39"/>
      <c r="H16" s="39"/>
      <c r="I16" s="160" t="s">
        <v>26</v>
      </c>
      <c r="J16" s="161" t="str">
        <f>IF('Rekapitulace stavby'!AN10="","",'Rekapitulace stavby'!AN10)</f>
        <v/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tr">
        <f>IF('Rekapitulace stavby'!E11="","",'Rekapitulace stavby'!E11)</f>
        <v>Město Kopřivnice</v>
      </c>
      <c r="F17" s="39"/>
      <c r="G17" s="39"/>
      <c r="H17" s="39"/>
      <c r="I17" s="160" t="s">
        <v>28</v>
      </c>
      <c r="J17" s="161" t="str">
        <f>IF('Rekapitulace stavby'!AN11="","",'Rekapitulace stavby'!AN11)</f>
        <v/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8"/>
      <c r="J18" s="158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6" t="s">
        <v>29</v>
      </c>
      <c r="E19" s="39"/>
      <c r="F19" s="39"/>
      <c r="G19" s="39"/>
      <c r="H19" s="39"/>
      <c r="I19" s="160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60" t="s">
        <v>28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8"/>
      <c r="J21" s="158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6" t="s">
        <v>31</v>
      </c>
      <c r="E22" s="39"/>
      <c r="F22" s="39"/>
      <c r="G22" s="39"/>
      <c r="H22" s="39"/>
      <c r="I22" s="160" t="s">
        <v>26</v>
      </c>
      <c r="J22" s="161" t="str">
        <f>IF('Rekapitulace stavby'!AN16="","",'Rekapitulace stavby'!AN16)</f>
        <v/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tr">
        <f>IF('Rekapitulace stavby'!E17="","",'Rekapitulace stavby'!E17)</f>
        <v>Dopravoprojekt Ostrava a.s.</v>
      </c>
      <c r="F23" s="39"/>
      <c r="G23" s="39"/>
      <c r="H23" s="39"/>
      <c r="I23" s="160" t="s">
        <v>28</v>
      </c>
      <c r="J23" s="161" t="str">
        <f>IF('Rekapitulace stavby'!AN17="","",'Rekapitulace stavby'!AN17)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8"/>
      <c r="J24" s="158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6" t="s">
        <v>33</v>
      </c>
      <c r="E25" s="39"/>
      <c r="F25" s="39"/>
      <c r="G25" s="39"/>
      <c r="H25" s="39"/>
      <c r="I25" s="160" t="s">
        <v>26</v>
      </c>
      <c r="J25" s="161" t="str">
        <f>IF('Rekapitulace stavby'!AN19="","",'Rekapitulace stavby'!AN19)</f>
        <v/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tr">
        <f>IF('Rekapitulace stavby'!E20="","",'Rekapitulace stavby'!E20)</f>
        <v xml:space="preserve"> </v>
      </c>
      <c r="F26" s="39"/>
      <c r="G26" s="39"/>
      <c r="H26" s="39"/>
      <c r="I26" s="160" t="s">
        <v>28</v>
      </c>
      <c r="J26" s="161" t="str">
        <f>IF('Rekapitulace stavby'!AN20="","",'Rekapitulace stavby'!AN20)</f>
        <v/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8"/>
      <c r="J27" s="158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6" t="s">
        <v>34</v>
      </c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6"/>
      <c r="J29" s="166"/>
      <c r="K29" s="163"/>
      <c r="L29" s="163"/>
      <c r="M29" s="167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8"/>
      <c r="J30" s="158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8"/>
      <c r="E31" s="168"/>
      <c r="F31" s="168"/>
      <c r="G31" s="168"/>
      <c r="H31" s="168"/>
      <c r="I31" s="169"/>
      <c r="J31" s="169"/>
      <c r="K31" s="168"/>
      <c r="L31" s="168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6" t="s">
        <v>190</v>
      </c>
      <c r="F32" s="39"/>
      <c r="G32" s="39"/>
      <c r="H32" s="39"/>
      <c r="I32" s="158"/>
      <c r="J32" s="158"/>
      <c r="K32" s="170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6" t="s">
        <v>191</v>
      </c>
      <c r="F33" s="39"/>
      <c r="G33" s="39"/>
      <c r="H33" s="39"/>
      <c r="I33" s="158"/>
      <c r="J33" s="158"/>
      <c r="K33" s="170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71" t="s">
        <v>36</v>
      </c>
      <c r="E34" s="39"/>
      <c r="F34" s="39"/>
      <c r="G34" s="39"/>
      <c r="H34" s="39"/>
      <c r="I34" s="158"/>
      <c r="J34" s="158"/>
      <c r="K34" s="172">
        <f>ROUND(K122,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8"/>
      <c r="E35" s="168"/>
      <c r="F35" s="168"/>
      <c r="G35" s="168"/>
      <c r="H35" s="168"/>
      <c r="I35" s="169"/>
      <c r="J35" s="169"/>
      <c r="K35" s="168"/>
      <c r="L35" s="168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3" t="s">
        <v>38</v>
      </c>
      <c r="G36" s="39"/>
      <c r="H36" s="39"/>
      <c r="I36" s="174" t="s">
        <v>37</v>
      </c>
      <c r="J36" s="158"/>
      <c r="K36" s="173" t="s">
        <v>39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5" t="s">
        <v>40</v>
      </c>
      <c r="E37" s="156" t="s">
        <v>41</v>
      </c>
      <c r="F37" s="170">
        <f>ROUND((SUM(BE122:BE168)),  2)</f>
        <v>0</v>
      </c>
      <c r="G37" s="39"/>
      <c r="H37" s="39"/>
      <c r="I37" s="176">
        <v>0.20999999999999999</v>
      </c>
      <c r="J37" s="158"/>
      <c r="K37" s="170">
        <f>ROUND(((SUM(BE122:BE168))*I37),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6" t="s">
        <v>42</v>
      </c>
      <c r="F38" s="170">
        <f>ROUND((SUM(BF122:BF168)),  2)</f>
        <v>0</v>
      </c>
      <c r="G38" s="39"/>
      <c r="H38" s="39"/>
      <c r="I38" s="176">
        <v>0.14999999999999999</v>
      </c>
      <c r="J38" s="158"/>
      <c r="K38" s="170">
        <f>ROUND(((SUM(BF122:BF168))*I38),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43</v>
      </c>
      <c r="F39" s="170">
        <f>ROUND((SUM(BG122:BG168)),  2)</f>
        <v>0</v>
      </c>
      <c r="G39" s="39"/>
      <c r="H39" s="39"/>
      <c r="I39" s="176">
        <v>0.20999999999999999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6" t="s">
        <v>44</v>
      </c>
      <c r="F40" s="170">
        <f>ROUND((SUM(BH122:BH168)),  2)</f>
        <v>0</v>
      </c>
      <c r="G40" s="39"/>
      <c r="H40" s="39"/>
      <c r="I40" s="176">
        <v>0.14999999999999999</v>
      </c>
      <c r="J40" s="158"/>
      <c r="K40" s="170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6" t="s">
        <v>45</v>
      </c>
      <c r="F41" s="170">
        <f>ROUND((SUM(BI122:BI168)),  2)</f>
        <v>0</v>
      </c>
      <c r="G41" s="39"/>
      <c r="H41" s="39"/>
      <c r="I41" s="176">
        <v>0</v>
      </c>
      <c r="J41" s="158"/>
      <c r="K41" s="170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82"/>
      <c r="J43" s="182"/>
      <c r="K43" s="183">
        <f>SUM(K34:K41)</f>
        <v>0</v>
      </c>
      <c r="L43" s="184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8"/>
      <c r="J44" s="158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150"/>
      <c r="J86" s="150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201" t="s">
        <v>4493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966</v>
      </c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SO901_1 - Část elektroinstalace</v>
      </c>
      <c r="F89" s="41"/>
      <c r="G89" s="41"/>
      <c r="H89" s="41"/>
      <c r="I89" s="158"/>
      <c r="J89" s="158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160" t="s">
        <v>23</v>
      </c>
      <c r="J91" s="162" t="str">
        <f>IF(J14="","",J14)</f>
        <v>7. 8. 2020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8"/>
      <c r="J92" s="158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Město Kopřivnice</v>
      </c>
      <c r="G93" s="41"/>
      <c r="H93" s="41"/>
      <c r="I93" s="160" t="s">
        <v>31</v>
      </c>
      <c r="J93" s="202" t="str">
        <f>E23</f>
        <v>Dopravoprojekt Ostrava a.s.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60" t="s">
        <v>33</v>
      </c>
      <c r="J94" s="202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3" t="s">
        <v>193</v>
      </c>
      <c r="D96" s="204"/>
      <c r="E96" s="204"/>
      <c r="F96" s="204"/>
      <c r="G96" s="204"/>
      <c r="H96" s="204"/>
      <c r="I96" s="205" t="s">
        <v>194</v>
      </c>
      <c r="J96" s="205" t="s">
        <v>195</v>
      </c>
      <c r="K96" s="206" t="s">
        <v>196</v>
      </c>
      <c r="L96" s="204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8"/>
      <c r="J97" s="158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7" t="s">
        <v>197</v>
      </c>
      <c r="D98" s="41"/>
      <c r="E98" s="41"/>
      <c r="F98" s="41"/>
      <c r="G98" s="41"/>
      <c r="H98" s="41"/>
      <c r="I98" s="208">
        <f>Q122</f>
        <v>0</v>
      </c>
      <c r="J98" s="208">
        <f>R122</f>
        <v>0</v>
      </c>
      <c r="K98" s="111">
        <f>K122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198</v>
      </c>
    </row>
    <row r="99" s="9" customFormat="1" ht="24.96" customHeight="1">
      <c r="A99" s="9"/>
      <c r="B99" s="209"/>
      <c r="C99" s="210"/>
      <c r="D99" s="211" t="s">
        <v>3814</v>
      </c>
      <c r="E99" s="212"/>
      <c r="F99" s="212"/>
      <c r="G99" s="212"/>
      <c r="H99" s="212"/>
      <c r="I99" s="213">
        <f>Q123</f>
        <v>0</v>
      </c>
      <c r="J99" s="213">
        <f>R123</f>
        <v>0</v>
      </c>
      <c r="K99" s="214">
        <f>K123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9"/>
      <c r="C100" s="210"/>
      <c r="D100" s="211" t="s">
        <v>3815</v>
      </c>
      <c r="E100" s="212"/>
      <c r="F100" s="212"/>
      <c r="G100" s="212"/>
      <c r="H100" s="212"/>
      <c r="I100" s="213">
        <f>Q139</f>
        <v>0</v>
      </c>
      <c r="J100" s="213">
        <f>R139</f>
        <v>0</v>
      </c>
      <c r="K100" s="214">
        <f>K139</f>
        <v>0</v>
      </c>
      <c r="L100" s="210"/>
      <c r="M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8"/>
      <c r="J101" s="158"/>
      <c r="K101" s="41"/>
      <c r="L101" s="41"/>
      <c r="M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7"/>
      <c r="J102" s="197"/>
      <c r="K102" s="68"/>
      <c r="L102" s="68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200"/>
      <c r="J106" s="200"/>
      <c r="K106" s="70"/>
      <c r="L106" s="70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204</v>
      </c>
      <c r="D107" s="41"/>
      <c r="E107" s="41"/>
      <c r="F107" s="41"/>
      <c r="G107" s="41"/>
      <c r="H107" s="41"/>
      <c r="I107" s="158"/>
      <c r="J107" s="158"/>
      <c r="K107" s="41"/>
      <c r="L107" s="41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17</v>
      </c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201" t="str">
        <f>E7</f>
        <v>Revitalizace centra města Kopřivnice - aktualizace 08.2020</v>
      </c>
      <c r="F110" s="33"/>
      <c r="G110" s="33"/>
      <c r="H110" s="33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187</v>
      </c>
      <c r="D111" s="23"/>
      <c r="E111" s="23"/>
      <c r="F111" s="23"/>
      <c r="G111" s="23"/>
      <c r="H111" s="23"/>
      <c r="I111" s="150"/>
      <c r="J111" s="150"/>
      <c r="K111" s="23"/>
      <c r="L111" s="23"/>
      <c r="M111" s="21"/>
    </row>
    <row r="112" s="2" customFormat="1" ht="16.5" customHeight="1">
      <c r="A112" s="39"/>
      <c r="B112" s="40"/>
      <c r="C112" s="41"/>
      <c r="D112" s="41"/>
      <c r="E112" s="201" t="s">
        <v>4493</v>
      </c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966</v>
      </c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SO901_1 - Část elektroinstalace</v>
      </c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21</v>
      </c>
      <c r="D116" s="41"/>
      <c r="E116" s="41"/>
      <c r="F116" s="28" t="str">
        <f>F14</f>
        <v xml:space="preserve"> </v>
      </c>
      <c r="G116" s="41"/>
      <c r="H116" s="41"/>
      <c r="I116" s="160" t="s">
        <v>23</v>
      </c>
      <c r="J116" s="162" t="str">
        <f>IF(J14="","",J14)</f>
        <v>7. 8. 2020</v>
      </c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25</v>
      </c>
      <c r="D118" s="41"/>
      <c r="E118" s="41"/>
      <c r="F118" s="28" t="str">
        <f>E17</f>
        <v>Město Kopřivnice</v>
      </c>
      <c r="G118" s="41"/>
      <c r="H118" s="41"/>
      <c r="I118" s="160" t="s">
        <v>31</v>
      </c>
      <c r="J118" s="202" t="str">
        <f>E23</f>
        <v>Dopravoprojekt Ostrava a.s.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IF(E20="","",E20)</f>
        <v>Vyplň údaj</v>
      </c>
      <c r="G119" s="41"/>
      <c r="H119" s="41"/>
      <c r="I119" s="160" t="s">
        <v>33</v>
      </c>
      <c r="J119" s="202" t="str">
        <f>E26</f>
        <v xml:space="preserve"> 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22"/>
      <c r="B121" s="223"/>
      <c r="C121" s="224" t="s">
        <v>205</v>
      </c>
      <c r="D121" s="225" t="s">
        <v>61</v>
      </c>
      <c r="E121" s="225" t="s">
        <v>57</v>
      </c>
      <c r="F121" s="225" t="s">
        <v>58</v>
      </c>
      <c r="G121" s="225" t="s">
        <v>206</v>
      </c>
      <c r="H121" s="225" t="s">
        <v>207</v>
      </c>
      <c r="I121" s="226" t="s">
        <v>208</v>
      </c>
      <c r="J121" s="226" t="s">
        <v>209</v>
      </c>
      <c r="K121" s="225" t="s">
        <v>196</v>
      </c>
      <c r="L121" s="227" t="s">
        <v>210</v>
      </c>
      <c r="M121" s="228"/>
      <c r="N121" s="101" t="s">
        <v>1</v>
      </c>
      <c r="O121" s="102" t="s">
        <v>40</v>
      </c>
      <c r="P121" s="102" t="s">
        <v>211</v>
      </c>
      <c r="Q121" s="102" t="s">
        <v>212</v>
      </c>
      <c r="R121" s="102" t="s">
        <v>213</v>
      </c>
      <c r="S121" s="102" t="s">
        <v>214</v>
      </c>
      <c r="T121" s="102" t="s">
        <v>215</v>
      </c>
      <c r="U121" s="102" t="s">
        <v>216</v>
      </c>
      <c r="V121" s="102" t="s">
        <v>217</v>
      </c>
      <c r="W121" s="102" t="s">
        <v>218</v>
      </c>
      <c r="X121" s="103" t="s">
        <v>219</v>
      </c>
      <c r="Y121" s="222"/>
      <c r="Z121" s="222"/>
      <c r="AA121" s="222"/>
      <c r="AB121" s="222"/>
      <c r="AC121" s="222"/>
      <c r="AD121" s="222"/>
      <c r="AE121" s="222"/>
    </row>
    <row r="122" s="2" customFormat="1" ht="22.8" customHeight="1">
      <c r="A122" s="39"/>
      <c r="B122" s="40"/>
      <c r="C122" s="108" t="s">
        <v>220</v>
      </c>
      <c r="D122" s="41"/>
      <c r="E122" s="41"/>
      <c r="F122" s="41"/>
      <c r="G122" s="41"/>
      <c r="H122" s="41"/>
      <c r="I122" s="158"/>
      <c r="J122" s="158"/>
      <c r="K122" s="229">
        <f>BK122</f>
        <v>0</v>
      </c>
      <c r="L122" s="41"/>
      <c r="M122" s="45"/>
      <c r="N122" s="104"/>
      <c r="O122" s="230"/>
      <c r="P122" s="105"/>
      <c r="Q122" s="231">
        <f>Q123+Q139</f>
        <v>0</v>
      </c>
      <c r="R122" s="231">
        <f>R123+R139</f>
        <v>0</v>
      </c>
      <c r="S122" s="105"/>
      <c r="T122" s="232">
        <f>T123+T139</f>
        <v>0</v>
      </c>
      <c r="U122" s="105"/>
      <c r="V122" s="232">
        <f>V123+V139</f>
        <v>0</v>
      </c>
      <c r="W122" s="105"/>
      <c r="X122" s="233">
        <f>X123+X139</f>
        <v>0</v>
      </c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198</v>
      </c>
      <c r="BK122" s="234">
        <f>BK123+BK139</f>
        <v>0</v>
      </c>
    </row>
    <row r="123" s="12" customFormat="1" ht="25.92" customHeight="1">
      <c r="A123" s="12"/>
      <c r="B123" s="235"/>
      <c r="C123" s="236"/>
      <c r="D123" s="237" t="s">
        <v>77</v>
      </c>
      <c r="E123" s="238" t="s">
        <v>1720</v>
      </c>
      <c r="F123" s="238" t="s">
        <v>3817</v>
      </c>
      <c r="G123" s="236"/>
      <c r="H123" s="236"/>
      <c r="I123" s="239"/>
      <c r="J123" s="239"/>
      <c r="K123" s="240">
        <f>BK123</f>
        <v>0</v>
      </c>
      <c r="L123" s="236"/>
      <c r="M123" s="241"/>
      <c r="N123" s="242"/>
      <c r="O123" s="243"/>
      <c r="P123" s="243"/>
      <c r="Q123" s="244">
        <f>SUM(Q124:Q138)</f>
        <v>0</v>
      </c>
      <c r="R123" s="244">
        <f>SUM(R124:R138)</f>
        <v>0</v>
      </c>
      <c r="S123" s="243"/>
      <c r="T123" s="245">
        <f>SUM(T124:T138)</f>
        <v>0</v>
      </c>
      <c r="U123" s="243"/>
      <c r="V123" s="245">
        <f>SUM(V124:V138)</f>
        <v>0</v>
      </c>
      <c r="W123" s="243"/>
      <c r="X123" s="246">
        <f>SUM(X124:X138)</f>
        <v>0</v>
      </c>
      <c r="Y123" s="12"/>
      <c r="Z123" s="12"/>
      <c r="AA123" s="12"/>
      <c r="AB123" s="12"/>
      <c r="AC123" s="12"/>
      <c r="AD123" s="12"/>
      <c r="AE123" s="12"/>
      <c r="AR123" s="247" t="s">
        <v>86</v>
      </c>
      <c r="AT123" s="248" t="s">
        <v>77</v>
      </c>
      <c r="AU123" s="248" t="s">
        <v>78</v>
      </c>
      <c r="AY123" s="247" t="s">
        <v>223</v>
      </c>
      <c r="BK123" s="249">
        <f>SUM(BK124:BK138)</f>
        <v>0</v>
      </c>
    </row>
    <row r="124" s="2" customFormat="1" ht="16.5" customHeight="1">
      <c r="A124" s="39"/>
      <c r="B124" s="40"/>
      <c r="C124" s="252" t="s">
        <v>86</v>
      </c>
      <c r="D124" s="252" t="s">
        <v>226</v>
      </c>
      <c r="E124" s="253" t="s">
        <v>3818</v>
      </c>
      <c r="F124" s="254" t="s">
        <v>3819</v>
      </c>
      <c r="G124" s="255" t="s">
        <v>3820</v>
      </c>
      <c r="H124" s="256">
        <v>12</v>
      </c>
      <c r="I124" s="257"/>
      <c r="J124" s="257"/>
      <c r="K124" s="258">
        <f>ROUND(P124*H124,2)</f>
        <v>0</v>
      </c>
      <c r="L124" s="254" t="s">
        <v>3821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239</v>
      </c>
      <c r="AT124" s="264" t="s">
        <v>226</v>
      </c>
      <c r="AU124" s="264" t="s">
        <v>86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239</v>
      </c>
      <c r="BM124" s="264" t="s">
        <v>88</v>
      </c>
    </row>
    <row r="125" s="2" customFormat="1">
      <c r="A125" s="39"/>
      <c r="B125" s="40"/>
      <c r="C125" s="41"/>
      <c r="D125" s="266" t="s">
        <v>232</v>
      </c>
      <c r="E125" s="41"/>
      <c r="F125" s="267" t="s">
        <v>3822</v>
      </c>
      <c r="G125" s="41"/>
      <c r="H125" s="41"/>
      <c r="I125" s="158"/>
      <c r="J125" s="158"/>
      <c r="K125" s="41"/>
      <c r="L125" s="41"/>
      <c r="M125" s="45"/>
      <c r="N125" s="268"/>
      <c r="O125" s="269"/>
      <c r="P125" s="92"/>
      <c r="Q125" s="92"/>
      <c r="R125" s="92"/>
      <c r="S125" s="92"/>
      <c r="T125" s="92"/>
      <c r="U125" s="92"/>
      <c r="V125" s="92"/>
      <c r="W125" s="92"/>
      <c r="X125" s="93"/>
      <c r="Y125" s="39"/>
      <c r="Z125" s="39"/>
      <c r="AA125" s="39"/>
      <c r="AB125" s="39"/>
      <c r="AC125" s="39"/>
      <c r="AD125" s="39"/>
      <c r="AE125" s="39"/>
      <c r="AT125" s="18" t="s">
        <v>232</v>
      </c>
      <c r="AU125" s="18" t="s">
        <v>86</v>
      </c>
    </row>
    <row r="126" s="2" customFormat="1" ht="21.75" customHeight="1">
      <c r="A126" s="39"/>
      <c r="B126" s="40"/>
      <c r="C126" s="252" t="s">
        <v>88</v>
      </c>
      <c r="D126" s="252" t="s">
        <v>226</v>
      </c>
      <c r="E126" s="253" t="s">
        <v>3829</v>
      </c>
      <c r="F126" s="254" t="s">
        <v>3830</v>
      </c>
      <c r="G126" s="255" t="s">
        <v>3820</v>
      </c>
      <c r="H126" s="256">
        <v>24</v>
      </c>
      <c r="I126" s="257"/>
      <c r="J126" s="257"/>
      <c r="K126" s="258">
        <f>ROUND(P126*H126,2)</f>
        <v>0</v>
      </c>
      <c r="L126" s="254" t="s">
        <v>3821</v>
      </c>
      <c r="M126" s="45"/>
      <c r="N126" s="259" t="s">
        <v>1</v>
      </c>
      <c r="O126" s="260" t="s">
        <v>41</v>
      </c>
      <c r="P126" s="261">
        <f>I126+J126</f>
        <v>0</v>
      </c>
      <c r="Q126" s="261">
        <f>ROUND(I126*H126,2)</f>
        <v>0</v>
      </c>
      <c r="R126" s="261">
        <f>ROUND(J126*H126,2)</f>
        <v>0</v>
      </c>
      <c r="S126" s="92"/>
      <c r="T126" s="262">
        <f>S126*H126</f>
        <v>0</v>
      </c>
      <c r="U126" s="262">
        <v>0</v>
      </c>
      <c r="V126" s="262">
        <f>U126*H126</f>
        <v>0</v>
      </c>
      <c r="W126" s="262">
        <v>0</v>
      </c>
      <c r="X126" s="263">
        <f>W126*H126</f>
        <v>0</v>
      </c>
      <c r="Y126" s="39"/>
      <c r="Z126" s="39"/>
      <c r="AA126" s="39"/>
      <c r="AB126" s="39"/>
      <c r="AC126" s="39"/>
      <c r="AD126" s="39"/>
      <c r="AE126" s="39"/>
      <c r="AR126" s="264" t="s">
        <v>239</v>
      </c>
      <c r="AT126" s="264" t="s">
        <v>226</v>
      </c>
      <c r="AU126" s="264" t="s">
        <v>86</v>
      </c>
      <c r="AY126" s="18" t="s">
        <v>223</v>
      </c>
      <c r="BE126" s="265">
        <f>IF(O126="základní",K126,0)</f>
        <v>0</v>
      </c>
      <c r="BF126" s="265">
        <f>IF(O126="snížená",K126,0)</f>
        <v>0</v>
      </c>
      <c r="BG126" s="265">
        <f>IF(O126="zákl. přenesená",K126,0)</f>
        <v>0</v>
      </c>
      <c r="BH126" s="265">
        <f>IF(O126="sníž. přenesená",K126,0)</f>
        <v>0</v>
      </c>
      <c r="BI126" s="265">
        <f>IF(O126="nulová",K126,0)</f>
        <v>0</v>
      </c>
      <c r="BJ126" s="18" t="s">
        <v>86</v>
      </c>
      <c r="BK126" s="265">
        <f>ROUND(P126*H126,2)</f>
        <v>0</v>
      </c>
      <c r="BL126" s="18" t="s">
        <v>239</v>
      </c>
      <c r="BM126" s="264" t="s">
        <v>239</v>
      </c>
    </row>
    <row r="127" s="2" customFormat="1">
      <c r="A127" s="39"/>
      <c r="B127" s="40"/>
      <c r="C127" s="41"/>
      <c r="D127" s="266" t="s">
        <v>232</v>
      </c>
      <c r="E127" s="41"/>
      <c r="F127" s="267" t="s">
        <v>3831</v>
      </c>
      <c r="G127" s="41"/>
      <c r="H127" s="41"/>
      <c r="I127" s="158"/>
      <c r="J127" s="158"/>
      <c r="K127" s="41"/>
      <c r="L127" s="41"/>
      <c r="M127" s="45"/>
      <c r="N127" s="268"/>
      <c r="O127" s="269"/>
      <c r="P127" s="92"/>
      <c r="Q127" s="92"/>
      <c r="R127" s="92"/>
      <c r="S127" s="92"/>
      <c r="T127" s="92"/>
      <c r="U127" s="92"/>
      <c r="V127" s="92"/>
      <c r="W127" s="92"/>
      <c r="X127" s="93"/>
      <c r="Y127" s="39"/>
      <c r="Z127" s="39"/>
      <c r="AA127" s="39"/>
      <c r="AB127" s="39"/>
      <c r="AC127" s="39"/>
      <c r="AD127" s="39"/>
      <c r="AE127" s="39"/>
      <c r="AT127" s="18" t="s">
        <v>232</v>
      </c>
      <c r="AU127" s="18" t="s">
        <v>86</v>
      </c>
    </row>
    <row r="128" s="2" customFormat="1" ht="21.75" customHeight="1">
      <c r="A128" s="39"/>
      <c r="B128" s="40"/>
      <c r="C128" s="252" t="s">
        <v>234</v>
      </c>
      <c r="D128" s="252" t="s">
        <v>226</v>
      </c>
      <c r="E128" s="253" t="s">
        <v>3832</v>
      </c>
      <c r="F128" s="254" t="s">
        <v>3833</v>
      </c>
      <c r="G128" s="255" t="s">
        <v>3820</v>
      </c>
      <c r="H128" s="256">
        <v>16</v>
      </c>
      <c r="I128" s="257"/>
      <c r="J128" s="257"/>
      <c r="K128" s="258">
        <f>ROUND(P128*H128,2)</f>
        <v>0</v>
      </c>
      <c r="L128" s="254" t="s">
        <v>3821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86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248</v>
      </c>
    </row>
    <row r="129" s="2" customFormat="1" ht="16.5" customHeight="1">
      <c r="A129" s="39"/>
      <c r="B129" s="40"/>
      <c r="C129" s="252" t="s">
        <v>239</v>
      </c>
      <c r="D129" s="252" t="s">
        <v>226</v>
      </c>
      <c r="E129" s="253" t="s">
        <v>3834</v>
      </c>
      <c r="F129" s="254" t="s">
        <v>3835</v>
      </c>
      <c r="G129" s="255" t="s">
        <v>3820</v>
      </c>
      <c r="H129" s="256">
        <v>18</v>
      </c>
      <c r="I129" s="257"/>
      <c r="J129" s="257"/>
      <c r="K129" s="258">
        <f>ROUND(P129*H129,2)</f>
        <v>0</v>
      </c>
      <c r="L129" s="254" t="s">
        <v>3821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86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430</v>
      </c>
    </row>
    <row r="130" s="2" customFormat="1">
      <c r="A130" s="39"/>
      <c r="B130" s="40"/>
      <c r="C130" s="41"/>
      <c r="D130" s="266" t="s">
        <v>232</v>
      </c>
      <c r="E130" s="41"/>
      <c r="F130" s="267" t="s">
        <v>3836</v>
      </c>
      <c r="G130" s="41"/>
      <c r="H130" s="41"/>
      <c r="I130" s="158"/>
      <c r="J130" s="158"/>
      <c r="K130" s="41"/>
      <c r="L130" s="41"/>
      <c r="M130" s="45"/>
      <c r="N130" s="268"/>
      <c r="O130" s="269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232</v>
      </c>
      <c r="AU130" s="18" t="s">
        <v>86</v>
      </c>
    </row>
    <row r="131" s="2" customFormat="1" ht="16.5" customHeight="1">
      <c r="A131" s="39"/>
      <c r="B131" s="40"/>
      <c r="C131" s="252" t="s">
        <v>222</v>
      </c>
      <c r="D131" s="252" t="s">
        <v>226</v>
      </c>
      <c r="E131" s="253" t="s">
        <v>3837</v>
      </c>
      <c r="F131" s="254" t="s">
        <v>3838</v>
      </c>
      <c r="G131" s="255" t="s">
        <v>3786</v>
      </c>
      <c r="H131" s="256">
        <v>1</v>
      </c>
      <c r="I131" s="257"/>
      <c r="J131" s="257"/>
      <c r="K131" s="258">
        <f>ROUND(P131*H131,2)</f>
        <v>0</v>
      </c>
      <c r="L131" s="254" t="s">
        <v>3821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86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263</v>
      </c>
    </row>
    <row r="132" s="2" customFormat="1">
      <c r="A132" s="39"/>
      <c r="B132" s="40"/>
      <c r="C132" s="41"/>
      <c r="D132" s="266" t="s">
        <v>232</v>
      </c>
      <c r="E132" s="41"/>
      <c r="F132" s="267" t="s">
        <v>3839</v>
      </c>
      <c r="G132" s="41"/>
      <c r="H132" s="41"/>
      <c r="I132" s="158"/>
      <c r="J132" s="158"/>
      <c r="K132" s="41"/>
      <c r="L132" s="41"/>
      <c r="M132" s="45"/>
      <c r="N132" s="268"/>
      <c r="O132" s="269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8" t="s">
        <v>232</v>
      </c>
      <c r="AU132" s="18" t="s">
        <v>86</v>
      </c>
    </row>
    <row r="133" s="2" customFormat="1" ht="16.5" customHeight="1">
      <c r="A133" s="39"/>
      <c r="B133" s="40"/>
      <c r="C133" s="252" t="s">
        <v>248</v>
      </c>
      <c r="D133" s="252" t="s">
        <v>226</v>
      </c>
      <c r="E133" s="253" t="s">
        <v>3840</v>
      </c>
      <c r="F133" s="254" t="s">
        <v>3841</v>
      </c>
      <c r="G133" s="255" t="s">
        <v>3786</v>
      </c>
      <c r="H133" s="256">
        <v>1</v>
      </c>
      <c r="I133" s="257"/>
      <c r="J133" s="257"/>
      <c r="K133" s="258">
        <f>ROUND(P133*H133,2)</f>
        <v>0</v>
      </c>
      <c r="L133" s="254" t="s">
        <v>3821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86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274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3842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86</v>
      </c>
    </row>
    <row r="135" s="2" customFormat="1" ht="16.5" customHeight="1">
      <c r="A135" s="39"/>
      <c r="B135" s="40"/>
      <c r="C135" s="252" t="s">
        <v>253</v>
      </c>
      <c r="D135" s="252" t="s">
        <v>226</v>
      </c>
      <c r="E135" s="253" t="s">
        <v>3843</v>
      </c>
      <c r="F135" s="254" t="s">
        <v>3844</v>
      </c>
      <c r="G135" s="255" t="s">
        <v>3786</v>
      </c>
      <c r="H135" s="256">
        <v>1</v>
      </c>
      <c r="I135" s="257"/>
      <c r="J135" s="257"/>
      <c r="K135" s="258">
        <f>ROUND(P135*H135,2)</f>
        <v>0</v>
      </c>
      <c r="L135" s="254" t="s">
        <v>3821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86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289</v>
      </c>
    </row>
    <row r="136" s="2" customFormat="1">
      <c r="A136" s="39"/>
      <c r="B136" s="40"/>
      <c r="C136" s="41"/>
      <c r="D136" s="266" t="s">
        <v>232</v>
      </c>
      <c r="E136" s="41"/>
      <c r="F136" s="267" t="s">
        <v>3845</v>
      </c>
      <c r="G136" s="41"/>
      <c r="H136" s="41"/>
      <c r="I136" s="158"/>
      <c r="J136" s="158"/>
      <c r="K136" s="41"/>
      <c r="L136" s="41"/>
      <c r="M136" s="45"/>
      <c r="N136" s="268"/>
      <c r="O136" s="269"/>
      <c r="P136" s="92"/>
      <c r="Q136" s="92"/>
      <c r="R136" s="92"/>
      <c r="S136" s="92"/>
      <c r="T136" s="92"/>
      <c r="U136" s="92"/>
      <c r="V136" s="92"/>
      <c r="W136" s="92"/>
      <c r="X136" s="93"/>
      <c r="Y136" s="39"/>
      <c r="Z136" s="39"/>
      <c r="AA136" s="39"/>
      <c r="AB136" s="39"/>
      <c r="AC136" s="39"/>
      <c r="AD136" s="39"/>
      <c r="AE136" s="39"/>
      <c r="AT136" s="18" t="s">
        <v>232</v>
      </c>
      <c r="AU136" s="18" t="s">
        <v>86</v>
      </c>
    </row>
    <row r="137" s="2" customFormat="1" ht="16.5" customHeight="1">
      <c r="A137" s="39"/>
      <c r="B137" s="40"/>
      <c r="C137" s="252" t="s">
        <v>430</v>
      </c>
      <c r="D137" s="252" t="s">
        <v>226</v>
      </c>
      <c r="E137" s="253" t="s">
        <v>3846</v>
      </c>
      <c r="F137" s="254" t="s">
        <v>3847</v>
      </c>
      <c r="G137" s="255" t="s">
        <v>3786</v>
      </c>
      <c r="H137" s="256">
        <v>1</v>
      </c>
      <c r="I137" s="257"/>
      <c r="J137" s="257"/>
      <c r="K137" s="258">
        <f>ROUND(P137*H137,2)</f>
        <v>0</v>
      </c>
      <c r="L137" s="254" t="s">
        <v>3821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86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303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3848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86</v>
      </c>
    </row>
    <row r="139" s="12" customFormat="1" ht="25.92" customHeight="1">
      <c r="A139" s="12"/>
      <c r="B139" s="235"/>
      <c r="C139" s="236"/>
      <c r="D139" s="237" t="s">
        <v>77</v>
      </c>
      <c r="E139" s="238" t="s">
        <v>3849</v>
      </c>
      <c r="F139" s="238" t="s">
        <v>960</v>
      </c>
      <c r="G139" s="236"/>
      <c r="H139" s="236"/>
      <c r="I139" s="239"/>
      <c r="J139" s="239"/>
      <c r="K139" s="240">
        <f>BK139</f>
        <v>0</v>
      </c>
      <c r="L139" s="236"/>
      <c r="M139" s="241"/>
      <c r="N139" s="242"/>
      <c r="O139" s="243"/>
      <c r="P139" s="243"/>
      <c r="Q139" s="244">
        <f>SUM(Q140:Q168)</f>
        <v>0</v>
      </c>
      <c r="R139" s="244">
        <f>SUM(R140:R168)</f>
        <v>0</v>
      </c>
      <c r="S139" s="243"/>
      <c r="T139" s="245">
        <f>SUM(T140:T168)</f>
        <v>0</v>
      </c>
      <c r="U139" s="243"/>
      <c r="V139" s="245">
        <f>SUM(V140:V168)</f>
        <v>0</v>
      </c>
      <c r="W139" s="243"/>
      <c r="X139" s="246">
        <f>SUM(X140:X168)</f>
        <v>0</v>
      </c>
      <c r="Y139" s="12"/>
      <c r="Z139" s="12"/>
      <c r="AA139" s="12"/>
      <c r="AB139" s="12"/>
      <c r="AC139" s="12"/>
      <c r="AD139" s="12"/>
      <c r="AE139" s="12"/>
      <c r="AR139" s="247" t="s">
        <v>86</v>
      </c>
      <c r="AT139" s="248" t="s">
        <v>77</v>
      </c>
      <c r="AU139" s="248" t="s">
        <v>78</v>
      </c>
      <c r="AY139" s="247" t="s">
        <v>223</v>
      </c>
      <c r="BK139" s="249">
        <f>SUM(BK140:BK168)</f>
        <v>0</v>
      </c>
    </row>
    <row r="140" s="2" customFormat="1" ht="21.75" customHeight="1">
      <c r="A140" s="39"/>
      <c r="B140" s="40"/>
      <c r="C140" s="252" t="s">
        <v>258</v>
      </c>
      <c r="D140" s="252" t="s">
        <v>226</v>
      </c>
      <c r="E140" s="253" t="s">
        <v>4695</v>
      </c>
      <c r="F140" s="254" t="s">
        <v>4696</v>
      </c>
      <c r="G140" s="255" t="s">
        <v>481</v>
      </c>
      <c r="H140" s="256">
        <v>20</v>
      </c>
      <c r="I140" s="257"/>
      <c r="J140" s="257"/>
      <c r="K140" s="258">
        <f>ROUND(P140*H140,2)</f>
        <v>0</v>
      </c>
      <c r="L140" s="254" t="s">
        <v>3821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86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317</v>
      </c>
    </row>
    <row r="141" s="2" customFormat="1">
      <c r="A141" s="39"/>
      <c r="B141" s="40"/>
      <c r="C141" s="41"/>
      <c r="D141" s="266" t="s">
        <v>232</v>
      </c>
      <c r="E141" s="41"/>
      <c r="F141" s="267" t="s">
        <v>3864</v>
      </c>
      <c r="G141" s="41"/>
      <c r="H141" s="41"/>
      <c r="I141" s="158"/>
      <c r="J141" s="158"/>
      <c r="K141" s="41"/>
      <c r="L141" s="41"/>
      <c r="M141" s="45"/>
      <c r="N141" s="268"/>
      <c r="O141" s="269"/>
      <c r="P141" s="92"/>
      <c r="Q141" s="92"/>
      <c r="R141" s="92"/>
      <c r="S141" s="92"/>
      <c r="T141" s="92"/>
      <c r="U141" s="92"/>
      <c r="V141" s="92"/>
      <c r="W141" s="92"/>
      <c r="X141" s="93"/>
      <c r="Y141" s="39"/>
      <c r="Z141" s="39"/>
      <c r="AA141" s="39"/>
      <c r="AB141" s="39"/>
      <c r="AC141" s="39"/>
      <c r="AD141" s="39"/>
      <c r="AE141" s="39"/>
      <c r="AT141" s="18" t="s">
        <v>232</v>
      </c>
      <c r="AU141" s="18" t="s">
        <v>86</v>
      </c>
    </row>
    <row r="142" s="2" customFormat="1" ht="21.75" customHeight="1">
      <c r="A142" s="39"/>
      <c r="B142" s="40"/>
      <c r="C142" s="252" t="s">
        <v>263</v>
      </c>
      <c r="D142" s="252" t="s">
        <v>226</v>
      </c>
      <c r="E142" s="253" t="s">
        <v>4697</v>
      </c>
      <c r="F142" s="254" t="s">
        <v>4698</v>
      </c>
      <c r="G142" s="255" t="s">
        <v>320</v>
      </c>
      <c r="H142" s="256">
        <v>4</v>
      </c>
      <c r="I142" s="257"/>
      <c r="J142" s="257"/>
      <c r="K142" s="258">
        <f>ROUND(P142*H142,2)</f>
        <v>0</v>
      </c>
      <c r="L142" s="254" t="s">
        <v>3821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86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332</v>
      </c>
    </row>
    <row r="143" s="2" customFormat="1" ht="21.75" customHeight="1">
      <c r="A143" s="39"/>
      <c r="B143" s="40"/>
      <c r="C143" s="252" t="s">
        <v>267</v>
      </c>
      <c r="D143" s="252" t="s">
        <v>226</v>
      </c>
      <c r="E143" s="253" t="s">
        <v>4699</v>
      </c>
      <c r="F143" s="254" t="s">
        <v>4700</v>
      </c>
      <c r="G143" s="255" t="s">
        <v>481</v>
      </c>
      <c r="H143" s="256">
        <v>40</v>
      </c>
      <c r="I143" s="257"/>
      <c r="J143" s="257"/>
      <c r="K143" s="258">
        <f>ROUND(P143*H143,2)</f>
        <v>0</v>
      </c>
      <c r="L143" s="254" t="s">
        <v>3821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86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343</v>
      </c>
    </row>
    <row r="144" s="2" customFormat="1" ht="16.5" customHeight="1">
      <c r="A144" s="39"/>
      <c r="B144" s="40"/>
      <c r="C144" s="252" t="s">
        <v>274</v>
      </c>
      <c r="D144" s="252" t="s">
        <v>226</v>
      </c>
      <c r="E144" s="253" t="s">
        <v>4701</v>
      </c>
      <c r="F144" s="254" t="s">
        <v>4702</v>
      </c>
      <c r="G144" s="255" t="s">
        <v>481</v>
      </c>
      <c r="H144" s="256">
        <v>6</v>
      </c>
      <c r="I144" s="257"/>
      <c r="J144" s="257"/>
      <c r="K144" s="258">
        <f>ROUND(P144*H144,2)</f>
        <v>0</v>
      </c>
      <c r="L144" s="254" t="s">
        <v>3821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86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353</v>
      </c>
    </row>
    <row r="145" s="2" customFormat="1">
      <c r="A145" s="39"/>
      <c r="B145" s="40"/>
      <c r="C145" s="41"/>
      <c r="D145" s="266" t="s">
        <v>232</v>
      </c>
      <c r="E145" s="41"/>
      <c r="F145" s="267" t="s">
        <v>3864</v>
      </c>
      <c r="G145" s="41"/>
      <c r="H145" s="41"/>
      <c r="I145" s="158"/>
      <c r="J145" s="158"/>
      <c r="K145" s="41"/>
      <c r="L145" s="41"/>
      <c r="M145" s="45"/>
      <c r="N145" s="268"/>
      <c r="O145" s="269"/>
      <c r="P145" s="92"/>
      <c r="Q145" s="92"/>
      <c r="R145" s="92"/>
      <c r="S145" s="92"/>
      <c r="T145" s="92"/>
      <c r="U145" s="92"/>
      <c r="V145" s="92"/>
      <c r="W145" s="92"/>
      <c r="X145" s="93"/>
      <c r="Y145" s="39"/>
      <c r="Z145" s="39"/>
      <c r="AA145" s="39"/>
      <c r="AB145" s="39"/>
      <c r="AC145" s="39"/>
      <c r="AD145" s="39"/>
      <c r="AE145" s="39"/>
      <c r="AT145" s="18" t="s">
        <v>232</v>
      </c>
      <c r="AU145" s="18" t="s">
        <v>86</v>
      </c>
    </row>
    <row r="146" s="2" customFormat="1" ht="16.5" customHeight="1">
      <c r="A146" s="39"/>
      <c r="B146" s="40"/>
      <c r="C146" s="252" t="s">
        <v>279</v>
      </c>
      <c r="D146" s="252" t="s">
        <v>226</v>
      </c>
      <c r="E146" s="253" t="s">
        <v>3859</v>
      </c>
      <c r="F146" s="254" t="s">
        <v>3860</v>
      </c>
      <c r="G146" s="255" t="s">
        <v>320</v>
      </c>
      <c r="H146" s="256">
        <v>4</v>
      </c>
      <c r="I146" s="257"/>
      <c r="J146" s="257"/>
      <c r="K146" s="258">
        <f>ROUND(P146*H146,2)</f>
        <v>0</v>
      </c>
      <c r="L146" s="254" t="s">
        <v>3821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86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522</v>
      </c>
    </row>
    <row r="147" s="2" customFormat="1">
      <c r="A147" s="39"/>
      <c r="B147" s="40"/>
      <c r="C147" s="41"/>
      <c r="D147" s="266" t="s">
        <v>232</v>
      </c>
      <c r="E147" s="41"/>
      <c r="F147" s="267" t="s">
        <v>3861</v>
      </c>
      <c r="G147" s="41"/>
      <c r="H147" s="41"/>
      <c r="I147" s="158"/>
      <c r="J147" s="158"/>
      <c r="K147" s="41"/>
      <c r="L147" s="41"/>
      <c r="M147" s="45"/>
      <c r="N147" s="268"/>
      <c r="O147" s="269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232</v>
      </c>
      <c r="AU147" s="18" t="s">
        <v>86</v>
      </c>
    </row>
    <row r="148" s="2" customFormat="1" ht="21.75" customHeight="1">
      <c r="A148" s="39"/>
      <c r="B148" s="40"/>
      <c r="C148" s="252" t="s">
        <v>289</v>
      </c>
      <c r="D148" s="252" t="s">
        <v>226</v>
      </c>
      <c r="E148" s="253" t="s">
        <v>4703</v>
      </c>
      <c r="F148" s="254" t="s">
        <v>4704</v>
      </c>
      <c r="G148" s="255" t="s">
        <v>320</v>
      </c>
      <c r="H148" s="256">
        <v>3</v>
      </c>
      <c r="I148" s="257"/>
      <c r="J148" s="257"/>
      <c r="K148" s="258">
        <f>ROUND(P148*H148,2)</f>
        <v>0</v>
      </c>
      <c r="L148" s="254" t="s">
        <v>3821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86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365</v>
      </c>
    </row>
    <row r="149" s="2" customFormat="1">
      <c r="A149" s="39"/>
      <c r="B149" s="40"/>
      <c r="C149" s="41"/>
      <c r="D149" s="266" t="s">
        <v>232</v>
      </c>
      <c r="E149" s="41"/>
      <c r="F149" s="267" t="s">
        <v>3864</v>
      </c>
      <c r="G149" s="41"/>
      <c r="H149" s="41"/>
      <c r="I149" s="158"/>
      <c r="J149" s="158"/>
      <c r="K149" s="41"/>
      <c r="L149" s="41"/>
      <c r="M149" s="45"/>
      <c r="N149" s="268"/>
      <c r="O149" s="269"/>
      <c r="P149" s="92"/>
      <c r="Q149" s="92"/>
      <c r="R149" s="92"/>
      <c r="S149" s="92"/>
      <c r="T149" s="92"/>
      <c r="U149" s="92"/>
      <c r="V149" s="92"/>
      <c r="W149" s="92"/>
      <c r="X149" s="93"/>
      <c r="Y149" s="39"/>
      <c r="Z149" s="39"/>
      <c r="AA149" s="39"/>
      <c r="AB149" s="39"/>
      <c r="AC149" s="39"/>
      <c r="AD149" s="39"/>
      <c r="AE149" s="39"/>
      <c r="AT149" s="18" t="s">
        <v>232</v>
      </c>
      <c r="AU149" s="18" t="s">
        <v>86</v>
      </c>
    </row>
    <row r="150" s="2" customFormat="1" ht="21.75" customHeight="1">
      <c r="A150" s="39"/>
      <c r="B150" s="40"/>
      <c r="C150" s="252" t="s">
        <v>9</v>
      </c>
      <c r="D150" s="252" t="s">
        <v>226</v>
      </c>
      <c r="E150" s="253" t="s">
        <v>4705</v>
      </c>
      <c r="F150" s="254" t="s">
        <v>4706</v>
      </c>
      <c r="G150" s="255" t="s">
        <v>320</v>
      </c>
      <c r="H150" s="256">
        <v>1</v>
      </c>
      <c r="I150" s="257"/>
      <c r="J150" s="257"/>
      <c r="K150" s="258">
        <f>ROUND(P150*H150,2)</f>
        <v>0</v>
      </c>
      <c r="L150" s="254" t="s">
        <v>3821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86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375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4707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86</v>
      </c>
    </row>
    <row r="152" s="2" customFormat="1" ht="21.75" customHeight="1">
      <c r="A152" s="39"/>
      <c r="B152" s="40"/>
      <c r="C152" s="252" t="s">
        <v>303</v>
      </c>
      <c r="D152" s="252" t="s">
        <v>226</v>
      </c>
      <c r="E152" s="253" t="s">
        <v>4708</v>
      </c>
      <c r="F152" s="254" t="s">
        <v>4709</v>
      </c>
      <c r="G152" s="255" t="s">
        <v>320</v>
      </c>
      <c r="H152" s="256">
        <v>1</v>
      </c>
      <c r="I152" s="257"/>
      <c r="J152" s="257"/>
      <c r="K152" s="258">
        <f>ROUND(P152*H152,2)</f>
        <v>0</v>
      </c>
      <c r="L152" s="254" t="s">
        <v>3821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86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385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4710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86</v>
      </c>
    </row>
    <row r="154" s="2" customFormat="1" ht="16.5" customHeight="1">
      <c r="A154" s="39"/>
      <c r="B154" s="40"/>
      <c r="C154" s="252" t="s">
        <v>312</v>
      </c>
      <c r="D154" s="252" t="s">
        <v>226</v>
      </c>
      <c r="E154" s="253" t="s">
        <v>4711</v>
      </c>
      <c r="F154" s="254" t="s">
        <v>4712</v>
      </c>
      <c r="G154" s="255" t="s">
        <v>320</v>
      </c>
      <c r="H154" s="256">
        <v>1</v>
      </c>
      <c r="I154" s="257"/>
      <c r="J154" s="257"/>
      <c r="K154" s="258">
        <f>ROUND(P154*H154,2)</f>
        <v>0</v>
      </c>
      <c r="L154" s="254" t="s">
        <v>3821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86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307</v>
      </c>
    </row>
    <row r="155" s="2" customFormat="1">
      <c r="A155" s="39"/>
      <c r="B155" s="40"/>
      <c r="C155" s="41"/>
      <c r="D155" s="266" t="s">
        <v>232</v>
      </c>
      <c r="E155" s="41"/>
      <c r="F155" s="267" t="s">
        <v>4713</v>
      </c>
      <c r="G155" s="41"/>
      <c r="H155" s="41"/>
      <c r="I155" s="158"/>
      <c r="J155" s="158"/>
      <c r="K155" s="41"/>
      <c r="L155" s="41"/>
      <c r="M155" s="45"/>
      <c r="N155" s="268"/>
      <c r="O155" s="269"/>
      <c r="P155" s="92"/>
      <c r="Q155" s="92"/>
      <c r="R155" s="92"/>
      <c r="S155" s="92"/>
      <c r="T155" s="92"/>
      <c r="U155" s="92"/>
      <c r="V155" s="92"/>
      <c r="W155" s="92"/>
      <c r="X155" s="93"/>
      <c r="Y155" s="39"/>
      <c r="Z155" s="39"/>
      <c r="AA155" s="39"/>
      <c r="AB155" s="39"/>
      <c r="AC155" s="39"/>
      <c r="AD155" s="39"/>
      <c r="AE155" s="39"/>
      <c r="AT155" s="18" t="s">
        <v>232</v>
      </c>
      <c r="AU155" s="18" t="s">
        <v>86</v>
      </c>
    </row>
    <row r="156" s="2" customFormat="1" ht="21.75" customHeight="1">
      <c r="A156" s="39"/>
      <c r="B156" s="40"/>
      <c r="C156" s="252" t="s">
        <v>317</v>
      </c>
      <c r="D156" s="252" t="s">
        <v>226</v>
      </c>
      <c r="E156" s="253" t="s">
        <v>3892</v>
      </c>
      <c r="F156" s="254" t="s">
        <v>3893</v>
      </c>
      <c r="G156" s="255" t="s">
        <v>481</v>
      </c>
      <c r="H156" s="256">
        <v>10</v>
      </c>
      <c r="I156" s="257"/>
      <c r="J156" s="257"/>
      <c r="K156" s="258">
        <f>ROUND(P156*H156,2)</f>
        <v>0</v>
      </c>
      <c r="L156" s="254" t="s">
        <v>3821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86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327</v>
      </c>
    </row>
    <row r="157" s="2" customFormat="1" ht="21.75" customHeight="1">
      <c r="A157" s="39"/>
      <c r="B157" s="40"/>
      <c r="C157" s="252" t="s">
        <v>322</v>
      </c>
      <c r="D157" s="252" t="s">
        <v>226</v>
      </c>
      <c r="E157" s="253" t="s">
        <v>3894</v>
      </c>
      <c r="F157" s="254" t="s">
        <v>3895</v>
      </c>
      <c r="G157" s="255" t="s">
        <v>481</v>
      </c>
      <c r="H157" s="256">
        <v>10</v>
      </c>
      <c r="I157" s="257"/>
      <c r="J157" s="257"/>
      <c r="K157" s="258">
        <f>ROUND(P157*H157,2)</f>
        <v>0</v>
      </c>
      <c r="L157" s="254" t="s">
        <v>3821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86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575</v>
      </c>
    </row>
    <row r="158" s="2" customFormat="1" ht="21.75" customHeight="1">
      <c r="A158" s="39"/>
      <c r="B158" s="40"/>
      <c r="C158" s="252" t="s">
        <v>332</v>
      </c>
      <c r="D158" s="252" t="s">
        <v>226</v>
      </c>
      <c r="E158" s="253" t="s">
        <v>3902</v>
      </c>
      <c r="F158" s="254" t="s">
        <v>3903</v>
      </c>
      <c r="G158" s="255" t="s">
        <v>481</v>
      </c>
      <c r="H158" s="256">
        <v>10</v>
      </c>
      <c r="I158" s="257"/>
      <c r="J158" s="257"/>
      <c r="K158" s="258">
        <f>ROUND(P158*H158,2)</f>
        <v>0</v>
      </c>
      <c r="L158" s="254" t="s">
        <v>3821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86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584</v>
      </c>
    </row>
    <row r="159" s="2" customFormat="1" ht="16.5" customHeight="1">
      <c r="A159" s="39"/>
      <c r="B159" s="40"/>
      <c r="C159" s="252" t="s">
        <v>8</v>
      </c>
      <c r="D159" s="252" t="s">
        <v>226</v>
      </c>
      <c r="E159" s="253" t="s">
        <v>3916</v>
      </c>
      <c r="F159" s="254" t="s">
        <v>3917</v>
      </c>
      <c r="G159" s="255" t="s">
        <v>320</v>
      </c>
      <c r="H159" s="256">
        <v>6</v>
      </c>
      <c r="I159" s="257"/>
      <c r="J159" s="257"/>
      <c r="K159" s="258">
        <f>ROUND(P159*H159,2)</f>
        <v>0</v>
      </c>
      <c r="L159" s="254" t="s">
        <v>3821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86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595</v>
      </c>
    </row>
    <row r="160" s="2" customFormat="1" ht="16.5" customHeight="1">
      <c r="A160" s="39"/>
      <c r="B160" s="40"/>
      <c r="C160" s="252" t="s">
        <v>343</v>
      </c>
      <c r="D160" s="252" t="s">
        <v>226</v>
      </c>
      <c r="E160" s="253" t="s">
        <v>3918</v>
      </c>
      <c r="F160" s="254" t="s">
        <v>3919</v>
      </c>
      <c r="G160" s="255" t="s">
        <v>320</v>
      </c>
      <c r="H160" s="256">
        <v>2</v>
      </c>
      <c r="I160" s="257"/>
      <c r="J160" s="257"/>
      <c r="K160" s="258">
        <f>ROUND(P160*H160,2)</f>
        <v>0</v>
      </c>
      <c r="L160" s="254" t="s">
        <v>3821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86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611</v>
      </c>
    </row>
    <row r="161" s="2" customFormat="1" ht="21.75" customHeight="1">
      <c r="A161" s="39"/>
      <c r="B161" s="40"/>
      <c r="C161" s="252" t="s">
        <v>348</v>
      </c>
      <c r="D161" s="252" t="s">
        <v>226</v>
      </c>
      <c r="E161" s="253" t="s">
        <v>4714</v>
      </c>
      <c r="F161" s="254" t="s">
        <v>4715</v>
      </c>
      <c r="G161" s="255" t="s">
        <v>481</v>
      </c>
      <c r="H161" s="256">
        <v>10</v>
      </c>
      <c r="I161" s="257"/>
      <c r="J161" s="257"/>
      <c r="K161" s="258">
        <f>ROUND(P161*H161,2)</f>
        <v>0</v>
      </c>
      <c r="L161" s="254" t="s">
        <v>3821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86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621</v>
      </c>
    </row>
    <row r="162" s="2" customFormat="1" ht="16.5" customHeight="1">
      <c r="A162" s="39"/>
      <c r="B162" s="40"/>
      <c r="C162" s="252" t="s">
        <v>353</v>
      </c>
      <c r="D162" s="252" t="s">
        <v>226</v>
      </c>
      <c r="E162" s="253" t="s">
        <v>3920</v>
      </c>
      <c r="F162" s="254" t="s">
        <v>3921</v>
      </c>
      <c r="G162" s="255" t="s">
        <v>481</v>
      </c>
      <c r="H162" s="256">
        <v>20</v>
      </c>
      <c r="I162" s="257"/>
      <c r="J162" s="257"/>
      <c r="K162" s="258">
        <f>ROUND(P162*H162,2)</f>
        <v>0</v>
      </c>
      <c r="L162" s="254" t="s">
        <v>3821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239</v>
      </c>
      <c r="AT162" s="264" t="s">
        <v>226</v>
      </c>
      <c r="AU162" s="264" t="s">
        <v>86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630</v>
      </c>
    </row>
    <row r="163" s="2" customFormat="1">
      <c r="A163" s="39"/>
      <c r="B163" s="40"/>
      <c r="C163" s="41"/>
      <c r="D163" s="266" t="s">
        <v>232</v>
      </c>
      <c r="E163" s="41"/>
      <c r="F163" s="267" t="s">
        <v>4716</v>
      </c>
      <c r="G163" s="41"/>
      <c r="H163" s="41"/>
      <c r="I163" s="158"/>
      <c r="J163" s="158"/>
      <c r="K163" s="41"/>
      <c r="L163" s="41"/>
      <c r="M163" s="45"/>
      <c r="N163" s="268"/>
      <c r="O163" s="269"/>
      <c r="P163" s="92"/>
      <c r="Q163" s="92"/>
      <c r="R163" s="92"/>
      <c r="S163" s="92"/>
      <c r="T163" s="92"/>
      <c r="U163" s="92"/>
      <c r="V163" s="92"/>
      <c r="W163" s="92"/>
      <c r="X163" s="93"/>
      <c r="Y163" s="39"/>
      <c r="Z163" s="39"/>
      <c r="AA163" s="39"/>
      <c r="AB163" s="39"/>
      <c r="AC163" s="39"/>
      <c r="AD163" s="39"/>
      <c r="AE163" s="39"/>
      <c r="AT163" s="18" t="s">
        <v>232</v>
      </c>
      <c r="AU163" s="18" t="s">
        <v>86</v>
      </c>
    </row>
    <row r="164" s="2" customFormat="1" ht="21.75" customHeight="1">
      <c r="A164" s="39"/>
      <c r="B164" s="40"/>
      <c r="C164" s="252" t="s">
        <v>358</v>
      </c>
      <c r="D164" s="252" t="s">
        <v>226</v>
      </c>
      <c r="E164" s="253" t="s">
        <v>3923</v>
      </c>
      <c r="F164" s="254" t="s">
        <v>3924</v>
      </c>
      <c r="G164" s="255" t="s">
        <v>481</v>
      </c>
      <c r="H164" s="256">
        <v>25</v>
      </c>
      <c r="I164" s="257"/>
      <c r="J164" s="257"/>
      <c r="K164" s="258">
        <f>ROUND(P164*H164,2)</f>
        <v>0</v>
      </c>
      <c r="L164" s="254" t="s">
        <v>3821</v>
      </c>
      <c r="M164" s="45"/>
      <c r="N164" s="259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0</v>
      </c>
      <c r="V164" s="262">
        <f>U164*H164</f>
        <v>0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239</v>
      </c>
      <c r="AT164" s="264" t="s">
        <v>226</v>
      </c>
      <c r="AU164" s="264" t="s">
        <v>86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239</v>
      </c>
      <c r="BM164" s="264" t="s">
        <v>640</v>
      </c>
    </row>
    <row r="165" s="2" customFormat="1">
      <c r="A165" s="39"/>
      <c r="B165" s="40"/>
      <c r="C165" s="41"/>
      <c r="D165" s="266" t="s">
        <v>232</v>
      </c>
      <c r="E165" s="41"/>
      <c r="F165" s="267" t="s">
        <v>4717</v>
      </c>
      <c r="G165" s="41"/>
      <c r="H165" s="41"/>
      <c r="I165" s="158"/>
      <c r="J165" s="158"/>
      <c r="K165" s="41"/>
      <c r="L165" s="41"/>
      <c r="M165" s="45"/>
      <c r="N165" s="268"/>
      <c r="O165" s="269"/>
      <c r="P165" s="92"/>
      <c r="Q165" s="92"/>
      <c r="R165" s="92"/>
      <c r="S165" s="92"/>
      <c r="T165" s="92"/>
      <c r="U165" s="92"/>
      <c r="V165" s="92"/>
      <c r="W165" s="92"/>
      <c r="X165" s="93"/>
      <c r="Y165" s="39"/>
      <c r="Z165" s="39"/>
      <c r="AA165" s="39"/>
      <c r="AB165" s="39"/>
      <c r="AC165" s="39"/>
      <c r="AD165" s="39"/>
      <c r="AE165" s="39"/>
      <c r="AT165" s="18" t="s">
        <v>232</v>
      </c>
      <c r="AU165" s="18" t="s">
        <v>86</v>
      </c>
    </row>
    <row r="166" s="2" customFormat="1" ht="21.75" customHeight="1">
      <c r="A166" s="39"/>
      <c r="B166" s="40"/>
      <c r="C166" s="252" t="s">
        <v>522</v>
      </c>
      <c r="D166" s="252" t="s">
        <v>226</v>
      </c>
      <c r="E166" s="253" t="s">
        <v>4718</v>
      </c>
      <c r="F166" s="254" t="s">
        <v>4719</v>
      </c>
      <c r="G166" s="255" t="s">
        <v>481</v>
      </c>
      <c r="H166" s="256">
        <v>95</v>
      </c>
      <c r="I166" s="257"/>
      <c r="J166" s="257"/>
      <c r="K166" s="258">
        <f>ROUND(P166*H166,2)</f>
        <v>0</v>
      </c>
      <c r="L166" s="254" t="s">
        <v>3821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239</v>
      </c>
      <c r="AT166" s="264" t="s">
        <v>226</v>
      </c>
      <c r="AU166" s="264" t="s">
        <v>86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239</v>
      </c>
      <c r="BM166" s="264" t="s">
        <v>650</v>
      </c>
    </row>
    <row r="167" s="2" customFormat="1" ht="21.75" customHeight="1">
      <c r="A167" s="39"/>
      <c r="B167" s="40"/>
      <c r="C167" s="252" t="s">
        <v>526</v>
      </c>
      <c r="D167" s="252" t="s">
        <v>226</v>
      </c>
      <c r="E167" s="253" t="s">
        <v>4720</v>
      </c>
      <c r="F167" s="254" t="s">
        <v>4721</v>
      </c>
      <c r="G167" s="255" t="s">
        <v>481</v>
      </c>
      <c r="H167" s="256">
        <v>115</v>
      </c>
      <c r="I167" s="257"/>
      <c r="J167" s="257"/>
      <c r="K167" s="258">
        <f>ROUND(P167*H167,2)</f>
        <v>0</v>
      </c>
      <c r="L167" s="254" t="s">
        <v>3821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86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668</v>
      </c>
    </row>
    <row r="168" s="2" customFormat="1" ht="16.5" customHeight="1">
      <c r="A168" s="39"/>
      <c r="B168" s="40"/>
      <c r="C168" s="252" t="s">
        <v>365</v>
      </c>
      <c r="D168" s="252" t="s">
        <v>226</v>
      </c>
      <c r="E168" s="253" t="s">
        <v>3931</v>
      </c>
      <c r="F168" s="254" t="s">
        <v>3932</v>
      </c>
      <c r="G168" s="255" t="s">
        <v>320</v>
      </c>
      <c r="H168" s="256">
        <v>1</v>
      </c>
      <c r="I168" s="257"/>
      <c r="J168" s="257"/>
      <c r="K168" s="258">
        <f>ROUND(P168*H168,2)</f>
        <v>0</v>
      </c>
      <c r="L168" s="254" t="s">
        <v>3821</v>
      </c>
      <c r="M168" s="45"/>
      <c r="N168" s="323" t="s">
        <v>1</v>
      </c>
      <c r="O168" s="324" t="s">
        <v>41</v>
      </c>
      <c r="P168" s="325">
        <f>I168+J168</f>
        <v>0</v>
      </c>
      <c r="Q168" s="325">
        <f>ROUND(I168*H168,2)</f>
        <v>0</v>
      </c>
      <c r="R168" s="325">
        <f>ROUND(J168*H168,2)</f>
        <v>0</v>
      </c>
      <c r="S168" s="272"/>
      <c r="T168" s="326">
        <f>S168*H168</f>
        <v>0</v>
      </c>
      <c r="U168" s="326">
        <v>0</v>
      </c>
      <c r="V168" s="326">
        <f>U168*H168</f>
        <v>0</v>
      </c>
      <c r="W168" s="326">
        <v>0</v>
      </c>
      <c r="X168" s="327">
        <f>W168*H168</f>
        <v>0</v>
      </c>
      <c r="Y168" s="39"/>
      <c r="Z168" s="39"/>
      <c r="AA168" s="39"/>
      <c r="AB168" s="39"/>
      <c r="AC168" s="39"/>
      <c r="AD168" s="39"/>
      <c r="AE168" s="39"/>
      <c r="AR168" s="264" t="s">
        <v>239</v>
      </c>
      <c r="AT168" s="264" t="s">
        <v>226</v>
      </c>
      <c r="AU168" s="264" t="s">
        <v>86</v>
      </c>
      <c r="AY168" s="18" t="s">
        <v>223</v>
      </c>
      <c r="BE168" s="265">
        <f>IF(O168="základní",K168,0)</f>
        <v>0</v>
      </c>
      <c r="BF168" s="265">
        <f>IF(O168="snížená",K168,0)</f>
        <v>0</v>
      </c>
      <c r="BG168" s="265">
        <f>IF(O168="zákl. přenesená",K168,0)</f>
        <v>0</v>
      </c>
      <c r="BH168" s="265">
        <f>IF(O168="sníž. přenesená",K168,0)</f>
        <v>0</v>
      </c>
      <c r="BI168" s="265">
        <f>IF(O168="nulová",K168,0)</f>
        <v>0</v>
      </c>
      <c r="BJ168" s="18" t="s">
        <v>86</v>
      </c>
      <c r="BK168" s="265">
        <f>ROUND(P168*H168,2)</f>
        <v>0</v>
      </c>
      <c r="BL168" s="18" t="s">
        <v>239</v>
      </c>
      <c r="BM168" s="264" t="s">
        <v>683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197"/>
      <c r="J169" s="197"/>
      <c r="K169" s="68"/>
      <c r="L169" s="68"/>
      <c r="M169" s="45"/>
      <c r="N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5viaBX4DhUhC+YUVOKBfmx2oTb3EOV+dJqVzop+XoHs2m/diQqS6SsM4Nv0TIEcifnAiC473HzMbf0V6JXr0SQ==" hashValue="Fq8a/uVneq4LwDBKZErPkVIjDb1KLMlOHZ2MBqFsKX6cMrshDtr2cYVgDtvwuKCLYXN61jpa7O8OfBTkuv27Ew==" algorithmName="SHA-512" password="CC35"/>
  <autoFilter ref="C121:L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168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4722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ROUND(K133,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ROUND((SUM(BE133:BE394)),  2)</f>
        <v>0</v>
      </c>
      <c r="G35" s="39"/>
      <c r="H35" s="39"/>
      <c r="I35" s="176">
        <v>0.20999999999999999</v>
      </c>
      <c r="J35" s="158"/>
      <c r="K35" s="170">
        <f>ROUND(((SUM(BE133:BE394))*I35),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ROUND((SUM(BF133:BF394)),  2)</f>
        <v>0</v>
      </c>
      <c r="G36" s="39"/>
      <c r="H36" s="39"/>
      <c r="I36" s="176">
        <v>0.14999999999999999</v>
      </c>
      <c r="J36" s="158"/>
      <c r="K36" s="170">
        <f>ROUND(((SUM(BF133:BF394))*I36),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ROUND((SUM(BG133:BG394)),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ROUND((SUM(BH133:BH394)),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ROUND((SUM(BI133:BI394)),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902 - Prosklený pavilón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Q133</f>
        <v>0</v>
      </c>
      <c r="J96" s="208">
        <f>R133</f>
        <v>0</v>
      </c>
      <c r="K96" s="111">
        <f>K133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Q134</f>
        <v>0</v>
      </c>
      <c r="J97" s="213">
        <f>R134</f>
        <v>0</v>
      </c>
      <c r="K97" s="214">
        <f>K134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Q135</f>
        <v>0</v>
      </c>
      <c r="J98" s="219">
        <f>R135</f>
        <v>0</v>
      </c>
      <c r="K98" s="220">
        <f>K135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Q162</f>
        <v>0</v>
      </c>
      <c r="J99" s="219">
        <f>R162</f>
        <v>0</v>
      </c>
      <c r="K99" s="220">
        <f>K162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1149</v>
      </c>
      <c r="E100" s="218"/>
      <c r="F100" s="218"/>
      <c r="G100" s="218"/>
      <c r="H100" s="218"/>
      <c r="I100" s="219">
        <f>Q186</f>
        <v>0</v>
      </c>
      <c r="J100" s="219">
        <f>R186</f>
        <v>0</v>
      </c>
      <c r="K100" s="220">
        <f>K186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1266</v>
      </c>
      <c r="E101" s="218"/>
      <c r="F101" s="218"/>
      <c r="G101" s="218"/>
      <c r="H101" s="218"/>
      <c r="I101" s="219">
        <f>Q195</f>
        <v>0</v>
      </c>
      <c r="J101" s="219">
        <f>R195</f>
        <v>0</v>
      </c>
      <c r="K101" s="220">
        <f>K195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1267</v>
      </c>
      <c r="E102" s="218"/>
      <c r="F102" s="218"/>
      <c r="G102" s="218"/>
      <c r="H102" s="218"/>
      <c r="I102" s="219">
        <f>Q214</f>
        <v>0</v>
      </c>
      <c r="J102" s="219">
        <f>R214</f>
        <v>0</v>
      </c>
      <c r="K102" s="220">
        <f>K214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394</v>
      </c>
      <c r="E103" s="218"/>
      <c r="F103" s="218"/>
      <c r="G103" s="218"/>
      <c r="H103" s="218"/>
      <c r="I103" s="219">
        <f>Q245</f>
        <v>0</v>
      </c>
      <c r="J103" s="219">
        <f>R245</f>
        <v>0</v>
      </c>
      <c r="K103" s="220">
        <f>K245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969</v>
      </c>
      <c r="E104" s="218"/>
      <c r="F104" s="218"/>
      <c r="G104" s="218"/>
      <c r="H104" s="218"/>
      <c r="I104" s="219">
        <f>Q258</f>
        <v>0</v>
      </c>
      <c r="J104" s="219">
        <f>R258</f>
        <v>0</v>
      </c>
      <c r="K104" s="220">
        <f>K258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9"/>
      <c r="C105" s="210"/>
      <c r="D105" s="211" t="s">
        <v>877</v>
      </c>
      <c r="E105" s="212"/>
      <c r="F105" s="212"/>
      <c r="G105" s="212"/>
      <c r="H105" s="212"/>
      <c r="I105" s="213">
        <f>Q260</f>
        <v>0</v>
      </c>
      <c r="J105" s="213">
        <f>R260</f>
        <v>0</v>
      </c>
      <c r="K105" s="214">
        <f>K260</f>
        <v>0</v>
      </c>
      <c r="L105" s="210"/>
      <c r="M105" s="21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6"/>
      <c r="C106" s="137"/>
      <c r="D106" s="217" t="s">
        <v>1268</v>
      </c>
      <c r="E106" s="218"/>
      <c r="F106" s="218"/>
      <c r="G106" s="218"/>
      <c r="H106" s="218"/>
      <c r="I106" s="219">
        <f>Q261</f>
        <v>0</v>
      </c>
      <c r="J106" s="219">
        <f>R261</f>
        <v>0</v>
      </c>
      <c r="K106" s="220">
        <f>K261</f>
        <v>0</v>
      </c>
      <c r="L106" s="137"/>
      <c r="M106" s="22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6"/>
      <c r="C107" s="137"/>
      <c r="D107" s="217" t="s">
        <v>4723</v>
      </c>
      <c r="E107" s="218"/>
      <c r="F107" s="218"/>
      <c r="G107" s="218"/>
      <c r="H107" s="218"/>
      <c r="I107" s="219">
        <f>Q295</f>
        <v>0</v>
      </c>
      <c r="J107" s="219">
        <f>R295</f>
        <v>0</v>
      </c>
      <c r="K107" s="220">
        <f>K295</f>
        <v>0</v>
      </c>
      <c r="L107" s="137"/>
      <c r="M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6"/>
      <c r="C108" s="137"/>
      <c r="D108" s="217" t="s">
        <v>4724</v>
      </c>
      <c r="E108" s="218"/>
      <c r="F108" s="218"/>
      <c r="G108" s="218"/>
      <c r="H108" s="218"/>
      <c r="I108" s="219">
        <f>Q319</f>
        <v>0</v>
      </c>
      <c r="J108" s="219">
        <f>R319</f>
        <v>0</v>
      </c>
      <c r="K108" s="220">
        <f>K319</f>
        <v>0</v>
      </c>
      <c r="L108" s="137"/>
      <c r="M108" s="22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6"/>
      <c r="C109" s="137"/>
      <c r="D109" s="217" t="s">
        <v>4725</v>
      </c>
      <c r="E109" s="218"/>
      <c r="F109" s="218"/>
      <c r="G109" s="218"/>
      <c r="H109" s="218"/>
      <c r="I109" s="219">
        <f>Q324</f>
        <v>0</v>
      </c>
      <c r="J109" s="219">
        <f>R324</f>
        <v>0</v>
      </c>
      <c r="K109" s="220">
        <f>K324</f>
        <v>0</v>
      </c>
      <c r="L109" s="137"/>
      <c r="M109" s="22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6"/>
      <c r="C110" s="137"/>
      <c r="D110" s="217" t="s">
        <v>1270</v>
      </c>
      <c r="E110" s="218"/>
      <c r="F110" s="218"/>
      <c r="G110" s="218"/>
      <c r="H110" s="218"/>
      <c r="I110" s="219">
        <f>Q358</f>
        <v>0</v>
      </c>
      <c r="J110" s="219">
        <f>R358</f>
        <v>0</v>
      </c>
      <c r="K110" s="220">
        <f>K358</f>
        <v>0</v>
      </c>
      <c r="L110" s="137"/>
      <c r="M110" s="22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6"/>
      <c r="C111" s="137"/>
      <c r="D111" s="217" t="s">
        <v>4726</v>
      </c>
      <c r="E111" s="218"/>
      <c r="F111" s="218"/>
      <c r="G111" s="218"/>
      <c r="H111" s="218"/>
      <c r="I111" s="219">
        <f>Q366</f>
        <v>0</v>
      </c>
      <c r="J111" s="219">
        <f>R366</f>
        <v>0</v>
      </c>
      <c r="K111" s="220">
        <f>K366</f>
        <v>0</v>
      </c>
      <c r="L111" s="137"/>
      <c r="M111" s="22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6"/>
      <c r="C112" s="137"/>
      <c r="D112" s="217" t="s">
        <v>1271</v>
      </c>
      <c r="E112" s="218"/>
      <c r="F112" s="218"/>
      <c r="G112" s="218"/>
      <c r="H112" s="218"/>
      <c r="I112" s="219">
        <f>Q378</f>
        <v>0</v>
      </c>
      <c r="J112" s="219">
        <f>R378</f>
        <v>0</v>
      </c>
      <c r="K112" s="220">
        <f>K378</f>
        <v>0</v>
      </c>
      <c r="L112" s="137"/>
      <c r="M112" s="22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6"/>
      <c r="C113" s="137"/>
      <c r="D113" s="217" t="s">
        <v>4727</v>
      </c>
      <c r="E113" s="218"/>
      <c r="F113" s="218"/>
      <c r="G113" s="218"/>
      <c r="H113" s="218"/>
      <c r="I113" s="219">
        <f>Q390</f>
        <v>0</v>
      </c>
      <c r="J113" s="219">
        <f>R390</f>
        <v>0</v>
      </c>
      <c r="K113" s="220">
        <f>K390</f>
        <v>0</v>
      </c>
      <c r="L113" s="137"/>
      <c r="M113" s="22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197"/>
      <c r="J115" s="197"/>
      <c r="K115" s="68"/>
      <c r="L115" s="68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200"/>
      <c r="J119" s="200"/>
      <c r="K119" s="70"/>
      <c r="L119" s="70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204</v>
      </c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</v>
      </c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201" t="str">
        <f>E7</f>
        <v>Revitalizace centra města Kopřivnice - aktualizace 08.2020</v>
      </c>
      <c r="F123" s="33"/>
      <c r="G123" s="33"/>
      <c r="H123" s="33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187</v>
      </c>
      <c r="D124" s="41"/>
      <c r="E124" s="41"/>
      <c r="F124" s="41"/>
      <c r="G124" s="41"/>
      <c r="H124" s="41"/>
      <c r="I124" s="158"/>
      <c r="J124" s="158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902 - Prosklený pavilón</v>
      </c>
      <c r="F125" s="41"/>
      <c r="G125" s="41"/>
      <c r="H125" s="41"/>
      <c r="I125" s="158"/>
      <c r="J125" s="158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58"/>
      <c r="J126" s="158"/>
      <c r="K126" s="41"/>
      <c r="L126" s="41"/>
      <c r="M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21</v>
      </c>
      <c r="D127" s="41"/>
      <c r="E127" s="41"/>
      <c r="F127" s="28" t="str">
        <f>F12</f>
        <v xml:space="preserve"> </v>
      </c>
      <c r="G127" s="41"/>
      <c r="H127" s="41"/>
      <c r="I127" s="160" t="s">
        <v>23</v>
      </c>
      <c r="J127" s="162" t="str">
        <f>IF(J12="","",J12)</f>
        <v>7. 8. 2020</v>
      </c>
      <c r="K127" s="41"/>
      <c r="L127" s="41"/>
      <c r="M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58"/>
      <c r="J128" s="158"/>
      <c r="K128" s="41"/>
      <c r="L128" s="41"/>
      <c r="M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25</v>
      </c>
      <c r="D129" s="41"/>
      <c r="E129" s="41"/>
      <c r="F129" s="28" t="str">
        <f>E15</f>
        <v>Město Kopřivnice</v>
      </c>
      <c r="G129" s="41"/>
      <c r="H129" s="41"/>
      <c r="I129" s="160" t="s">
        <v>31</v>
      </c>
      <c r="J129" s="202" t="str">
        <f>E21</f>
        <v>Dopravoprojekt Ostrava a.s.</v>
      </c>
      <c r="K129" s="41"/>
      <c r="L129" s="41"/>
      <c r="M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29</v>
      </c>
      <c r="D130" s="41"/>
      <c r="E130" s="41"/>
      <c r="F130" s="28" t="str">
        <f>IF(E18="","",E18)</f>
        <v>Vyplň údaj</v>
      </c>
      <c r="G130" s="41"/>
      <c r="H130" s="41"/>
      <c r="I130" s="160" t="s">
        <v>33</v>
      </c>
      <c r="J130" s="202" t="str">
        <f>E24</f>
        <v xml:space="preserve"> </v>
      </c>
      <c r="K130" s="41"/>
      <c r="L130" s="41"/>
      <c r="M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158"/>
      <c r="J131" s="158"/>
      <c r="K131" s="41"/>
      <c r="L131" s="41"/>
      <c r="M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22"/>
      <c r="B132" s="223"/>
      <c r="C132" s="224" t="s">
        <v>205</v>
      </c>
      <c r="D132" s="225" t="s">
        <v>61</v>
      </c>
      <c r="E132" s="225" t="s">
        <v>57</v>
      </c>
      <c r="F132" s="225" t="s">
        <v>58</v>
      </c>
      <c r="G132" s="225" t="s">
        <v>206</v>
      </c>
      <c r="H132" s="225" t="s">
        <v>207</v>
      </c>
      <c r="I132" s="226" t="s">
        <v>208</v>
      </c>
      <c r="J132" s="226" t="s">
        <v>209</v>
      </c>
      <c r="K132" s="225" t="s">
        <v>196</v>
      </c>
      <c r="L132" s="227" t="s">
        <v>210</v>
      </c>
      <c r="M132" s="228"/>
      <c r="N132" s="101" t="s">
        <v>1</v>
      </c>
      <c r="O132" s="102" t="s">
        <v>40</v>
      </c>
      <c r="P132" s="102" t="s">
        <v>211</v>
      </c>
      <c r="Q132" s="102" t="s">
        <v>212</v>
      </c>
      <c r="R132" s="102" t="s">
        <v>213</v>
      </c>
      <c r="S132" s="102" t="s">
        <v>214</v>
      </c>
      <c r="T132" s="102" t="s">
        <v>215</v>
      </c>
      <c r="U132" s="102" t="s">
        <v>216</v>
      </c>
      <c r="V132" s="102" t="s">
        <v>217</v>
      </c>
      <c r="W132" s="102" t="s">
        <v>218</v>
      </c>
      <c r="X132" s="103" t="s">
        <v>219</v>
      </c>
      <c r="Y132" s="222"/>
      <c r="Z132" s="222"/>
      <c r="AA132" s="222"/>
      <c r="AB132" s="222"/>
      <c r="AC132" s="222"/>
      <c r="AD132" s="222"/>
      <c r="AE132" s="222"/>
    </row>
    <row r="133" s="2" customFormat="1" ht="22.8" customHeight="1">
      <c r="A133" s="39"/>
      <c r="B133" s="40"/>
      <c r="C133" s="108" t="s">
        <v>220</v>
      </c>
      <c r="D133" s="41"/>
      <c r="E133" s="41"/>
      <c r="F133" s="41"/>
      <c r="G133" s="41"/>
      <c r="H133" s="41"/>
      <c r="I133" s="158"/>
      <c r="J133" s="158"/>
      <c r="K133" s="229">
        <f>BK133</f>
        <v>0</v>
      </c>
      <c r="L133" s="41"/>
      <c r="M133" s="45"/>
      <c r="N133" s="104"/>
      <c r="O133" s="230"/>
      <c r="P133" s="105"/>
      <c r="Q133" s="231">
        <f>Q134+Q260</f>
        <v>0</v>
      </c>
      <c r="R133" s="231">
        <f>R134+R260</f>
        <v>0</v>
      </c>
      <c r="S133" s="105"/>
      <c r="T133" s="232">
        <f>T134+T260</f>
        <v>0</v>
      </c>
      <c r="U133" s="105"/>
      <c r="V133" s="232">
        <f>V134+V260</f>
        <v>0</v>
      </c>
      <c r="W133" s="105"/>
      <c r="X133" s="233">
        <f>X134+X260</f>
        <v>0</v>
      </c>
      <c r="Y133" s="39"/>
      <c r="Z133" s="39"/>
      <c r="AA133" s="39"/>
      <c r="AB133" s="39"/>
      <c r="AC133" s="39"/>
      <c r="AD133" s="39"/>
      <c r="AE133" s="39"/>
      <c r="AT133" s="18" t="s">
        <v>77</v>
      </c>
      <c r="AU133" s="18" t="s">
        <v>198</v>
      </c>
      <c r="BK133" s="234">
        <f>BK134+BK260</f>
        <v>0</v>
      </c>
    </row>
    <row r="134" s="12" customFormat="1" ht="25.92" customHeight="1">
      <c r="A134" s="12"/>
      <c r="B134" s="235"/>
      <c r="C134" s="236"/>
      <c r="D134" s="237" t="s">
        <v>77</v>
      </c>
      <c r="E134" s="238" t="s">
        <v>398</v>
      </c>
      <c r="F134" s="238" t="s">
        <v>399</v>
      </c>
      <c r="G134" s="236"/>
      <c r="H134" s="236"/>
      <c r="I134" s="239"/>
      <c r="J134" s="239"/>
      <c r="K134" s="240">
        <f>BK134</f>
        <v>0</v>
      </c>
      <c r="L134" s="236"/>
      <c r="M134" s="241"/>
      <c r="N134" s="242"/>
      <c r="O134" s="243"/>
      <c r="P134" s="243"/>
      <c r="Q134" s="244">
        <f>Q135+Q162+Q186+Q195+Q214+Q245+Q258</f>
        <v>0</v>
      </c>
      <c r="R134" s="244">
        <f>R135+R162+R186+R195+R214+R245+R258</f>
        <v>0</v>
      </c>
      <c r="S134" s="243"/>
      <c r="T134" s="245">
        <f>T135+T162+T186+T195+T214+T245+T258</f>
        <v>0</v>
      </c>
      <c r="U134" s="243"/>
      <c r="V134" s="245">
        <f>V135+V162+V186+V195+V214+V245+V258</f>
        <v>0</v>
      </c>
      <c r="W134" s="243"/>
      <c r="X134" s="246">
        <f>X135+X162+X186+X195+X214+X245+X258</f>
        <v>0</v>
      </c>
      <c r="Y134" s="12"/>
      <c r="Z134" s="12"/>
      <c r="AA134" s="12"/>
      <c r="AB134" s="12"/>
      <c r="AC134" s="12"/>
      <c r="AD134" s="12"/>
      <c r="AE134" s="12"/>
      <c r="AR134" s="247" t="s">
        <v>86</v>
      </c>
      <c r="AT134" s="248" t="s">
        <v>77</v>
      </c>
      <c r="AU134" s="248" t="s">
        <v>78</v>
      </c>
      <c r="AY134" s="247" t="s">
        <v>223</v>
      </c>
      <c r="BK134" s="249">
        <f>BK135+BK162+BK186+BK195+BK214+BK245+BK258</f>
        <v>0</v>
      </c>
    </row>
    <row r="135" s="12" customFormat="1" ht="22.8" customHeight="1">
      <c r="A135" s="12"/>
      <c r="B135" s="235"/>
      <c r="C135" s="236"/>
      <c r="D135" s="237" t="s">
        <v>77</v>
      </c>
      <c r="E135" s="250" t="s">
        <v>86</v>
      </c>
      <c r="F135" s="250" t="s">
        <v>400</v>
      </c>
      <c r="G135" s="236"/>
      <c r="H135" s="236"/>
      <c r="I135" s="239"/>
      <c r="J135" s="239"/>
      <c r="K135" s="251">
        <f>BK135</f>
        <v>0</v>
      </c>
      <c r="L135" s="236"/>
      <c r="M135" s="241"/>
      <c r="N135" s="242"/>
      <c r="O135" s="243"/>
      <c r="P135" s="243"/>
      <c r="Q135" s="244">
        <f>SUM(Q136:Q161)</f>
        <v>0</v>
      </c>
      <c r="R135" s="244">
        <f>SUM(R136:R161)</f>
        <v>0</v>
      </c>
      <c r="S135" s="243"/>
      <c r="T135" s="245">
        <f>SUM(T136:T161)</f>
        <v>0</v>
      </c>
      <c r="U135" s="243"/>
      <c r="V135" s="245">
        <f>SUM(V136:V161)</f>
        <v>0</v>
      </c>
      <c r="W135" s="243"/>
      <c r="X135" s="246">
        <f>SUM(X136:X161)</f>
        <v>0</v>
      </c>
      <c r="Y135" s="12"/>
      <c r="Z135" s="12"/>
      <c r="AA135" s="12"/>
      <c r="AB135" s="12"/>
      <c r="AC135" s="12"/>
      <c r="AD135" s="12"/>
      <c r="AE135" s="12"/>
      <c r="AR135" s="247" t="s">
        <v>86</v>
      </c>
      <c r="AT135" s="248" t="s">
        <v>77</v>
      </c>
      <c r="AU135" s="248" t="s">
        <v>86</v>
      </c>
      <c r="AY135" s="247" t="s">
        <v>223</v>
      </c>
      <c r="BK135" s="249">
        <f>SUM(BK136:BK161)</f>
        <v>0</v>
      </c>
    </row>
    <row r="136" s="2" customFormat="1" ht="44.25" customHeight="1">
      <c r="A136" s="39"/>
      <c r="B136" s="40"/>
      <c r="C136" s="252" t="s">
        <v>86</v>
      </c>
      <c r="D136" s="252" t="s">
        <v>226</v>
      </c>
      <c r="E136" s="253" t="s">
        <v>2283</v>
      </c>
      <c r="F136" s="254" t="s">
        <v>4728</v>
      </c>
      <c r="G136" s="255" t="s">
        <v>409</v>
      </c>
      <c r="H136" s="256">
        <v>122.416</v>
      </c>
      <c r="I136" s="257"/>
      <c r="J136" s="257"/>
      <c r="K136" s="258">
        <f>ROUND(P136*H136,2)</f>
        <v>0</v>
      </c>
      <c r="L136" s="254" t="s">
        <v>404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88</v>
      </c>
    </row>
    <row r="137" s="13" customFormat="1">
      <c r="A137" s="13"/>
      <c r="B137" s="274"/>
      <c r="C137" s="275"/>
      <c r="D137" s="266" t="s">
        <v>446</v>
      </c>
      <c r="E137" s="276" t="s">
        <v>1</v>
      </c>
      <c r="F137" s="277" t="s">
        <v>4729</v>
      </c>
      <c r="G137" s="275"/>
      <c r="H137" s="278">
        <v>122.416</v>
      </c>
      <c r="I137" s="279"/>
      <c r="J137" s="279"/>
      <c r="K137" s="275"/>
      <c r="L137" s="275"/>
      <c r="M137" s="280"/>
      <c r="N137" s="281"/>
      <c r="O137" s="282"/>
      <c r="P137" s="282"/>
      <c r="Q137" s="282"/>
      <c r="R137" s="282"/>
      <c r="S137" s="282"/>
      <c r="T137" s="282"/>
      <c r="U137" s="282"/>
      <c r="V137" s="282"/>
      <c r="W137" s="282"/>
      <c r="X137" s="283"/>
      <c r="Y137" s="13"/>
      <c r="Z137" s="13"/>
      <c r="AA137" s="13"/>
      <c r="AB137" s="13"/>
      <c r="AC137" s="13"/>
      <c r="AD137" s="13"/>
      <c r="AE137" s="13"/>
      <c r="AT137" s="284" t="s">
        <v>446</v>
      </c>
      <c r="AU137" s="284" t="s">
        <v>88</v>
      </c>
      <c r="AV137" s="13" t="s">
        <v>88</v>
      </c>
      <c r="AW137" s="13" t="s">
        <v>5</v>
      </c>
      <c r="AX137" s="13" t="s">
        <v>78</v>
      </c>
      <c r="AY137" s="284" t="s">
        <v>223</v>
      </c>
    </row>
    <row r="138" s="14" customFormat="1">
      <c r="A138" s="14"/>
      <c r="B138" s="285"/>
      <c r="C138" s="286"/>
      <c r="D138" s="266" t="s">
        <v>446</v>
      </c>
      <c r="E138" s="287" t="s">
        <v>1</v>
      </c>
      <c r="F138" s="288" t="s">
        <v>463</v>
      </c>
      <c r="G138" s="286"/>
      <c r="H138" s="289">
        <v>122.416</v>
      </c>
      <c r="I138" s="290"/>
      <c r="J138" s="290"/>
      <c r="K138" s="286"/>
      <c r="L138" s="286"/>
      <c r="M138" s="291"/>
      <c r="N138" s="292"/>
      <c r="O138" s="293"/>
      <c r="P138" s="293"/>
      <c r="Q138" s="293"/>
      <c r="R138" s="293"/>
      <c r="S138" s="293"/>
      <c r="T138" s="293"/>
      <c r="U138" s="293"/>
      <c r="V138" s="293"/>
      <c r="W138" s="293"/>
      <c r="X138" s="294"/>
      <c r="Y138" s="14"/>
      <c r="Z138" s="14"/>
      <c r="AA138" s="14"/>
      <c r="AB138" s="14"/>
      <c r="AC138" s="14"/>
      <c r="AD138" s="14"/>
      <c r="AE138" s="14"/>
      <c r="AT138" s="295" t="s">
        <v>446</v>
      </c>
      <c r="AU138" s="295" t="s">
        <v>88</v>
      </c>
      <c r="AV138" s="14" t="s">
        <v>239</v>
      </c>
      <c r="AW138" s="14" t="s">
        <v>5</v>
      </c>
      <c r="AX138" s="14" t="s">
        <v>86</v>
      </c>
      <c r="AY138" s="295" t="s">
        <v>223</v>
      </c>
    </row>
    <row r="139" s="2" customFormat="1" ht="44.25" customHeight="1">
      <c r="A139" s="39"/>
      <c r="B139" s="40"/>
      <c r="C139" s="252" t="s">
        <v>88</v>
      </c>
      <c r="D139" s="252" t="s">
        <v>226</v>
      </c>
      <c r="E139" s="253" t="s">
        <v>489</v>
      </c>
      <c r="F139" s="254" t="s">
        <v>4730</v>
      </c>
      <c r="G139" s="255" t="s">
        <v>409</v>
      </c>
      <c r="H139" s="256">
        <v>61.207999999999998</v>
      </c>
      <c r="I139" s="257"/>
      <c r="J139" s="257"/>
      <c r="K139" s="258">
        <f>ROUND(P139*H139,2)</f>
        <v>0</v>
      </c>
      <c r="L139" s="254" t="s">
        <v>404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88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239</v>
      </c>
    </row>
    <row r="140" s="13" customFormat="1">
      <c r="A140" s="13"/>
      <c r="B140" s="274"/>
      <c r="C140" s="275"/>
      <c r="D140" s="266" t="s">
        <v>446</v>
      </c>
      <c r="E140" s="275"/>
      <c r="F140" s="277" t="s">
        <v>4731</v>
      </c>
      <c r="G140" s="275"/>
      <c r="H140" s="278">
        <v>61.207999999999998</v>
      </c>
      <c r="I140" s="279"/>
      <c r="J140" s="279"/>
      <c r="K140" s="275"/>
      <c r="L140" s="275"/>
      <c r="M140" s="280"/>
      <c r="N140" s="281"/>
      <c r="O140" s="282"/>
      <c r="P140" s="282"/>
      <c r="Q140" s="282"/>
      <c r="R140" s="282"/>
      <c r="S140" s="282"/>
      <c r="T140" s="282"/>
      <c r="U140" s="282"/>
      <c r="V140" s="282"/>
      <c r="W140" s="282"/>
      <c r="X140" s="283"/>
      <c r="Y140" s="13"/>
      <c r="Z140" s="13"/>
      <c r="AA140" s="13"/>
      <c r="AB140" s="13"/>
      <c r="AC140" s="13"/>
      <c r="AD140" s="13"/>
      <c r="AE140" s="13"/>
      <c r="AT140" s="284" t="s">
        <v>446</v>
      </c>
      <c r="AU140" s="284" t="s">
        <v>88</v>
      </c>
      <c r="AV140" s="13" t="s">
        <v>88</v>
      </c>
      <c r="AW140" s="13" t="s">
        <v>4</v>
      </c>
      <c r="AX140" s="13" t="s">
        <v>86</v>
      </c>
      <c r="AY140" s="284" t="s">
        <v>223</v>
      </c>
    </row>
    <row r="141" s="2" customFormat="1" ht="33" customHeight="1">
      <c r="A141" s="39"/>
      <c r="B141" s="40"/>
      <c r="C141" s="252" t="s">
        <v>234</v>
      </c>
      <c r="D141" s="252" t="s">
        <v>226</v>
      </c>
      <c r="E141" s="253" t="s">
        <v>1318</v>
      </c>
      <c r="F141" s="254" t="s">
        <v>4732</v>
      </c>
      <c r="G141" s="255" t="s">
        <v>409</v>
      </c>
      <c r="H141" s="256">
        <v>23.039999999999999</v>
      </c>
      <c r="I141" s="257"/>
      <c r="J141" s="257"/>
      <c r="K141" s="258">
        <f>ROUND(P141*H141,2)</f>
        <v>0</v>
      </c>
      <c r="L141" s="254" t="s">
        <v>404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88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248</v>
      </c>
    </row>
    <row r="142" s="13" customFormat="1">
      <c r="A142" s="13"/>
      <c r="B142" s="274"/>
      <c r="C142" s="275"/>
      <c r="D142" s="266" t="s">
        <v>446</v>
      </c>
      <c r="E142" s="276" t="s">
        <v>1</v>
      </c>
      <c r="F142" s="277" t="s">
        <v>4733</v>
      </c>
      <c r="G142" s="275"/>
      <c r="H142" s="278">
        <v>23.039999999999999</v>
      </c>
      <c r="I142" s="279"/>
      <c r="J142" s="279"/>
      <c r="K142" s="275"/>
      <c r="L142" s="275"/>
      <c r="M142" s="280"/>
      <c r="N142" s="281"/>
      <c r="O142" s="282"/>
      <c r="P142" s="282"/>
      <c r="Q142" s="282"/>
      <c r="R142" s="282"/>
      <c r="S142" s="282"/>
      <c r="T142" s="282"/>
      <c r="U142" s="282"/>
      <c r="V142" s="282"/>
      <c r="W142" s="282"/>
      <c r="X142" s="283"/>
      <c r="Y142" s="13"/>
      <c r="Z142" s="13"/>
      <c r="AA142" s="13"/>
      <c r="AB142" s="13"/>
      <c r="AC142" s="13"/>
      <c r="AD142" s="13"/>
      <c r="AE142" s="13"/>
      <c r="AT142" s="284" t="s">
        <v>446</v>
      </c>
      <c r="AU142" s="284" t="s">
        <v>88</v>
      </c>
      <c r="AV142" s="13" t="s">
        <v>88</v>
      </c>
      <c r="AW142" s="13" t="s">
        <v>5</v>
      </c>
      <c r="AX142" s="13" t="s">
        <v>78</v>
      </c>
      <c r="AY142" s="284" t="s">
        <v>223</v>
      </c>
    </row>
    <row r="143" s="14" customFormat="1">
      <c r="A143" s="14"/>
      <c r="B143" s="285"/>
      <c r="C143" s="286"/>
      <c r="D143" s="266" t="s">
        <v>446</v>
      </c>
      <c r="E143" s="287" t="s">
        <v>1</v>
      </c>
      <c r="F143" s="288" t="s">
        <v>463</v>
      </c>
      <c r="G143" s="286"/>
      <c r="H143" s="289">
        <v>23.039999999999999</v>
      </c>
      <c r="I143" s="290"/>
      <c r="J143" s="290"/>
      <c r="K143" s="286"/>
      <c r="L143" s="286"/>
      <c r="M143" s="291"/>
      <c r="N143" s="292"/>
      <c r="O143" s="293"/>
      <c r="P143" s="293"/>
      <c r="Q143" s="293"/>
      <c r="R143" s="293"/>
      <c r="S143" s="293"/>
      <c r="T143" s="293"/>
      <c r="U143" s="293"/>
      <c r="V143" s="293"/>
      <c r="W143" s="293"/>
      <c r="X143" s="294"/>
      <c r="Y143" s="14"/>
      <c r="Z143" s="14"/>
      <c r="AA143" s="14"/>
      <c r="AB143" s="14"/>
      <c r="AC143" s="14"/>
      <c r="AD143" s="14"/>
      <c r="AE143" s="14"/>
      <c r="AT143" s="295" t="s">
        <v>446</v>
      </c>
      <c r="AU143" s="295" t="s">
        <v>88</v>
      </c>
      <c r="AV143" s="14" t="s">
        <v>239</v>
      </c>
      <c r="AW143" s="14" t="s">
        <v>5</v>
      </c>
      <c r="AX143" s="14" t="s">
        <v>86</v>
      </c>
      <c r="AY143" s="295" t="s">
        <v>223</v>
      </c>
    </row>
    <row r="144" s="2" customFormat="1" ht="44.25" customHeight="1">
      <c r="A144" s="39"/>
      <c r="B144" s="40"/>
      <c r="C144" s="252" t="s">
        <v>239</v>
      </c>
      <c r="D144" s="252" t="s">
        <v>226</v>
      </c>
      <c r="E144" s="253" t="s">
        <v>1322</v>
      </c>
      <c r="F144" s="254" t="s">
        <v>4734</v>
      </c>
      <c r="G144" s="255" t="s">
        <v>409</v>
      </c>
      <c r="H144" s="256">
        <v>11.52</v>
      </c>
      <c r="I144" s="257"/>
      <c r="J144" s="257"/>
      <c r="K144" s="258">
        <f>ROUND(P144*H144,2)</f>
        <v>0</v>
      </c>
      <c r="L144" s="254" t="s">
        <v>404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88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430</v>
      </c>
    </row>
    <row r="145" s="13" customFormat="1">
      <c r="A145" s="13"/>
      <c r="B145" s="274"/>
      <c r="C145" s="275"/>
      <c r="D145" s="266" t="s">
        <v>446</v>
      </c>
      <c r="E145" s="275"/>
      <c r="F145" s="277" t="s">
        <v>4735</v>
      </c>
      <c r="G145" s="275"/>
      <c r="H145" s="278">
        <v>11.52</v>
      </c>
      <c r="I145" s="279"/>
      <c r="J145" s="279"/>
      <c r="K145" s="275"/>
      <c r="L145" s="275"/>
      <c r="M145" s="280"/>
      <c r="N145" s="281"/>
      <c r="O145" s="282"/>
      <c r="P145" s="282"/>
      <c r="Q145" s="282"/>
      <c r="R145" s="282"/>
      <c r="S145" s="282"/>
      <c r="T145" s="282"/>
      <c r="U145" s="282"/>
      <c r="V145" s="282"/>
      <c r="W145" s="282"/>
      <c r="X145" s="283"/>
      <c r="Y145" s="13"/>
      <c r="Z145" s="13"/>
      <c r="AA145" s="13"/>
      <c r="AB145" s="13"/>
      <c r="AC145" s="13"/>
      <c r="AD145" s="13"/>
      <c r="AE145" s="13"/>
      <c r="AT145" s="284" t="s">
        <v>446</v>
      </c>
      <c r="AU145" s="284" t="s">
        <v>88</v>
      </c>
      <c r="AV145" s="13" t="s">
        <v>88</v>
      </c>
      <c r="AW145" s="13" t="s">
        <v>4</v>
      </c>
      <c r="AX145" s="13" t="s">
        <v>86</v>
      </c>
      <c r="AY145" s="284" t="s">
        <v>223</v>
      </c>
    </row>
    <row r="146" s="2" customFormat="1" ht="21.75" customHeight="1">
      <c r="A146" s="39"/>
      <c r="B146" s="40"/>
      <c r="C146" s="252" t="s">
        <v>222</v>
      </c>
      <c r="D146" s="252" t="s">
        <v>226</v>
      </c>
      <c r="E146" s="253" t="s">
        <v>541</v>
      </c>
      <c r="F146" s="254" t="s">
        <v>542</v>
      </c>
      <c r="G146" s="255" t="s">
        <v>409</v>
      </c>
      <c r="H146" s="256">
        <v>90.040000000000006</v>
      </c>
      <c r="I146" s="257"/>
      <c r="J146" s="257"/>
      <c r="K146" s="258">
        <f>ROUND(P146*H146,2)</f>
        <v>0</v>
      </c>
      <c r="L146" s="254" t="s">
        <v>404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4736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4737</v>
      </c>
      <c r="G147" s="275"/>
      <c r="H147" s="278">
        <v>13.824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78</v>
      </c>
      <c r="AY147" s="284" t="s">
        <v>223</v>
      </c>
    </row>
    <row r="148" s="13" customFormat="1">
      <c r="A148" s="13"/>
      <c r="B148" s="274"/>
      <c r="C148" s="275"/>
      <c r="D148" s="266" t="s">
        <v>446</v>
      </c>
      <c r="E148" s="276" t="s">
        <v>1</v>
      </c>
      <c r="F148" s="277" t="s">
        <v>4738</v>
      </c>
      <c r="G148" s="275"/>
      <c r="H148" s="278">
        <v>76.215999999999994</v>
      </c>
      <c r="I148" s="279"/>
      <c r="J148" s="279"/>
      <c r="K148" s="275"/>
      <c r="L148" s="275"/>
      <c r="M148" s="280"/>
      <c r="N148" s="281"/>
      <c r="O148" s="282"/>
      <c r="P148" s="282"/>
      <c r="Q148" s="282"/>
      <c r="R148" s="282"/>
      <c r="S148" s="282"/>
      <c r="T148" s="282"/>
      <c r="U148" s="282"/>
      <c r="V148" s="282"/>
      <c r="W148" s="282"/>
      <c r="X148" s="283"/>
      <c r="Y148" s="13"/>
      <c r="Z148" s="13"/>
      <c r="AA148" s="13"/>
      <c r="AB148" s="13"/>
      <c r="AC148" s="13"/>
      <c r="AD148" s="13"/>
      <c r="AE148" s="13"/>
      <c r="AT148" s="284" t="s">
        <v>446</v>
      </c>
      <c r="AU148" s="284" t="s">
        <v>88</v>
      </c>
      <c r="AV148" s="13" t="s">
        <v>88</v>
      </c>
      <c r="AW148" s="13" t="s">
        <v>5</v>
      </c>
      <c r="AX148" s="13" t="s">
        <v>78</v>
      </c>
      <c r="AY148" s="284" t="s">
        <v>223</v>
      </c>
    </row>
    <row r="149" s="14" customFormat="1">
      <c r="A149" s="14"/>
      <c r="B149" s="285"/>
      <c r="C149" s="286"/>
      <c r="D149" s="266" t="s">
        <v>446</v>
      </c>
      <c r="E149" s="287" t="s">
        <v>1</v>
      </c>
      <c r="F149" s="288" t="s">
        <v>463</v>
      </c>
      <c r="G149" s="286"/>
      <c r="H149" s="289">
        <v>90.039999999999992</v>
      </c>
      <c r="I149" s="290"/>
      <c r="J149" s="290"/>
      <c r="K149" s="286"/>
      <c r="L149" s="286"/>
      <c r="M149" s="291"/>
      <c r="N149" s="292"/>
      <c r="O149" s="293"/>
      <c r="P149" s="293"/>
      <c r="Q149" s="293"/>
      <c r="R149" s="293"/>
      <c r="S149" s="293"/>
      <c r="T149" s="293"/>
      <c r="U149" s="293"/>
      <c r="V149" s="293"/>
      <c r="W149" s="293"/>
      <c r="X149" s="294"/>
      <c r="Y149" s="14"/>
      <c r="Z149" s="14"/>
      <c r="AA149" s="14"/>
      <c r="AB149" s="14"/>
      <c r="AC149" s="14"/>
      <c r="AD149" s="14"/>
      <c r="AE149" s="14"/>
      <c r="AT149" s="295" t="s">
        <v>446</v>
      </c>
      <c r="AU149" s="295" t="s">
        <v>88</v>
      </c>
      <c r="AV149" s="14" t="s">
        <v>239</v>
      </c>
      <c r="AW149" s="14" t="s">
        <v>5</v>
      </c>
      <c r="AX149" s="14" t="s">
        <v>86</v>
      </c>
      <c r="AY149" s="295" t="s">
        <v>223</v>
      </c>
    </row>
    <row r="150" s="2" customFormat="1" ht="21.75" customHeight="1">
      <c r="A150" s="39"/>
      <c r="B150" s="40"/>
      <c r="C150" s="252" t="s">
        <v>248</v>
      </c>
      <c r="D150" s="252" t="s">
        <v>226</v>
      </c>
      <c r="E150" s="253" t="s">
        <v>1014</v>
      </c>
      <c r="F150" s="254" t="s">
        <v>4516</v>
      </c>
      <c r="G150" s="255" t="s">
        <v>409</v>
      </c>
      <c r="H150" s="256">
        <v>90.040000000000006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274</v>
      </c>
    </row>
    <row r="151" s="2" customFormat="1" ht="33" customHeight="1">
      <c r="A151" s="39"/>
      <c r="B151" s="40"/>
      <c r="C151" s="252" t="s">
        <v>253</v>
      </c>
      <c r="D151" s="252" t="s">
        <v>226</v>
      </c>
      <c r="E151" s="253" t="s">
        <v>1019</v>
      </c>
      <c r="F151" s="254" t="s">
        <v>4517</v>
      </c>
      <c r="G151" s="255" t="s">
        <v>501</v>
      </c>
      <c r="H151" s="256">
        <v>144.06399999999999</v>
      </c>
      <c r="I151" s="257"/>
      <c r="J151" s="257"/>
      <c r="K151" s="258">
        <f>ROUND(P151*H151,2)</f>
        <v>0</v>
      </c>
      <c r="L151" s="254" t="s">
        <v>404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88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289</v>
      </c>
    </row>
    <row r="152" s="2" customFormat="1">
      <c r="A152" s="39"/>
      <c r="B152" s="40"/>
      <c r="C152" s="41"/>
      <c r="D152" s="266" t="s">
        <v>232</v>
      </c>
      <c r="E152" s="41"/>
      <c r="F152" s="267" t="s">
        <v>4518</v>
      </c>
      <c r="G152" s="41"/>
      <c r="H152" s="41"/>
      <c r="I152" s="158"/>
      <c r="J152" s="158"/>
      <c r="K152" s="41"/>
      <c r="L152" s="41"/>
      <c r="M152" s="45"/>
      <c r="N152" s="268"/>
      <c r="O152" s="269"/>
      <c r="P152" s="92"/>
      <c r="Q152" s="92"/>
      <c r="R152" s="92"/>
      <c r="S152" s="92"/>
      <c r="T152" s="92"/>
      <c r="U152" s="92"/>
      <c r="V152" s="92"/>
      <c r="W152" s="92"/>
      <c r="X152" s="93"/>
      <c r="Y152" s="39"/>
      <c r="Z152" s="39"/>
      <c r="AA152" s="39"/>
      <c r="AB152" s="39"/>
      <c r="AC152" s="39"/>
      <c r="AD152" s="39"/>
      <c r="AE152" s="39"/>
      <c r="AT152" s="18" t="s">
        <v>232</v>
      </c>
      <c r="AU152" s="18" t="s">
        <v>88</v>
      </c>
    </row>
    <row r="153" s="13" customFormat="1">
      <c r="A153" s="13"/>
      <c r="B153" s="274"/>
      <c r="C153" s="275"/>
      <c r="D153" s="266" t="s">
        <v>446</v>
      </c>
      <c r="E153" s="276" t="s">
        <v>1</v>
      </c>
      <c r="F153" s="277" t="s">
        <v>4739</v>
      </c>
      <c r="G153" s="275"/>
      <c r="H153" s="278">
        <v>144.06399999999999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88</v>
      </c>
      <c r="AV153" s="13" t="s">
        <v>88</v>
      </c>
      <c r="AW153" s="13" t="s">
        <v>5</v>
      </c>
      <c r="AX153" s="13" t="s">
        <v>78</v>
      </c>
      <c r="AY153" s="284" t="s">
        <v>223</v>
      </c>
    </row>
    <row r="154" s="14" customFormat="1">
      <c r="A154" s="14"/>
      <c r="B154" s="285"/>
      <c r="C154" s="286"/>
      <c r="D154" s="266" t="s">
        <v>446</v>
      </c>
      <c r="E154" s="287" t="s">
        <v>1</v>
      </c>
      <c r="F154" s="288" t="s">
        <v>463</v>
      </c>
      <c r="G154" s="286"/>
      <c r="H154" s="289">
        <v>144.06399999999999</v>
      </c>
      <c r="I154" s="290"/>
      <c r="J154" s="290"/>
      <c r="K154" s="286"/>
      <c r="L154" s="286"/>
      <c r="M154" s="291"/>
      <c r="N154" s="292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14"/>
      <c r="Z154" s="14"/>
      <c r="AA154" s="14"/>
      <c r="AB154" s="14"/>
      <c r="AC154" s="14"/>
      <c r="AD154" s="14"/>
      <c r="AE154" s="14"/>
      <c r="AT154" s="295" t="s">
        <v>446</v>
      </c>
      <c r="AU154" s="295" t="s">
        <v>88</v>
      </c>
      <c r="AV154" s="14" t="s">
        <v>239</v>
      </c>
      <c r="AW154" s="14" t="s">
        <v>5</v>
      </c>
      <c r="AX154" s="14" t="s">
        <v>86</v>
      </c>
      <c r="AY154" s="295" t="s">
        <v>223</v>
      </c>
    </row>
    <row r="155" s="2" customFormat="1" ht="55.5" customHeight="1">
      <c r="A155" s="39"/>
      <c r="B155" s="40"/>
      <c r="C155" s="252" t="s">
        <v>430</v>
      </c>
      <c r="D155" s="252" t="s">
        <v>226</v>
      </c>
      <c r="E155" s="253" t="s">
        <v>2889</v>
      </c>
      <c r="F155" s="254" t="s">
        <v>4520</v>
      </c>
      <c r="G155" s="255" t="s">
        <v>409</v>
      </c>
      <c r="H155" s="256">
        <v>56.031999999999996</v>
      </c>
      <c r="I155" s="257"/>
      <c r="J155" s="257"/>
      <c r="K155" s="258">
        <f>ROUND(P155*H155,2)</f>
        <v>0</v>
      </c>
      <c r="L155" s="254" t="s">
        <v>404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239</v>
      </c>
      <c r="AT155" s="264" t="s">
        <v>226</v>
      </c>
      <c r="AU155" s="264" t="s">
        <v>88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303</v>
      </c>
    </row>
    <row r="156" s="13" customFormat="1">
      <c r="A156" s="13"/>
      <c r="B156" s="274"/>
      <c r="C156" s="275"/>
      <c r="D156" s="266" t="s">
        <v>446</v>
      </c>
      <c r="E156" s="276" t="s">
        <v>1</v>
      </c>
      <c r="F156" s="277" t="s">
        <v>4740</v>
      </c>
      <c r="G156" s="275"/>
      <c r="H156" s="278">
        <v>9.2159999999999993</v>
      </c>
      <c r="I156" s="279"/>
      <c r="J156" s="279"/>
      <c r="K156" s="275"/>
      <c r="L156" s="275"/>
      <c r="M156" s="280"/>
      <c r="N156" s="281"/>
      <c r="O156" s="282"/>
      <c r="P156" s="282"/>
      <c r="Q156" s="282"/>
      <c r="R156" s="282"/>
      <c r="S156" s="282"/>
      <c r="T156" s="282"/>
      <c r="U156" s="282"/>
      <c r="V156" s="282"/>
      <c r="W156" s="282"/>
      <c r="X156" s="283"/>
      <c r="Y156" s="13"/>
      <c r="Z156" s="13"/>
      <c r="AA156" s="13"/>
      <c r="AB156" s="13"/>
      <c r="AC156" s="13"/>
      <c r="AD156" s="13"/>
      <c r="AE156" s="13"/>
      <c r="AT156" s="284" t="s">
        <v>446</v>
      </c>
      <c r="AU156" s="284" t="s">
        <v>88</v>
      </c>
      <c r="AV156" s="13" t="s">
        <v>88</v>
      </c>
      <c r="AW156" s="13" t="s">
        <v>5</v>
      </c>
      <c r="AX156" s="13" t="s">
        <v>78</v>
      </c>
      <c r="AY156" s="284" t="s">
        <v>223</v>
      </c>
    </row>
    <row r="157" s="13" customFormat="1">
      <c r="A157" s="13"/>
      <c r="B157" s="274"/>
      <c r="C157" s="275"/>
      <c r="D157" s="266" t="s">
        <v>446</v>
      </c>
      <c r="E157" s="276" t="s">
        <v>1</v>
      </c>
      <c r="F157" s="277" t="s">
        <v>4741</v>
      </c>
      <c r="G157" s="275"/>
      <c r="H157" s="278">
        <v>46.816000000000002</v>
      </c>
      <c r="I157" s="279"/>
      <c r="J157" s="279"/>
      <c r="K157" s="275"/>
      <c r="L157" s="275"/>
      <c r="M157" s="280"/>
      <c r="N157" s="281"/>
      <c r="O157" s="282"/>
      <c r="P157" s="282"/>
      <c r="Q157" s="282"/>
      <c r="R157" s="282"/>
      <c r="S157" s="282"/>
      <c r="T157" s="282"/>
      <c r="U157" s="282"/>
      <c r="V157" s="282"/>
      <c r="W157" s="282"/>
      <c r="X157" s="283"/>
      <c r="Y157" s="13"/>
      <c r="Z157" s="13"/>
      <c r="AA157" s="13"/>
      <c r="AB157" s="13"/>
      <c r="AC157" s="13"/>
      <c r="AD157" s="13"/>
      <c r="AE157" s="13"/>
      <c r="AT157" s="284" t="s">
        <v>446</v>
      </c>
      <c r="AU157" s="284" t="s">
        <v>88</v>
      </c>
      <c r="AV157" s="13" t="s">
        <v>88</v>
      </c>
      <c r="AW157" s="13" t="s">
        <v>5</v>
      </c>
      <c r="AX157" s="13" t="s">
        <v>78</v>
      </c>
      <c r="AY157" s="284" t="s">
        <v>223</v>
      </c>
    </row>
    <row r="158" s="14" customFormat="1">
      <c r="A158" s="14"/>
      <c r="B158" s="285"/>
      <c r="C158" s="286"/>
      <c r="D158" s="266" t="s">
        <v>446</v>
      </c>
      <c r="E158" s="287" t="s">
        <v>1</v>
      </c>
      <c r="F158" s="288" t="s">
        <v>463</v>
      </c>
      <c r="G158" s="286"/>
      <c r="H158" s="289">
        <v>56.032000000000004</v>
      </c>
      <c r="I158" s="290"/>
      <c r="J158" s="290"/>
      <c r="K158" s="286"/>
      <c r="L158" s="286"/>
      <c r="M158" s="291"/>
      <c r="N158" s="292"/>
      <c r="O158" s="293"/>
      <c r="P158" s="293"/>
      <c r="Q158" s="293"/>
      <c r="R158" s="293"/>
      <c r="S158" s="293"/>
      <c r="T158" s="293"/>
      <c r="U158" s="293"/>
      <c r="V158" s="293"/>
      <c r="W158" s="293"/>
      <c r="X158" s="294"/>
      <c r="Y158" s="14"/>
      <c r="Z158" s="14"/>
      <c r="AA158" s="14"/>
      <c r="AB158" s="14"/>
      <c r="AC158" s="14"/>
      <c r="AD158" s="14"/>
      <c r="AE158" s="14"/>
      <c r="AT158" s="295" t="s">
        <v>446</v>
      </c>
      <c r="AU158" s="295" t="s">
        <v>88</v>
      </c>
      <c r="AV158" s="14" t="s">
        <v>239</v>
      </c>
      <c r="AW158" s="14" t="s">
        <v>5</v>
      </c>
      <c r="AX158" s="14" t="s">
        <v>86</v>
      </c>
      <c r="AY158" s="295" t="s">
        <v>223</v>
      </c>
    </row>
    <row r="159" s="2" customFormat="1" ht="21.75" customHeight="1">
      <c r="A159" s="39"/>
      <c r="B159" s="40"/>
      <c r="C159" s="252" t="s">
        <v>258</v>
      </c>
      <c r="D159" s="252" t="s">
        <v>226</v>
      </c>
      <c r="E159" s="253" t="s">
        <v>1024</v>
      </c>
      <c r="F159" s="254" t="s">
        <v>4525</v>
      </c>
      <c r="G159" s="255" t="s">
        <v>403</v>
      </c>
      <c r="H159" s="256">
        <v>108</v>
      </c>
      <c r="I159" s="257"/>
      <c r="J159" s="257"/>
      <c r="K159" s="258">
        <f>ROUND(P159*H159,2)</f>
        <v>0</v>
      </c>
      <c r="L159" s="254" t="s">
        <v>404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88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317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4742</v>
      </c>
      <c r="G160" s="275"/>
      <c r="H160" s="278">
        <v>108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14" customFormat="1">
      <c r="A161" s="14"/>
      <c r="B161" s="285"/>
      <c r="C161" s="286"/>
      <c r="D161" s="266" t="s">
        <v>446</v>
      </c>
      <c r="E161" s="287" t="s">
        <v>1</v>
      </c>
      <c r="F161" s="288" t="s">
        <v>463</v>
      </c>
      <c r="G161" s="286"/>
      <c r="H161" s="289">
        <v>108</v>
      </c>
      <c r="I161" s="290"/>
      <c r="J161" s="290"/>
      <c r="K161" s="286"/>
      <c r="L161" s="286"/>
      <c r="M161" s="291"/>
      <c r="N161" s="292"/>
      <c r="O161" s="293"/>
      <c r="P161" s="293"/>
      <c r="Q161" s="293"/>
      <c r="R161" s="293"/>
      <c r="S161" s="293"/>
      <c r="T161" s="293"/>
      <c r="U161" s="293"/>
      <c r="V161" s="293"/>
      <c r="W161" s="293"/>
      <c r="X161" s="294"/>
      <c r="Y161" s="14"/>
      <c r="Z161" s="14"/>
      <c r="AA161" s="14"/>
      <c r="AB161" s="14"/>
      <c r="AC161" s="14"/>
      <c r="AD161" s="14"/>
      <c r="AE161" s="14"/>
      <c r="AT161" s="295" t="s">
        <v>446</v>
      </c>
      <c r="AU161" s="295" t="s">
        <v>88</v>
      </c>
      <c r="AV161" s="14" t="s">
        <v>239</v>
      </c>
      <c r="AW161" s="14" t="s">
        <v>5</v>
      </c>
      <c r="AX161" s="14" t="s">
        <v>86</v>
      </c>
      <c r="AY161" s="295" t="s">
        <v>223</v>
      </c>
    </row>
    <row r="162" s="12" customFormat="1" ht="22.8" customHeight="1">
      <c r="A162" s="12"/>
      <c r="B162" s="235"/>
      <c r="C162" s="236"/>
      <c r="D162" s="237" t="s">
        <v>77</v>
      </c>
      <c r="E162" s="250" t="s">
        <v>88</v>
      </c>
      <c r="F162" s="250" t="s">
        <v>568</v>
      </c>
      <c r="G162" s="236"/>
      <c r="H162" s="236"/>
      <c r="I162" s="239"/>
      <c r="J162" s="239"/>
      <c r="K162" s="251">
        <f>BK162</f>
        <v>0</v>
      </c>
      <c r="L162" s="236"/>
      <c r="M162" s="241"/>
      <c r="N162" s="242"/>
      <c r="O162" s="243"/>
      <c r="P162" s="243"/>
      <c r="Q162" s="244">
        <f>SUM(Q163:Q185)</f>
        <v>0</v>
      </c>
      <c r="R162" s="244">
        <f>SUM(R163:R185)</f>
        <v>0</v>
      </c>
      <c r="S162" s="243"/>
      <c r="T162" s="245">
        <f>SUM(T163:T185)</f>
        <v>0</v>
      </c>
      <c r="U162" s="243"/>
      <c r="V162" s="245">
        <f>SUM(V163:V185)</f>
        <v>0</v>
      </c>
      <c r="W162" s="243"/>
      <c r="X162" s="246">
        <f>SUM(X163:X185)</f>
        <v>0</v>
      </c>
      <c r="Y162" s="12"/>
      <c r="Z162" s="12"/>
      <c r="AA162" s="12"/>
      <c r="AB162" s="12"/>
      <c r="AC162" s="12"/>
      <c r="AD162" s="12"/>
      <c r="AE162" s="12"/>
      <c r="AR162" s="247" t="s">
        <v>86</v>
      </c>
      <c r="AT162" s="248" t="s">
        <v>77</v>
      </c>
      <c r="AU162" s="248" t="s">
        <v>86</v>
      </c>
      <c r="AY162" s="247" t="s">
        <v>223</v>
      </c>
      <c r="BK162" s="249">
        <f>SUM(BK163:BK185)</f>
        <v>0</v>
      </c>
    </row>
    <row r="163" s="2" customFormat="1" ht="33" customHeight="1">
      <c r="A163" s="39"/>
      <c r="B163" s="40"/>
      <c r="C163" s="252" t="s">
        <v>263</v>
      </c>
      <c r="D163" s="252" t="s">
        <v>226</v>
      </c>
      <c r="E163" s="253" t="s">
        <v>4539</v>
      </c>
      <c r="F163" s="254" t="s">
        <v>4743</v>
      </c>
      <c r="G163" s="255" t="s">
        <v>409</v>
      </c>
      <c r="H163" s="256">
        <v>10.75</v>
      </c>
      <c r="I163" s="257"/>
      <c r="J163" s="257"/>
      <c r="K163" s="258">
        <f>ROUND(P163*H163,2)</f>
        <v>0</v>
      </c>
      <c r="L163" s="254" t="s">
        <v>404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332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4744</v>
      </c>
      <c r="G164" s="275"/>
      <c r="H164" s="278">
        <v>10.75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78</v>
      </c>
      <c r="AY164" s="284" t="s">
        <v>223</v>
      </c>
    </row>
    <row r="165" s="14" customFormat="1">
      <c r="A165" s="14"/>
      <c r="B165" s="285"/>
      <c r="C165" s="286"/>
      <c r="D165" s="266" t="s">
        <v>446</v>
      </c>
      <c r="E165" s="287" t="s">
        <v>1</v>
      </c>
      <c r="F165" s="288" t="s">
        <v>463</v>
      </c>
      <c r="G165" s="286"/>
      <c r="H165" s="289">
        <v>10.75</v>
      </c>
      <c r="I165" s="290"/>
      <c r="J165" s="290"/>
      <c r="K165" s="286"/>
      <c r="L165" s="286"/>
      <c r="M165" s="291"/>
      <c r="N165" s="292"/>
      <c r="O165" s="293"/>
      <c r="P165" s="293"/>
      <c r="Q165" s="293"/>
      <c r="R165" s="293"/>
      <c r="S165" s="293"/>
      <c r="T165" s="293"/>
      <c r="U165" s="293"/>
      <c r="V165" s="293"/>
      <c r="W165" s="293"/>
      <c r="X165" s="294"/>
      <c r="Y165" s="14"/>
      <c r="Z165" s="14"/>
      <c r="AA165" s="14"/>
      <c r="AB165" s="14"/>
      <c r="AC165" s="14"/>
      <c r="AD165" s="14"/>
      <c r="AE165" s="14"/>
      <c r="AT165" s="295" t="s">
        <v>446</v>
      </c>
      <c r="AU165" s="295" t="s">
        <v>88</v>
      </c>
      <c r="AV165" s="14" t="s">
        <v>239</v>
      </c>
      <c r="AW165" s="14" t="s">
        <v>5</v>
      </c>
      <c r="AX165" s="14" t="s">
        <v>86</v>
      </c>
      <c r="AY165" s="295" t="s">
        <v>223</v>
      </c>
    </row>
    <row r="166" s="2" customFormat="1" ht="21.75" customHeight="1">
      <c r="A166" s="39"/>
      <c r="B166" s="40"/>
      <c r="C166" s="252" t="s">
        <v>267</v>
      </c>
      <c r="D166" s="252" t="s">
        <v>226</v>
      </c>
      <c r="E166" s="253" t="s">
        <v>2763</v>
      </c>
      <c r="F166" s="254" t="s">
        <v>4544</v>
      </c>
      <c r="G166" s="255" t="s">
        <v>409</v>
      </c>
      <c r="H166" s="256">
        <v>16.719000000000001</v>
      </c>
      <c r="I166" s="257"/>
      <c r="J166" s="257"/>
      <c r="K166" s="258">
        <f>ROUND(P166*H166,2)</f>
        <v>0</v>
      </c>
      <c r="L166" s="254" t="s">
        <v>404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239</v>
      </c>
      <c r="AT166" s="264" t="s">
        <v>226</v>
      </c>
      <c r="AU166" s="264" t="s">
        <v>88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239</v>
      </c>
      <c r="BM166" s="264" t="s">
        <v>343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4745</v>
      </c>
      <c r="G167" s="275"/>
      <c r="H167" s="278">
        <v>16.719000000000001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4" customFormat="1">
      <c r="A168" s="14"/>
      <c r="B168" s="285"/>
      <c r="C168" s="286"/>
      <c r="D168" s="266" t="s">
        <v>446</v>
      </c>
      <c r="E168" s="287" t="s">
        <v>1</v>
      </c>
      <c r="F168" s="288" t="s">
        <v>463</v>
      </c>
      <c r="G168" s="286"/>
      <c r="H168" s="289">
        <v>16.719000000000001</v>
      </c>
      <c r="I168" s="290"/>
      <c r="J168" s="290"/>
      <c r="K168" s="286"/>
      <c r="L168" s="286"/>
      <c r="M168" s="291"/>
      <c r="N168" s="292"/>
      <c r="O168" s="293"/>
      <c r="P168" s="293"/>
      <c r="Q168" s="293"/>
      <c r="R168" s="293"/>
      <c r="S168" s="293"/>
      <c r="T168" s="293"/>
      <c r="U168" s="293"/>
      <c r="V168" s="293"/>
      <c r="W168" s="293"/>
      <c r="X168" s="294"/>
      <c r="Y168" s="14"/>
      <c r="Z168" s="14"/>
      <c r="AA168" s="14"/>
      <c r="AB168" s="14"/>
      <c r="AC168" s="14"/>
      <c r="AD168" s="14"/>
      <c r="AE168" s="14"/>
      <c r="AT168" s="295" t="s">
        <v>446</v>
      </c>
      <c r="AU168" s="295" t="s">
        <v>88</v>
      </c>
      <c r="AV168" s="14" t="s">
        <v>239</v>
      </c>
      <c r="AW168" s="14" t="s">
        <v>5</v>
      </c>
      <c r="AX168" s="14" t="s">
        <v>86</v>
      </c>
      <c r="AY168" s="295" t="s">
        <v>223</v>
      </c>
    </row>
    <row r="169" s="2" customFormat="1" ht="21.75" customHeight="1">
      <c r="A169" s="39"/>
      <c r="B169" s="40"/>
      <c r="C169" s="252" t="s">
        <v>274</v>
      </c>
      <c r="D169" s="252" t="s">
        <v>226</v>
      </c>
      <c r="E169" s="253" t="s">
        <v>4546</v>
      </c>
      <c r="F169" s="254" t="s">
        <v>4547</v>
      </c>
      <c r="G169" s="255" t="s">
        <v>403</v>
      </c>
      <c r="H169" s="256">
        <v>10.006</v>
      </c>
      <c r="I169" s="257"/>
      <c r="J169" s="257"/>
      <c r="K169" s="258">
        <f>ROUND(P169*H169,2)</f>
        <v>0</v>
      </c>
      <c r="L169" s="254" t="s">
        <v>404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88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353</v>
      </c>
    </row>
    <row r="170" s="13" customFormat="1">
      <c r="A170" s="13"/>
      <c r="B170" s="274"/>
      <c r="C170" s="275"/>
      <c r="D170" s="266" t="s">
        <v>446</v>
      </c>
      <c r="E170" s="276" t="s">
        <v>1</v>
      </c>
      <c r="F170" s="277" t="s">
        <v>4746</v>
      </c>
      <c r="G170" s="275"/>
      <c r="H170" s="278">
        <v>10.006</v>
      </c>
      <c r="I170" s="279"/>
      <c r="J170" s="279"/>
      <c r="K170" s="275"/>
      <c r="L170" s="275"/>
      <c r="M170" s="280"/>
      <c r="N170" s="281"/>
      <c r="O170" s="282"/>
      <c r="P170" s="282"/>
      <c r="Q170" s="282"/>
      <c r="R170" s="282"/>
      <c r="S170" s="282"/>
      <c r="T170" s="282"/>
      <c r="U170" s="282"/>
      <c r="V170" s="282"/>
      <c r="W170" s="282"/>
      <c r="X170" s="283"/>
      <c r="Y170" s="13"/>
      <c r="Z170" s="13"/>
      <c r="AA170" s="13"/>
      <c r="AB170" s="13"/>
      <c r="AC170" s="13"/>
      <c r="AD170" s="13"/>
      <c r="AE170" s="13"/>
      <c r="AT170" s="284" t="s">
        <v>446</v>
      </c>
      <c r="AU170" s="284" t="s">
        <v>88</v>
      </c>
      <c r="AV170" s="13" t="s">
        <v>88</v>
      </c>
      <c r="AW170" s="13" t="s">
        <v>5</v>
      </c>
      <c r="AX170" s="13" t="s">
        <v>78</v>
      </c>
      <c r="AY170" s="284" t="s">
        <v>223</v>
      </c>
    </row>
    <row r="171" s="14" customFormat="1">
      <c r="A171" s="14"/>
      <c r="B171" s="285"/>
      <c r="C171" s="286"/>
      <c r="D171" s="266" t="s">
        <v>446</v>
      </c>
      <c r="E171" s="287" t="s">
        <v>1</v>
      </c>
      <c r="F171" s="288" t="s">
        <v>463</v>
      </c>
      <c r="G171" s="286"/>
      <c r="H171" s="289">
        <v>10.006</v>
      </c>
      <c r="I171" s="290"/>
      <c r="J171" s="290"/>
      <c r="K171" s="286"/>
      <c r="L171" s="286"/>
      <c r="M171" s="291"/>
      <c r="N171" s="292"/>
      <c r="O171" s="293"/>
      <c r="P171" s="293"/>
      <c r="Q171" s="293"/>
      <c r="R171" s="293"/>
      <c r="S171" s="293"/>
      <c r="T171" s="293"/>
      <c r="U171" s="293"/>
      <c r="V171" s="293"/>
      <c r="W171" s="293"/>
      <c r="X171" s="294"/>
      <c r="Y171" s="14"/>
      <c r="Z171" s="14"/>
      <c r="AA171" s="14"/>
      <c r="AB171" s="14"/>
      <c r="AC171" s="14"/>
      <c r="AD171" s="14"/>
      <c r="AE171" s="14"/>
      <c r="AT171" s="295" t="s">
        <v>446</v>
      </c>
      <c r="AU171" s="295" t="s">
        <v>88</v>
      </c>
      <c r="AV171" s="14" t="s">
        <v>239</v>
      </c>
      <c r="AW171" s="14" t="s">
        <v>5</v>
      </c>
      <c r="AX171" s="14" t="s">
        <v>86</v>
      </c>
      <c r="AY171" s="295" t="s">
        <v>223</v>
      </c>
    </row>
    <row r="172" s="2" customFormat="1" ht="21.75" customHeight="1">
      <c r="A172" s="39"/>
      <c r="B172" s="40"/>
      <c r="C172" s="252" t="s">
        <v>279</v>
      </c>
      <c r="D172" s="252" t="s">
        <v>226</v>
      </c>
      <c r="E172" s="253" t="s">
        <v>4549</v>
      </c>
      <c r="F172" s="254" t="s">
        <v>4550</v>
      </c>
      <c r="G172" s="255" t="s">
        <v>403</v>
      </c>
      <c r="H172" s="256">
        <v>10.006</v>
      </c>
      <c r="I172" s="257"/>
      <c r="J172" s="257"/>
      <c r="K172" s="258">
        <f>ROUND(P172*H172,2)</f>
        <v>0</v>
      </c>
      <c r="L172" s="254" t="s">
        <v>404</v>
      </c>
      <c r="M172" s="45"/>
      <c r="N172" s="259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</v>
      </c>
      <c r="V172" s="262">
        <f>U172*H172</f>
        <v>0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239</v>
      </c>
      <c r="AT172" s="264" t="s">
        <v>226</v>
      </c>
      <c r="AU172" s="264" t="s">
        <v>88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522</v>
      </c>
    </row>
    <row r="173" s="2" customFormat="1" ht="21.75" customHeight="1">
      <c r="A173" s="39"/>
      <c r="B173" s="40"/>
      <c r="C173" s="252" t="s">
        <v>289</v>
      </c>
      <c r="D173" s="252" t="s">
        <v>226</v>
      </c>
      <c r="E173" s="253" t="s">
        <v>2777</v>
      </c>
      <c r="F173" s="254" t="s">
        <v>4551</v>
      </c>
      <c r="G173" s="255" t="s">
        <v>501</v>
      </c>
      <c r="H173" s="256">
        <v>1.3340000000000001</v>
      </c>
      <c r="I173" s="257"/>
      <c r="J173" s="257"/>
      <c r="K173" s="258">
        <f>ROUND(P173*H173,2)</f>
        <v>0</v>
      </c>
      <c r="L173" s="254" t="s">
        <v>404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365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4747</v>
      </c>
      <c r="G174" s="275"/>
      <c r="H174" s="278">
        <v>1.3340000000000001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88</v>
      </c>
      <c r="AV174" s="13" t="s">
        <v>88</v>
      </c>
      <c r="AW174" s="13" t="s">
        <v>5</v>
      </c>
      <c r="AX174" s="13" t="s">
        <v>78</v>
      </c>
      <c r="AY174" s="284" t="s">
        <v>223</v>
      </c>
    </row>
    <row r="175" s="14" customFormat="1">
      <c r="A175" s="14"/>
      <c r="B175" s="285"/>
      <c r="C175" s="286"/>
      <c r="D175" s="266" t="s">
        <v>446</v>
      </c>
      <c r="E175" s="287" t="s">
        <v>1</v>
      </c>
      <c r="F175" s="288" t="s">
        <v>463</v>
      </c>
      <c r="G175" s="286"/>
      <c r="H175" s="289">
        <v>1.3340000000000001</v>
      </c>
      <c r="I175" s="290"/>
      <c r="J175" s="290"/>
      <c r="K175" s="286"/>
      <c r="L175" s="286"/>
      <c r="M175" s="291"/>
      <c r="N175" s="292"/>
      <c r="O175" s="293"/>
      <c r="P175" s="293"/>
      <c r="Q175" s="293"/>
      <c r="R175" s="293"/>
      <c r="S175" s="293"/>
      <c r="T175" s="293"/>
      <c r="U175" s="293"/>
      <c r="V175" s="293"/>
      <c r="W175" s="293"/>
      <c r="X175" s="294"/>
      <c r="Y175" s="14"/>
      <c r="Z175" s="14"/>
      <c r="AA175" s="14"/>
      <c r="AB175" s="14"/>
      <c r="AC175" s="14"/>
      <c r="AD175" s="14"/>
      <c r="AE175" s="14"/>
      <c r="AT175" s="295" t="s">
        <v>446</v>
      </c>
      <c r="AU175" s="295" t="s">
        <v>88</v>
      </c>
      <c r="AV175" s="14" t="s">
        <v>239</v>
      </c>
      <c r="AW175" s="14" t="s">
        <v>5</v>
      </c>
      <c r="AX175" s="14" t="s">
        <v>86</v>
      </c>
      <c r="AY175" s="295" t="s">
        <v>223</v>
      </c>
    </row>
    <row r="176" s="2" customFormat="1" ht="21.75" customHeight="1">
      <c r="A176" s="39"/>
      <c r="B176" s="40"/>
      <c r="C176" s="252" t="s">
        <v>9</v>
      </c>
      <c r="D176" s="252" t="s">
        <v>226</v>
      </c>
      <c r="E176" s="253" t="s">
        <v>4748</v>
      </c>
      <c r="F176" s="254" t="s">
        <v>4749</v>
      </c>
      <c r="G176" s="255" t="s">
        <v>409</v>
      </c>
      <c r="H176" s="256">
        <v>24.547999999999998</v>
      </c>
      <c r="I176" s="257"/>
      <c r="J176" s="257"/>
      <c r="K176" s="258">
        <f>ROUND(P176*H176,2)</f>
        <v>0</v>
      </c>
      <c r="L176" s="254" t="s">
        <v>404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</v>
      </c>
      <c r="V176" s="262">
        <f>U176*H176</f>
        <v>0</v>
      </c>
      <c r="W176" s="262">
        <v>0</v>
      </c>
      <c r="X176" s="263">
        <f>W176*H176</f>
        <v>0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88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375</v>
      </c>
    </row>
    <row r="177" s="13" customFormat="1">
      <c r="A177" s="13"/>
      <c r="B177" s="274"/>
      <c r="C177" s="275"/>
      <c r="D177" s="266" t="s">
        <v>446</v>
      </c>
      <c r="E177" s="276" t="s">
        <v>1</v>
      </c>
      <c r="F177" s="277" t="s">
        <v>4750</v>
      </c>
      <c r="G177" s="275"/>
      <c r="H177" s="278">
        <v>19.641999999999999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3"/>
      <c r="Z177" s="13"/>
      <c r="AA177" s="13"/>
      <c r="AB177" s="13"/>
      <c r="AC177" s="13"/>
      <c r="AD177" s="13"/>
      <c r="AE177" s="13"/>
      <c r="AT177" s="284" t="s">
        <v>446</v>
      </c>
      <c r="AU177" s="284" t="s">
        <v>88</v>
      </c>
      <c r="AV177" s="13" t="s">
        <v>88</v>
      </c>
      <c r="AW177" s="13" t="s">
        <v>5</v>
      </c>
      <c r="AX177" s="13" t="s">
        <v>78</v>
      </c>
      <c r="AY177" s="284" t="s">
        <v>223</v>
      </c>
    </row>
    <row r="178" s="13" customFormat="1">
      <c r="A178" s="13"/>
      <c r="B178" s="274"/>
      <c r="C178" s="275"/>
      <c r="D178" s="266" t="s">
        <v>446</v>
      </c>
      <c r="E178" s="276" t="s">
        <v>1</v>
      </c>
      <c r="F178" s="277" t="s">
        <v>4751</v>
      </c>
      <c r="G178" s="275"/>
      <c r="H178" s="278">
        <v>4.9059999999999997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5</v>
      </c>
      <c r="AX178" s="13" t="s">
        <v>78</v>
      </c>
      <c r="AY178" s="284" t="s">
        <v>223</v>
      </c>
    </row>
    <row r="179" s="14" customFormat="1">
      <c r="A179" s="14"/>
      <c r="B179" s="285"/>
      <c r="C179" s="286"/>
      <c r="D179" s="266" t="s">
        <v>446</v>
      </c>
      <c r="E179" s="287" t="s">
        <v>1</v>
      </c>
      <c r="F179" s="288" t="s">
        <v>463</v>
      </c>
      <c r="G179" s="286"/>
      <c r="H179" s="289">
        <v>24.547999999999998</v>
      </c>
      <c r="I179" s="290"/>
      <c r="J179" s="290"/>
      <c r="K179" s="286"/>
      <c r="L179" s="286"/>
      <c r="M179" s="291"/>
      <c r="N179" s="292"/>
      <c r="O179" s="293"/>
      <c r="P179" s="293"/>
      <c r="Q179" s="293"/>
      <c r="R179" s="293"/>
      <c r="S179" s="293"/>
      <c r="T179" s="293"/>
      <c r="U179" s="293"/>
      <c r="V179" s="293"/>
      <c r="W179" s="293"/>
      <c r="X179" s="294"/>
      <c r="Y179" s="14"/>
      <c r="Z179" s="14"/>
      <c r="AA179" s="14"/>
      <c r="AB179" s="14"/>
      <c r="AC179" s="14"/>
      <c r="AD179" s="14"/>
      <c r="AE179" s="14"/>
      <c r="AT179" s="295" t="s">
        <v>446</v>
      </c>
      <c r="AU179" s="295" t="s">
        <v>88</v>
      </c>
      <c r="AV179" s="14" t="s">
        <v>239</v>
      </c>
      <c r="AW179" s="14" t="s">
        <v>5</v>
      </c>
      <c r="AX179" s="14" t="s">
        <v>86</v>
      </c>
      <c r="AY179" s="295" t="s">
        <v>223</v>
      </c>
    </row>
    <row r="180" s="2" customFormat="1" ht="21.75" customHeight="1">
      <c r="A180" s="39"/>
      <c r="B180" s="40"/>
      <c r="C180" s="252" t="s">
        <v>303</v>
      </c>
      <c r="D180" s="252" t="s">
        <v>226</v>
      </c>
      <c r="E180" s="253" t="s">
        <v>4556</v>
      </c>
      <c r="F180" s="254" t="s">
        <v>4557</v>
      </c>
      <c r="G180" s="255" t="s">
        <v>403</v>
      </c>
      <c r="H180" s="256">
        <v>120.496</v>
      </c>
      <c r="I180" s="257"/>
      <c r="J180" s="257"/>
      <c r="K180" s="258">
        <f>ROUND(P180*H180,2)</f>
        <v>0</v>
      </c>
      <c r="L180" s="254" t="s">
        <v>404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239</v>
      </c>
      <c r="AT180" s="264" t="s">
        <v>226</v>
      </c>
      <c r="AU180" s="264" t="s">
        <v>88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239</v>
      </c>
      <c r="BM180" s="264" t="s">
        <v>385</v>
      </c>
    </row>
    <row r="181" s="13" customFormat="1">
      <c r="A181" s="13"/>
      <c r="B181" s="274"/>
      <c r="C181" s="275"/>
      <c r="D181" s="266" t="s">
        <v>446</v>
      </c>
      <c r="E181" s="276" t="s">
        <v>1</v>
      </c>
      <c r="F181" s="277" t="s">
        <v>4752</v>
      </c>
      <c r="G181" s="275"/>
      <c r="H181" s="278">
        <v>65.471999999999994</v>
      </c>
      <c r="I181" s="279"/>
      <c r="J181" s="279"/>
      <c r="K181" s="275"/>
      <c r="L181" s="275"/>
      <c r="M181" s="280"/>
      <c r="N181" s="281"/>
      <c r="O181" s="282"/>
      <c r="P181" s="282"/>
      <c r="Q181" s="282"/>
      <c r="R181" s="282"/>
      <c r="S181" s="282"/>
      <c r="T181" s="282"/>
      <c r="U181" s="282"/>
      <c r="V181" s="282"/>
      <c r="W181" s="282"/>
      <c r="X181" s="283"/>
      <c r="Y181" s="13"/>
      <c r="Z181" s="13"/>
      <c r="AA181" s="13"/>
      <c r="AB181" s="13"/>
      <c r="AC181" s="13"/>
      <c r="AD181" s="13"/>
      <c r="AE181" s="13"/>
      <c r="AT181" s="284" t="s">
        <v>446</v>
      </c>
      <c r="AU181" s="284" t="s">
        <v>88</v>
      </c>
      <c r="AV181" s="13" t="s">
        <v>88</v>
      </c>
      <c r="AW181" s="13" t="s">
        <v>5</v>
      </c>
      <c r="AX181" s="13" t="s">
        <v>78</v>
      </c>
      <c r="AY181" s="284" t="s">
        <v>223</v>
      </c>
    </row>
    <row r="182" s="13" customFormat="1">
      <c r="A182" s="13"/>
      <c r="B182" s="274"/>
      <c r="C182" s="275"/>
      <c r="D182" s="266" t="s">
        <v>446</v>
      </c>
      <c r="E182" s="276" t="s">
        <v>1</v>
      </c>
      <c r="F182" s="277" t="s">
        <v>4753</v>
      </c>
      <c r="G182" s="275"/>
      <c r="H182" s="278">
        <v>55.024000000000001</v>
      </c>
      <c r="I182" s="279"/>
      <c r="J182" s="279"/>
      <c r="K182" s="275"/>
      <c r="L182" s="275"/>
      <c r="M182" s="280"/>
      <c r="N182" s="281"/>
      <c r="O182" s="282"/>
      <c r="P182" s="282"/>
      <c r="Q182" s="282"/>
      <c r="R182" s="282"/>
      <c r="S182" s="282"/>
      <c r="T182" s="282"/>
      <c r="U182" s="282"/>
      <c r="V182" s="282"/>
      <c r="W182" s="282"/>
      <c r="X182" s="283"/>
      <c r="Y182" s="13"/>
      <c r="Z182" s="13"/>
      <c r="AA182" s="13"/>
      <c r="AB182" s="13"/>
      <c r="AC182" s="13"/>
      <c r="AD182" s="13"/>
      <c r="AE182" s="13"/>
      <c r="AT182" s="284" t="s">
        <v>446</v>
      </c>
      <c r="AU182" s="284" t="s">
        <v>88</v>
      </c>
      <c r="AV182" s="13" t="s">
        <v>88</v>
      </c>
      <c r="AW182" s="13" t="s">
        <v>5</v>
      </c>
      <c r="AX182" s="13" t="s">
        <v>78</v>
      </c>
      <c r="AY182" s="284" t="s">
        <v>223</v>
      </c>
    </row>
    <row r="183" s="14" customFormat="1">
      <c r="A183" s="14"/>
      <c r="B183" s="285"/>
      <c r="C183" s="286"/>
      <c r="D183" s="266" t="s">
        <v>446</v>
      </c>
      <c r="E183" s="287" t="s">
        <v>1</v>
      </c>
      <c r="F183" s="288" t="s">
        <v>463</v>
      </c>
      <c r="G183" s="286"/>
      <c r="H183" s="289">
        <v>120.496</v>
      </c>
      <c r="I183" s="290"/>
      <c r="J183" s="290"/>
      <c r="K183" s="286"/>
      <c r="L183" s="286"/>
      <c r="M183" s="291"/>
      <c r="N183" s="292"/>
      <c r="O183" s="293"/>
      <c r="P183" s="293"/>
      <c r="Q183" s="293"/>
      <c r="R183" s="293"/>
      <c r="S183" s="293"/>
      <c r="T183" s="293"/>
      <c r="U183" s="293"/>
      <c r="V183" s="293"/>
      <c r="W183" s="293"/>
      <c r="X183" s="294"/>
      <c r="Y183" s="14"/>
      <c r="Z183" s="14"/>
      <c r="AA183" s="14"/>
      <c r="AB183" s="14"/>
      <c r="AC183" s="14"/>
      <c r="AD183" s="14"/>
      <c r="AE183" s="14"/>
      <c r="AT183" s="295" t="s">
        <v>446</v>
      </c>
      <c r="AU183" s="295" t="s">
        <v>88</v>
      </c>
      <c r="AV183" s="14" t="s">
        <v>239</v>
      </c>
      <c r="AW183" s="14" t="s">
        <v>5</v>
      </c>
      <c r="AX183" s="14" t="s">
        <v>86</v>
      </c>
      <c r="AY183" s="295" t="s">
        <v>223</v>
      </c>
    </row>
    <row r="184" s="2" customFormat="1" ht="21.75" customHeight="1">
      <c r="A184" s="39"/>
      <c r="B184" s="40"/>
      <c r="C184" s="252" t="s">
        <v>312</v>
      </c>
      <c r="D184" s="252" t="s">
        <v>226</v>
      </c>
      <c r="E184" s="253" t="s">
        <v>4559</v>
      </c>
      <c r="F184" s="254" t="s">
        <v>4560</v>
      </c>
      <c r="G184" s="255" t="s">
        <v>403</v>
      </c>
      <c r="H184" s="256">
        <v>120.496</v>
      </c>
      <c r="I184" s="257"/>
      <c r="J184" s="257"/>
      <c r="K184" s="258">
        <f>ROUND(P184*H184,2)</f>
        <v>0</v>
      </c>
      <c r="L184" s="254" t="s">
        <v>404</v>
      </c>
      <c r="M184" s="45"/>
      <c r="N184" s="259" t="s">
        <v>1</v>
      </c>
      <c r="O184" s="260" t="s">
        <v>41</v>
      </c>
      <c r="P184" s="261">
        <f>I184+J184</f>
        <v>0</v>
      </c>
      <c r="Q184" s="261">
        <f>ROUND(I184*H184,2)</f>
        <v>0</v>
      </c>
      <c r="R184" s="261">
        <f>ROUND(J184*H184,2)</f>
        <v>0</v>
      </c>
      <c r="S184" s="92"/>
      <c r="T184" s="262">
        <f>S184*H184</f>
        <v>0</v>
      </c>
      <c r="U184" s="262">
        <v>0</v>
      </c>
      <c r="V184" s="262">
        <f>U184*H184</f>
        <v>0</v>
      </c>
      <c r="W184" s="262">
        <v>0</v>
      </c>
      <c r="X184" s="263">
        <f>W184*H184</f>
        <v>0</v>
      </c>
      <c r="Y184" s="39"/>
      <c r="Z184" s="39"/>
      <c r="AA184" s="39"/>
      <c r="AB184" s="39"/>
      <c r="AC184" s="39"/>
      <c r="AD184" s="39"/>
      <c r="AE184" s="39"/>
      <c r="AR184" s="264" t="s">
        <v>239</v>
      </c>
      <c r="AT184" s="264" t="s">
        <v>226</v>
      </c>
      <c r="AU184" s="264" t="s">
        <v>88</v>
      </c>
      <c r="AY184" s="18" t="s">
        <v>223</v>
      </c>
      <c r="BE184" s="265">
        <f>IF(O184="základní",K184,0)</f>
        <v>0</v>
      </c>
      <c r="BF184" s="265">
        <f>IF(O184="snížená",K184,0)</f>
        <v>0</v>
      </c>
      <c r="BG184" s="265">
        <f>IF(O184="zákl. přenesená",K184,0)</f>
        <v>0</v>
      </c>
      <c r="BH184" s="265">
        <f>IF(O184="sníž. přenesená",K184,0)</f>
        <v>0</v>
      </c>
      <c r="BI184" s="265">
        <f>IF(O184="nulová",K184,0)</f>
        <v>0</v>
      </c>
      <c r="BJ184" s="18" t="s">
        <v>86</v>
      </c>
      <c r="BK184" s="265">
        <f>ROUND(P184*H184,2)</f>
        <v>0</v>
      </c>
      <c r="BL184" s="18" t="s">
        <v>239</v>
      </c>
      <c r="BM184" s="264" t="s">
        <v>307</v>
      </c>
    </row>
    <row r="185" s="2" customFormat="1" ht="33" customHeight="1">
      <c r="A185" s="39"/>
      <c r="B185" s="40"/>
      <c r="C185" s="252" t="s">
        <v>317</v>
      </c>
      <c r="D185" s="252" t="s">
        <v>226</v>
      </c>
      <c r="E185" s="253" t="s">
        <v>4754</v>
      </c>
      <c r="F185" s="254" t="s">
        <v>4755</v>
      </c>
      <c r="G185" s="255" t="s">
        <v>320</v>
      </c>
      <c r="H185" s="256">
        <v>3</v>
      </c>
      <c r="I185" s="257"/>
      <c r="J185" s="257"/>
      <c r="K185" s="258">
        <f>ROUND(P185*H185,2)</f>
        <v>0</v>
      </c>
      <c r="L185" s="254" t="s">
        <v>1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327</v>
      </c>
    </row>
    <row r="186" s="12" customFormat="1" ht="22.8" customHeight="1">
      <c r="A186" s="12"/>
      <c r="B186" s="235"/>
      <c r="C186" s="236"/>
      <c r="D186" s="237" t="s">
        <v>77</v>
      </c>
      <c r="E186" s="250" t="s">
        <v>234</v>
      </c>
      <c r="F186" s="250" t="s">
        <v>1186</v>
      </c>
      <c r="G186" s="236"/>
      <c r="H186" s="236"/>
      <c r="I186" s="239"/>
      <c r="J186" s="239"/>
      <c r="K186" s="251">
        <f>BK186</f>
        <v>0</v>
      </c>
      <c r="L186" s="236"/>
      <c r="M186" s="241"/>
      <c r="N186" s="242"/>
      <c r="O186" s="243"/>
      <c r="P186" s="243"/>
      <c r="Q186" s="244">
        <f>SUM(Q187:Q194)</f>
        <v>0</v>
      </c>
      <c r="R186" s="244">
        <f>SUM(R187:R194)</f>
        <v>0</v>
      </c>
      <c r="S186" s="243"/>
      <c r="T186" s="245">
        <f>SUM(T187:T194)</f>
        <v>0</v>
      </c>
      <c r="U186" s="243"/>
      <c r="V186" s="245">
        <f>SUM(V187:V194)</f>
        <v>0</v>
      </c>
      <c r="W186" s="243"/>
      <c r="X186" s="246">
        <f>SUM(X187:X194)</f>
        <v>0</v>
      </c>
      <c r="Y186" s="12"/>
      <c r="Z186" s="12"/>
      <c r="AA186" s="12"/>
      <c r="AB186" s="12"/>
      <c r="AC186" s="12"/>
      <c r="AD186" s="12"/>
      <c r="AE186" s="12"/>
      <c r="AR186" s="247" t="s">
        <v>86</v>
      </c>
      <c r="AT186" s="248" t="s">
        <v>77</v>
      </c>
      <c r="AU186" s="248" t="s">
        <v>86</v>
      </c>
      <c r="AY186" s="247" t="s">
        <v>223</v>
      </c>
      <c r="BK186" s="249">
        <f>SUM(BK187:BK194)</f>
        <v>0</v>
      </c>
    </row>
    <row r="187" s="2" customFormat="1" ht="55.5" customHeight="1">
      <c r="A187" s="39"/>
      <c r="B187" s="40"/>
      <c r="C187" s="252" t="s">
        <v>322</v>
      </c>
      <c r="D187" s="252" t="s">
        <v>226</v>
      </c>
      <c r="E187" s="253" t="s">
        <v>4563</v>
      </c>
      <c r="F187" s="254" t="s">
        <v>4756</v>
      </c>
      <c r="G187" s="255" t="s">
        <v>409</v>
      </c>
      <c r="H187" s="256">
        <v>5.7240000000000002</v>
      </c>
      <c r="I187" s="257"/>
      <c r="J187" s="257"/>
      <c r="K187" s="258">
        <f>ROUND(P187*H187,2)</f>
        <v>0</v>
      </c>
      <c r="L187" s="254" t="s">
        <v>1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88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575</v>
      </c>
    </row>
    <row r="188" s="13" customFormat="1">
      <c r="A188" s="13"/>
      <c r="B188" s="274"/>
      <c r="C188" s="275"/>
      <c r="D188" s="266" t="s">
        <v>446</v>
      </c>
      <c r="E188" s="276" t="s">
        <v>1</v>
      </c>
      <c r="F188" s="277" t="s">
        <v>4757</v>
      </c>
      <c r="G188" s="275"/>
      <c r="H188" s="278">
        <v>5.7240000000000002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3"/>
      <c r="Z188" s="13"/>
      <c r="AA188" s="13"/>
      <c r="AB188" s="13"/>
      <c r="AC188" s="13"/>
      <c r="AD188" s="13"/>
      <c r="AE188" s="13"/>
      <c r="AT188" s="284" t="s">
        <v>446</v>
      </c>
      <c r="AU188" s="284" t="s">
        <v>88</v>
      </c>
      <c r="AV188" s="13" t="s">
        <v>88</v>
      </c>
      <c r="AW188" s="13" t="s">
        <v>5</v>
      </c>
      <c r="AX188" s="13" t="s">
        <v>78</v>
      </c>
      <c r="AY188" s="284" t="s">
        <v>223</v>
      </c>
    </row>
    <row r="189" s="14" customFormat="1">
      <c r="A189" s="14"/>
      <c r="B189" s="285"/>
      <c r="C189" s="286"/>
      <c r="D189" s="266" t="s">
        <v>446</v>
      </c>
      <c r="E189" s="287" t="s">
        <v>1</v>
      </c>
      <c r="F189" s="288" t="s">
        <v>463</v>
      </c>
      <c r="G189" s="286"/>
      <c r="H189" s="289">
        <v>5.7240000000000002</v>
      </c>
      <c r="I189" s="290"/>
      <c r="J189" s="290"/>
      <c r="K189" s="286"/>
      <c r="L189" s="286"/>
      <c r="M189" s="291"/>
      <c r="N189" s="292"/>
      <c r="O189" s="293"/>
      <c r="P189" s="293"/>
      <c r="Q189" s="293"/>
      <c r="R189" s="293"/>
      <c r="S189" s="293"/>
      <c r="T189" s="293"/>
      <c r="U189" s="293"/>
      <c r="V189" s="293"/>
      <c r="W189" s="293"/>
      <c r="X189" s="294"/>
      <c r="Y189" s="14"/>
      <c r="Z189" s="14"/>
      <c r="AA189" s="14"/>
      <c r="AB189" s="14"/>
      <c r="AC189" s="14"/>
      <c r="AD189" s="14"/>
      <c r="AE189" s="14"/>
      <c r="AT189" s="295" t="s">
        <v>446</v>
      </c>
      <c r="AU189" s="295" t="s">
        <v>88</v>
      </c>
      <c r="AV189" s="14" t="s">
        <v>239</v>
      </c>
      <c r="AW189" s="14" t="s">
        <v>5</v>
      </c>
      <c r="AX189" s="14" t="s">
        <v>86</v>
      </c>
      <c r="AY189" s="295" t="s">
        <v>223</v>
      </c>
    </row>
    <row r="190" s="2" customFormat="1" ht="21.75" customHeight="1">
      <c r="A190" s="39"/>
      <c r="B190" s="40"/>
      <c r="C190" s="252" t="s">
        <v>332</v>
      </c>
      <c r="D190" s="252" t="s">
        <v>226</v>
      </c>
      <c r="E190" s="253" t="s">
        <v>1540</v>
      </c>
      <c r="F190" s="254" t="s">
        <v>4567</v>
      </c>
      <c r="G190" s="255" t="s">
        <v>403</v>
      </c>
      <c r="H190" s="256">
        <v>58.32</v>
      </c>
      <c r="I190" s="257"/>
      <c r="J190" s="257"/>
      <c r="K190" s="258">
        <f>ROUND(P190*H190,2)</f>
        <v>0</v>
      </c>
      <c r="L190" s="254" t="s">
        <v>404</v>
      </c>
      <c r="M190" s="45"/>
      <c r="N190" s="259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0</v>
      </c>
      <c r="V190" s="262">
        <f>U190*H190</f>
        <v>0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239</v>
      </c>
      <c r="AT190" s="264" t="s">
        <v>226</v>
      </c>
      <c r="AU190" s="264" t="s">
        <v>88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584</v>
      </c>
    </row>
    <row r="191" s="13" customFormat="1">
      <c r="A191" s="13"/>
      <c r="B191" s="274"/>
      <c r="C191" s="275"/>
      <c r="D191" s="266" t="s">
        <v>446</v>
      </c>
      <c r="E191" s="276" t="s">
        <v>1</v>
      </c>
      <c r="F191" s="277" t="s">
        <v>4758</v>
      </c>
      <c r="G191" s="275"/>
      <c r="H191" s="278">
        <v>58.32</v>
      </c>
      <c r="I191" s="279"/>
      <c r="J191" s="279"/>
      <c r="K191" s="275"/>
      <c r="L191" s="275"/>
      <c r="M191" s="280"/>
      <c r="N191" s="281"/>
      <c r="O191" s="282"/>
      <c r="P191" s="282"/>
      <c r="Q191" s="282"/>
      <c r="R191" s="282"/>
      <c r="S191" s="282"/>
      <c r="T191" s="282"/>
      <c r="U191" s="282"/>
      <c r="V191" s="282"/>
      <c r="W191" s="282"/>
      <c r="X191" s="283"/>
      <c r="Y191" s="13"/>
      <c r="Z191" s="13"/>
      <c r="AA191" s="13"/>
      <c r="AB191" s="13"/>
      <c r="AC191" s="13"/>
      <c r="AD191" s="13"/>
      <c r="AE191" s="13"/>
      <c r="AT191" s="284" t="s">
        <v>446</v>
      </c>
      <c r="AU191" s="284" t="s">
        <v>88</v>
      </c>
      <c r="AV191" s="13" t="s">
        <v>88</v>
      </c>
      <c r="AW191" s="13" t="s">
        <v>5</v>
      </c>
      <c r="AX191" s="13" t="s">
        <v>78</v>
      </c>
      <c r="AY191" s="284" t="s">
        <v>223</v>
      </c>
    </row>
    <row r="192" s="14" customFormat="1">
      <c r="A192" s="14"/>
      <c r="B192" s="285"/>
      <c r="C192" s="286"/>
      <c r="D192" s="266" t="s">
        <v>446</v>
      </c>
      <c r="E192" s="287" t="s">
        <v>1</v>
      </c>
      <c r="F192" s="288" t="s">
        <v>463</v>
      </c>
      <c r="G192" s="286"/>
      <c r="H192" s="289">
        <v>58.32</v>
      </c>
      <c r="I192" s="290"/>
      <c r="J192" s="290"/>
      <c r="K192" s="286"/>
      <c r="L192" s="286"/>
      <c r="M192" s="291"/>
      <c r="N192" s="292"/>
      <c r="O192" s="293"/>
      <c r="P192" s="293"/>
      <c r="Q192" s="293"/>
      <c r="R192" s="293"/>
      <c r="S192" s="293"/>
      <c r="T192" s="293"/>
      <c r="U192" s="293"/>
      <c r="V192" s="293"/>
      <c r="W192" s="293"/>
      <c r="X192" s="294"/>
      <c r="Y192" s="14"/>
      <c r="Z192" s="14"/>
      <c r="AA192" s="14"/>
      <c r="AB192" s="14"/>
      <c r="AC192" s="14"/>
      <c r="AD192" s="14"/>
      <c r="AE192" s="14"/>
      <c r="AT192" s="295" t="s">
        <v>446</v>
      </c>
      <c r="AU192" s="295" t="s">
        <v>88</v>
      </c>
      <c r="AV192" s="14" t="s">
        <v>239</v>
      </c>
      <c r="AW192" s="14" t="s">
        <v>5</v>
      </c>
      <c r="AX192" s="14" t="s">
        <v>86</v>
      </c>
      <c r="AY192" s="295" t="s">
        <v>223</v>
      </c>
    </row>
    <row r="193" s="2" customFormat="1" ht="21.75" customHeight="1">
      <c r="A193" s="39"/>
      <c r="B193" s="40"/>
      <c r="C193" s="252" t="s">
        <v>8</v>
      </c>
      <c r="D193" s="252" t="s">
        <v>226</v>
      </c>
      <c r="E193" s="253" t="s">
        <v>1546</v>
      </c>
      <c r="F193" s="254" t="s">
        <v>4570</v>
      </c>
      <c r="G193" s="255" t="s">
        <v>403</v>
      </c>
      <c r="H193" s="256">
        <v>58.32</v>
      </c>
      <c r="I193" s="257"/>
      <c r="J193" s="257"/>
      <c r="K193" s="258">
        <f>ROUND(P193*H193,2)</f>
        <v>0</v>
      </c>
      <c r="L193" s="254" t="s">
        <v>404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88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595</v>
      </c>
    </row>
    <row r="194" s="2" customFormat="1" ht="21.75" customHeight="1">
      <c r="A194" s="39"/>
      <c r="B194" s="40"/>
      <c r="C194" s="252" t="s">
        <v>343</v>
      </c>
      <c r="D194" s="252" t="s">
        <v>226</v>
      </c>
      <c r="E194" s="253" t="s">
        <v>4576</v>
      </c>
      <c r="F194" s="254" t="s">
        <v>4577</v>
      </c>
      <c r="G194" s="255" t="s">
        <v>403</v>
      </c>
      <c r="H194" s="256">
        <v>58.32</v>
      </c>
      <c r="I194" s="257"/>
      <c r="J194" s="257"/>
      <c r="K194" s="258">
        <f>ROUND(P194*H194,2)</f>
        <v>0</v>
      </c>
      <c r="L194" s="254" t="s">
        <v>404</v>
      </c>
      <c r="M194" s="45"/>
      <c r="N194" s="259" t="s">
        <v>1</v>
      </c>
      <c r="O194" s="260" t="s">
        <v>41</v>
      </c>
      <c r="P194" s="261">
        <f>I194+J194</f>
        <v>0</v>
      </c>
      <c r="Q194" s="261">
        <f>ROUND(I194*H194,2)</f>
        <v>0</v>
      </c>
      <c r="R194" s="261">
        <f>ROUND(J194*H194,2)</f>
        <v>0</v>
      </c>
      <c r="S194" s="92"/>
      <c r="T194" s="262">
        <f>S194*H194</f>
        <v>0</v>
      </c>
      <c r="U194" s="262">
        <v>0</v>
      </c>
      <c r="V194" s="262">
        <f>U194*H194</f>
        <v>0</v>
      </c>
      <c r="W194" s="262">
        <v>0</v>
      </c>
      <c r="X194" s="263">
        <f>W194*H194</f>
        <v>0</v>
      </c>
      <c r="Y194" s="39"/>
      <c r="Z194" s="39"/>
      <c r="AA194" s="39"/>
      <c r="AB194" s="39"/>
      <c r="AC194" s="39"/>
      <c r="AD194" s="39"/>
      <c r="AE194" s="39"/>
      <c r="AR194" s="264" t="s">
        <v>239</v>
      </c>
      <c r="AT194" s="264" t="s">
        <v>226</v>
      </c>
      <c r="AU194" s="264" t="s">
        <v>88</v>
      </c>
      <c r="AY194" s="18" t="s">
        <v>223</v>
      </c>
      <c r="BE194" s="265">
        <f>IF(O194="základní",K194,0)</f>
        <v>0</v>
      </c>
      <c r="BF194" s="265">
        <f>IF(O194="snížená",K194,0)</f>
        <v>0</v>
      </c>
      <c r="BG194" s="265">
        <f>IF(O194="zákl. přenesená",K194,0)</f>
        <v>0</v>
      </c>
      <c r="BH194" s="265">
        <f>IF(O194="sníž. přenesená",K194,0)</f>
        <v>0</v>
      </c>
      <c r="BI194" s="265">
        <f>IF(O194="nulová",K194,0)</f>
        <v>0</v>
      </c>
      <c r="BJ194" s="18" t="s">
        <v>86</v>
      </c>
      <c r="BK194" s="265">
        <f>ROUND(P194*H194,2)</f>
        <v>0</v>
      </c>
      <c r="BL194" s="18" t="s">
        <v>239</v>
      </c>
      <c r="BM194" s="264" t="s">
        <v>611</v>
      </c>
    </row>
    <row r="195" s="12" customFormat="1" ht="22.8" customHeight="1">
      <c r="A195" s="12"/>
      <c r="B195" s="235"/>
      <c r="C195" s="236"/>
      <c r="D195" s="237" t="s">
        <v>77</v>
      </c>
      <c r="E195" s="250" t="s">
        <v>239</v>
      </c>
      <c r="F195" s="250" t="s">
        <v>1617</v>
      </c>
      <c r="G195" s="236"/>
      <c r="H195" s="236"/>
      <c r="I195" s="239"/>
      <c r="J195" s="239"/>
      <c r="K195" s="251">
        <f>BK195</f>
        <v>0</v>
      </c>
      <c r="L195" s="236"/>
      <c r="M195" s="241"/>
      <c r="N195" s="242"/>
      <c r="O195" s="243"/>
      <c r="P195" s="243"/>
      <c r="Q195" s="244">
        <f>SUM(Q196:Q213)</f>
        <v>0</v>
      </c>
      <c r="R195" s="244">
        <f>SUM(R196:R213)</f>
        <v>0</v>
      </c>
      <c r="S195" s="243"/>
      <c r="T195" s="245">
        <f>SUM(T196:T213)</f>
        <v>0</v>
      </c>
      <c r="U195" s="243"/>
      <c r="V195" s="245">
        <f>SUM(V196:V213)</f>
        <v>0</v>
      </c>
      <c r="W195" s="243"/>
      <c r="X195" s="246">
        <f>SUM(X196:X213)</f>
        <v>0</v>
      </c>
      <c r="Y195" s="12"/>
      <c r="Z195" s="12"/>
      <c r="AA195" s="12"/>
      <c r="AB195" s="12"/>
      <c r="AC195" s="12"/>
      <c r="AD195" s="12"/>
      <c r="AE195" s="12"/>
      <c r="AR195" s="247" t="s">
        <v>86</v>
      </c>
      <c r="AT195" s="248" t="s">
        <v>77</v>
      </c>
      <c r="AU195" s="248" t="s">
        <v>86</v>
      </c>
      <c r="AY195" s="247" t="s">
        <v>223</v>
      </c>
      <c r="BK195" s="249">
        <f>SUM(BK196:BK213)</f>
        <v>0</v>
      </c>
    </row>
    <row r="196" s="2" customFormat="1" ht="55.5" customHeight="1">
      <c r="A196" s="39"/>
      <c r="B196" s="40"/>
      <c r="C196" s="252" t="s">
        <v>348</v>
      </c>
      <c r="D196" s="252" t="s">
        <v>226</v>
      </c>
      <c r="E196" s="253" t="s">
        <v>4578</v>
      </c>
      <c r="F196" s="254" t="s">
        <v>4579</v>
      </c>
      <c r="G196" s="255" t="s">
        <v>409</v>
      </c>
      <c r="H196" s="256">
        <v>19.888000000000002</v>
      </c>
      <c r="I196" s="257"/>
      <c r="J196" s="257"/>
      <c r="K196" s="258">
        <f>ROUND(P196*H196,2)</f>
        <v>0</v>
      </c>
      <c r="L196" s="254" t="s">
        <v>1</v>
      </c>
      <c r="M196" s="45"/>
      <c r="N196" s="259" t="s">
        <v>1</v>
      </c>
      <c r="O196" s="260" t="s">
        <v>41</v>
      </c>
      <c r="P196" s="261">
        <f>I196+J196</f>
        <v>0</v>
      </c>
      <c r="Q196" s="261">
        <f>ROUND(I196*H196,2)</f>
        <v>0</v>
      </c>
      <c r="R196" s="261">
        <f>ROUND(J196*H196,2)</f>
        <v>0</v>
      </c>
      <c r="S196" s="92"/>
      <c r="T196" s="262">
        <f>S196*H196</f>
        <v>0</v>
      </c>
      <c r="U196" s="262">
        <v>0</v>
      </c>
      <c r="V196" s="262">
        <f>U196*H196</f>
        <v>0</v>
      </c>
      <c r="W196" s="262">
        <v>0</v>
      </c>
      <c r="X196" s="263">
        <f>W196*H196</f>
        <v>0</v>
      </c>
      <c r="Y196" s="39"/>
      <c r="Z196" s="39"/>
      <c r="AA196" s="39"/>
      <c r="AB196" s="39"/>
      <c r="AC196" s="39"/>
      <c r="AD196" s="39"/>
      <c r="AE196" s="39"/>
      <c r="AR196" s="264" t="s">
        <v>239</v>
      </c>
      <c r="AT196" s="264" t="s">
        <v>226</v>
      </c>
      <c r="AU196" s="264" t="s">
        <v>88</v>
      </c>
      <c r="AY196" s="18" t="s">
        <v>223</v>
      </c>
      <c r="BE196" s="265">
        <f>IF(O196="základní",K196,0)</f>
        <v>0</v>
      </c>
      <c r="BF196" s="265">
        <f>IF(O196="snížená",K196,0)</f>
        <v>0</v>
      </c>
      <c r="BG196" s="265">
        <f>IF(O196="zákl. přenesená",K196,0)</f>
        <v>0</v>
      </c>
      <c r="BH196" s="265">
        <f>IF(O196="sníž. přenesená",K196,0)</f>
        <v>0</v>
      </c>
      <c r="BI196" s="265">
        <f>IF(O196="nulová",K196,0)</f>
        <v>0</v>
      </c>
      <c r="BJ196" s="18" t="s">
        <v>86</v>
      </c>
      <c r="BK196" s="265">
        <f>ROUND(P196*H196,2)</f>
        <v>0</v>
      </c>
      <c r="BL196" s="18" t="s">
        <v>239</v>
      </c>
      <c r="BM196" s="264" t="s">
        <v>621</v>
      </c>
    </row>
    <row r="197" s="13" customFormat="1">
      <c r="A197" s="13"/>
      <c r="B197" s="274"/>
      <c r="C197" s="275"/>
      <c r="D197" s="266" t="s">
        <v>446</v>
      </c>
      <c r="E197" s="276" t="s">
        <v>1</v>
      </c>
      <c r="F197" s="277" t="s">
        <v>4759</v>
      </c>
      <c r="G197" s="275"/>
      <c r="H197" s="278">
        <v>19.888000000000002</v>
      </c>
      <c r="I197" s="279"/>
      <c r="J197" s="279"/>
      <c r="K197" s="275"/>
      <c r="L197" s="275"/>
      <c r="M197" s="280"/>
      <c r="N197" s="281"/>
      <c r="O197" s="282"/>
      <c r="P197" s="282"/>
      <c r="Q197" s="282"/>
      <c r="R197" s="282"/>
      <c r="S197" s="282"/>
      <c r="T197" s="282"/>
      <c r="U197" s="282"/>
      <c r="V197" s="282"/>
      <c r="W197" s="282"/>
      <c r="X197" s="283"/>
      <c r="Y197" s="13"/>
      <c r="Z197" s="13"/>
      <c r="AA197" s="13"/>
      <c r="AB197" s="13"/>
      <c r="AC197" s="13"/>
      <c r="AD197" s="13"/>
      <c r="AE197" s="13"/>
      <c r="AT197" s="284" t="s">
        <v>446</v>
      </c>
      <c r="AU197" s="284" t="s">
        <v>88</v>
      </c>
      <c r="AV197" s="13" t="s">
        <v>88</v>
      </c>
      <c r="AW197" s="13" t="s">
        <v>5</v>
      </c>
      <c r="AX197" s="13" t="s">
        <v>78</v>
      </c>
      <c r="AY197" s="284" t="s">
        <v>223</v>
      </c>
    </row>
    <row r="198" s="14" customFormat="1">
      <c r="A198" s="14"/>
      <c r="B198" s="285"/>
      <c r="C198" s="286"/>
      <c r="D198" s="266" t="s">
        <v>446</v>
      </c>
      <c r="E198" s="287" t="s">
        <v>1</v>
      </c>
      <c r="F198" s="288" t="s">
        <v>463</v>
      </c>
      <c r="G198" s="286"/>
      <c r="H198" s="289">
        <v>19.888000000000002</v>
      </c>
      <c r="I198" s="290"/>
      <c r="J198" s="290"/>
      <c r="K198" s="286"/>
      <c r="L198" s="286"/>
      <c r="M198" s="291"/>
      <c r="N198" s="292"/>
      <c r="O198" s="293"/>
      <c r="P198" s="293"/>
      <c r="Q198" s="293"/>
      <c r="R198" s="293"/>
      <c r="S198" s="293"/>
      <c r="T198" s="293"/>
      <c r="U198" s="293"/>
      <c r="V198" s="293"/>
      <c r="W198" s="293"/>
      <c r="X198" s="294"/>
      <c r="Y198" s="14"/>
      <c r="Z198" s="14"/>
      <c r="AA198" s="14"/>
      <c r="AB198" s="14"/>
      <c r="AC198" s="14"/>
      <c r="AD198" s="14"/>
      <c r="AE198" s="14"/>
      <c r="AT198" s="295" t="s">
        <v>446</v>
      </c>
      <c r="AU198" s="295" t="s">
        <v>88</v>
      </c>
      <c r="AV198" s="14" t="s">
        <v>239</v>
      </c>
      <c r="AW198" s="14" t="s">
        <v>5</v>
      </c>
      <c r="AX198" s="14" t="s">
        <v>86</v>
      </c>
      <c r="AY198" s="295" t="s">
        <v>223</v>
      </c>
    </row>
    <row r="199" s="2" customFormat="1" ht="33" customHeight="1">
      <c r="A199" s="39"/>
      <c r="B199" s="40"/>
      <c r="C199" s="252" t="s">
        <v>353</v>
      </c>
      <c r="D199" s="252" t="s">
        <v>226</v>
      </c>
      <c r="E199" s="253" t="s">
        <v>4582</v>
      </c>
      <c r="F199" s="254" t="s">
        <v>4583</v>
      </c>
      <c r="G199" s="255" t="s">
        <v>403</v>
      </c>
      <c r="H199" s="256">
        <v>121.70399999999999</v>
      </c>
      <c r="I199" s="257"/>
      <c r="J199" s="257"/>
      <c r="K199" s="258">
        <f>ROUND(P199*H199,2)</f>
        <v>0</v>
      </c>
      <c r="L199" s="254" t="s">
        <v>404</v>
      </c>
      <c r="M199" s="45"/>
      <c r="N199" s="259" t="s">
        <v>1</v>
      </c>
      <c r="O199" s="260" t="s">
        <v>41</v>
      </c>
      <c r="P199" s="261">
        <f>I199+J199</f>
        <v>0</v>
      </c>
      <c r="Q199" s="261">
        <f>ROUND(I199*H199,2)</f>
        <v>0</v>
      </c>
      <c r="R199" s="261">
        <f>ROUND(J199*H199,2)</f>
        <v>0</v>
      </c>
      <c r="S199" s="92"/>
      <c r="T199" s="262">
        <f>S199*H199</f>
        <v>0</v>
      </c>
      <c r="U199" s="262">
        <v>0</v>
      </c>
      <c r="V199" s="262">
        <f>U199*H199</f>
        <v>0</v>
      </c>
      <c r="W199" s="262">
        <v>0</v>
      </c>
      <c r="X199" s="263">
        <f>W199*H199</f>
        <v>0</v>
      </c>
      <c r="Y199" s="39"/>
      <c r="Z199" s="39"/>
      <c r="AA199" s="39"/>
      <c r="AB199" s="39"/>
      <c r="AC199" s="39"/>
      <c r="AD199" s="39"/>
      <c r="AE199" s="39"/>
      <c r="AR199" s="264" t="s">
        <v>239</v>
      </c>
      <c r="AT199" s="264" t="s">
        <v>226</v>
      </c>
      <c r="AU199" s="264" t="s">
        <v>88</v>
      </c>
      <c r="AY199" s="18" t="s">
        <v>223</v>
      </c>
      <c r="BE199" s="265">
        <f>IF(O199="základní",K199,0)</f>
        <v>0</v>
      </c>
      <c r="BF199" s="265">
        <f>IF(O199="snížená",K199,0)</f>
        <v>0</v>
      </c>
      <c r="BG199" s="265">
        <f>IF(O199="zákl. přenesená",K199,0)</f>
        <v>0</v>
      </c>
      <c r="BH199" s="265">
        <f>IF(O199="sníž. přenesená",K199,0)</f>
        <v>0</v>
      </c>
      <c r="BI199" s="265">
        <f>IF(O199="nulová",K199,0)</f>
        <v>0</v>
      </c>
      <c r="BJ199" s="18" t="s">
        <v>86</v>
      </c>
      <c r="BK199" s="265">
        <f>ROUND(P199*H199,2)</f>
        <v>0</v>
      </c>
      <c r="BL199" s="18" t="s">
        <v>239</v>
      </c>
      <c r="BM199" s="264" t="s">
        <v>630</v>
      </c>
    </row>
    <row r="200" s="13" customFormat="1">
      <c r="A200" s="13"/>
      <c r="B200" s="274"/>
      <c r="C200" s="275"/>
      <c r="D200" s="266" t="s">
        <v>446</v>
      </c>
      <c r="E200" s="276" t="s">
        <v>1</v>
      </c>
      <c r="F200" s="277" t="s">
        <v>4760</v>
      </c>
      <c r="G200" s="275"/>
      <c r="H200" s="278">
        <v>121.70399999999999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3"/>
      <c r="Z200" s="13"/>
      <c r="AA200" s="13"/>
      <c r="AB200" s="13"/>
      <c r="AC200" s="13"/>
      <c r="AD200" s="13"/>
      <c r="AE200" s="13"/>
      <c r="AT200" s="284" t="s">
        <v>446</v>
      </c>
      <c r="AU200" s="284" t="s">
        <v>88</v>
      </c>
      <c r="AV200" s="13" t="s">
        <v>88</v>
      </c>
      <c r="AW200" s="13" t="s">
        <v>5</v>
      </c>
      <c r="AX200" s="13" t="s">
        <v>78</v>
      </c>
      <c r="AY200" s="284" t="s">
        <v>223</v>
      </c>
    </row>
    <row r="201" s="14" customFormat="1">
      <c r="A201" s="14"/>
      <c r="B201" s="285"/>
      <c r="C201" s="286"/>
      <c r="D201" s="266" t="s">
        <v>446</v>
      </c>
      <c r="E201" s="287" t="s">
        <v>1</v>
      </c>
      <c r="F201" s="288" t="s">
        <v>463</v>
      </c>
      <c r="G201" s="286"/>
      <c r="H201" s="289">
        <v>121.70399999999999</v>
      </c>
      <c r="I201" s="290"/>
      <c r="J201" s="290"/>
      <c r="K201" s="286"/>
      <c r="L201" s="286"/>
      <c r="M201" s="291"/>
      <c r="N201" s="292"/>
      <c r="O201" s="293"/>
      <c r="P201" s="293"/>
      <c r="Q201" s="293"/>
      <c r="R201" s="293"/>
      <c r="S201" s="293"/>
      <c r="T201" s="293"/>
      <c r="U201" s="293"/>
      <c r="V201" s="293"/>
      <c r="W201" s="293"/>
      <c r="X201" s="294"/>
      <c r="Y201" s="14"/>
      <c r="Z201" s="14"/>
      <c r="AA201" s="14"/>
      <c r="AB201" s="14"/>
      <c r="AC201" s="14"/>
      <c r="AD201" s="14"/>
      <c r="AE201" s="14"/>
      <c r="AT201" s="295" t="s">
        <v>446</v>
      </c>
      <c r="AU201" s="295" t="s">
        <v>88</v>
      </c>
      <c r="AV201" s="14" t="s">
        <v>239</v>
      </c>
      <c r="AW201" s="14" t="s">
        <v>5</v>
      </c>
      <c r="AX201" s="14" t="s">
        <v>86</v>
      </c>
      <c r="AY201" s="295" t="s">
        <v>223</v>
      </c>
    </row>
    <row r="202" s="2" customFormat="1" ht="33" customHeight="1">
      <c r="A202" s="39"/>
      <c r="B202" s="40"/>
      <c r="C202" s="252" t="s">
        <v>358</v>
      </c>
      <c r="D202" s="252" t="s">
        <v>226</v>
      </c>
      <c r="E202" s="253" t="s">
        <v>4586</v>
      </c>
      <c r="F202" s="254" t="s">
        <v>4587</v>
      </c>
      <c r="G202" s="255" t="s">
        <v>403</v>
      </c>
      <c r="H202" s="256">
        <v>121.70399999999999</v>
      </c>
      <c r="I202" s="257"/>
      <c r="J202" s="257"/>
      <c r="K202" s="258">
        <f>ROUND(P202*H202,2)</f>
        <v>0</v>
      </c>
      <c r="L202" s="254" t="s">
        <v>404</v>
      </c>
      <c r="M202" s="45"/>
      <c r="N202" s="259" t="s">
        <v>1</v>
      </c>
      <c r="O202" s="260" t="s">
        <v>41</v>
      </c>
      <c r="P202" s="261">
        <f>I202+J202</f>
        <v>0</v>
      </c>
      <c r="Q202" s="261">
        <f>ROUND(I202*H202,2)</f>
        <v>0</v>
      </c>
      <c r="R202" s="261">
        <f>ROUND(J202*H202,2)</f>
        <v>0</v>
      </c>
      <c r="S202" s="92"/>
      <c r="T202" s="262">
        <f>S202*H202</f>
        <v>0</v>
      </c>
      <c r="U202" s="262">
        <v>0</v>
      </c>
      <c r="V202" s="262">
        <f>U202*H202</f>
        <v>0</v>
      </c>
      <c r="W202" s="262">
        <v>0</v>
      </c>
      <c r="X202" s="263">
        <f>W202*H202</f>
        <v>0</v>
      </c>
      <c r="Y202" s="39"/>
      <c r="Z202" s="39"/>
      <c r="AA202" s="39"/>
      <c r="AB202" s="39"/>
      <c r="AC202" s="39"/>
      <c r="AD202" s="39"/>
      <c r="AE202" s="39"/>
      <c r="AR202" s="264" t="s">
        <v>239</v>
      </c>
      <c r="AT202" s="264" t="s">
        <v>226</v>
      </c>
      <c r="AU202" s="264" t="s">
        <v>88</v>
      </c>
      <c r="AY202" s="18" t="s">
        <v>223</v>
      </c>
      <c r="BE202" s="265">
        <f>IF(O202="základní",K202,0)</f>
        <v>0</v>
      </c>
      <c r="BF202" s="265">
        <f>IF(O202="snížená",K202,0)</f>
        <v>0</v>
      </c>
      <c r="BG202" s="265">
        <f>IF(O202="zákl. přenesená",K202,0)</f>
        <v>0</v>
      </c>
      <c r="BH202" s="265">
        <f>IF(O202="sníž. přenesená",K202,0)</f>
        <v>0</v>
      </c>
      <c r="BI202" s="265">
        <f>IF(O202="nulová",K202,0)</f>
        <v>0</v>
      </c>
      <c r="BJ202" s="18" t="s">
        <v>86</v>
      </c>
      <c r="BK202" s="265">
        <f>ROUND(P202*H202,2)</f>
        <v>0</v>
      </c>
      <c r="BL202" s="18" t="s">
        <v>239</v>
      </c>
      <c r="BM202" s="264" t="s">
        <v>640</v>
      </c>
    </row>
    <row r="203" s="2" customFormat="1" ht="33" customHeight="1">
      <c r="A203" s="39"/>
      <c r="B203" s="40"/>
      <c r="C203" s="252" t="s">
        <v>522</v>
      </c>
      <c r="D203" s="252" t="s">
        <v>226</v>
      </c>
      <c r="E203" s="253" t="s">
        <v>4761</v>
      </c>
      <c r="F203" s="254" t="s">
        <v>4762</v>
      </c>
      <c r="G203" s="255" t="s">
        <v>403</v>
      </c>
      <c r="H203" s="256">
        <v>110.486</v>
      </c>
      <c r="I203" s="257"/>
      <c r="J203" s="257"/>
      <c r="K203" s="258">
        <f>ROUND(P203*H203,2)</f>
        <v>0</v>
      </c>
      <c r="L203" s="254" t="s">
        <v>404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88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650</v>
      </c>
    </row>
    <row r="204" s="13" customFormat="1">
      <c r="A204" s="13"/>
      <c r="B204" s="274"/>
      <c r="C204" s="275"/>
      <c r="D204" s="266" t="s">
        <v>446</v>
      </c>
      <c r="E204" s="276" t="s">
        <v>1</v>
      </c>
      <c r="F204" s="277" t="s">
        <v>4763</v>
      </c>
      <c r="G204" s="275"/>
      <c r="H204" s="278">
        <v>110.486</v>
      </c>
      <c r="I204" s="279"/>
      <c r="J204" s="279"/>
      <c r="K204" s="275"/>
      <c r="L204" s="275"/>
      <c r="M204" s="280"/>
      <c r="N204" s="281"/>
      <c r="O204" s="282"/>
      <c r="P204" s="282"/>
      <c r="Q204" s="282"/>
      <c r="R204" s="282"/>
      <c r="S204" s="282"/>
      <c r="T204" s="282"/>
      <c r="U204" s="282"/>
      <c r="V204" s="282"/>
      <c r="W204" s="282"/>
      <c r="X204" s="283"/>
      <c r="Y204" s="13"/>
      <c r="Z204" s="13"/>
      <c r="AA204" s="13"/>
      <c r="AB204" s="13"/>
      <c r="AC204" s="13"/>
      <c r="AD204" s="13"/>
      <c r="AE204" s="13"/>
      <c r="AT204" s="284" t="s">
        <v>446</v>
      </c>
      <c r="AU204" s="284" t="s">
        <v>88</v>
      </c>
      <c r="AV204" s="13" t="s">
        <v>88</v>
      </c>
      <c r="AW204" s="13" t="s">
        <v>5</v>
      </c>
      <c r="AX204" s="13" t="s">
        <v>78</v>
      </c>
      <c r="AY204" s="284" t="s">
        <v>223</v>
      </c>
    </row>
    <row r="205" s="14" customFormat="1">
      <c r="A205" s="14"/>
      <c r="B205" s="285"/>
      <c r="C205" s="286"/>
      <c r="D205" s="266" t="s">
        <v>446</v>
      </c>
      <c r="E205" s="287" t="s">
        <v>1</v>
      </c>
      <c r="F205" s="288" t="s">
        <v>463</v>
      </c>
      <c r="G205" s="286"/>
      <c r="H205" s="289">
        <v>110.486</v>
      </c>
      <c r="I205" s="290"/>
      <c r="J205" s="290"/>
      <c r="K205" s="286"/>
      <c r="L205" s="286"/>
      <c r="M205" s="291"/>
      <c r="N205" s="292"/>
      <c r="O205" s="293"/>
      <c r="P205" s="293"/>
      <c r="Q205" s="293"/>
      <c r="R205" s="293"/>
      <c r="S205" s="293"/>
      <c r="T205" s="293"/>
      <c r="U205" s="293"/>
      <c r="V205" s="293"/>
      <c r="W205" s="293"/>
      <c r="X205" s="294"/>
      <c r="Y205" s="14"/>
      <c r="Z205" s="14"/>
      <c r="AA205" s="14"/>
      <c r="AB205" s="14"/>
      <c r="AC205" s="14"/>
      <c r="AD205" s="14"/>
      <c r="AE205" s="14"/>
      <c r="AT205" s="295" t="s">
        <v>446</v>
      </c>
      <c r="AU205" s="295" t="s">
        <v>88</v>
      </c>
      <c r="AV205" s="14" t="s">
        <v>239</v>
      </c>
      <c r="AW205" s="14" t="s">
        <v>5</v>
      </c>
      <c r="AX205" s="14" t="s">
        <v>86</v>
      </c>
      <c r="AY205" s="295" t="s">
        <v>223</v>
      </c>
    </row>
    <row r="206" s="2" customFormat="1" ht="33" customHeight="1">
      <c r="A206" s="39"/>
      <c r="B206" s="40"/>
      <c r="C206" s="252" t="s">
        <v>526</v>
      </c>
      <c r="D206" s="252" t="s">
        <v>226</v>
      </c>
      <c r="E206" s="253" t="s">
        <v>4764</v>
      </c>
      <c r="F206" s="254" t="s">
        <v>4765</v>
      </c>
      <c r="G206" s="255" t="s">
        <v>403</v>
      </c>
      <c r="H206" s="256">
        <v>110.486</v>
      </c>
      <c r="I206" s="257"/>
      <c r="J206" s="257"/>
      <c r="K206" s="258">
        <f>ROUND(P206*H206,2)</f>
        <v>0</v>
      </c>
      <c r="L206" s="254" t="s">
        <v>404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</v>
      </c>
      <c r="V206" s="262">
        <f>U206*H206</f>
        <v>0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88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668</v>
      </c>
    </row>
    <row r="207" s="2" customFormat="1" ht="21.75" customHeight="1">
      <c r="A207" s="39"/>
      <c r="B207" s="40"/>
      <c r="C207" s="252" t="s">
        <v>365</v>
      </c>
      <c r="D207" s="252" t="s">
        <v>226</v>
      </c>
      <c r="E207" s="253" t="s">
        <v>4594</v>
      </c>
      <c r="F207" s="254" t="s">
        <v>4595</v>
      </c>
      <c r="G207" s="255" t="s">
        <v>403</v>
      </c>
      <c r="H207" s="256">
        <v>121.70399999999999</v>
      </c>
      <c r="I207" s="257"/>
      <c r="J207" s="257"/>
      <c r="K207" s="258">
        <f>ROUND(P207*H207,2)</f>
        <v>0</v>
      </c>
      <c r="L207" s="254" t="s">
        <v>404</v>
      </c>
      <c r="M207" s="45"/>
      <c r="N207" s="259" t="s">
        <v>1</v>
      </c>
      <c r="O207" s="260" t="s">
        <v>41</v>
      </c>
      <c r="P207" s="261">
        <f>I207+J207</f>
        <v>0</v>
      </c>
      <c r="Q207" s="261">
        <f>ROUND(I207*H207,2)</f>
        <v>0</v>
      </c>
      <c r="R207" s="261">
        <f>ROUND(J207*H207,2)</f>
        <v>0</v>
      </c>
      <c r="S207" s="92"/>
      <c r="T207" s="262">
        <f>S207*H207</f>
        <v>0</v>
      </c>
      <c r="U207" s="262">
        <v>0</v>
      </c>
      <c r="V207" s="262">
        <f>U207*H207</f>
        <v>0</v>
      </c>
      <c r="W207" s="262">
        <v>0</v>
      </c>
      <c r="X207" s="263">
        <f>W207*H207</f>
        <v>0</v>
      </c>
      <c r="Y207" s="39"/>
      <c r="Z207" s="39"/>
      <c r="AA207" s="39"/>
      <c r="AB207" s="39"/>
      <c r="AC207" s="39"/>
      <c r="AD207" s="39"/>
      <c r="AE207" s="39"/>
      <c r="AR207" s="264" t="s">
        <v>239</v>
      </c>
      <c r="AT207" s="264" t="s">
        <v>226</v>
      </c>
      <c r="AU207" s="264" t="s">
        <v>88</v>
      </c>
      <c r="AY207" s="18" t="s">
        <v>223</v>
      </c>
      <c r="BE207" s="265">
        <f>IF(O207="základní",K207,0)</f>
        <v>0</v>
      </c>
      <c r="BF207" s="265">
        <f>IF(O207="snížená",K207,0)</f>
        <v>0</v>
      </c>
      <c r="BG207" s="265">
        <f>IF(O207="zákl. přenesená",K207,0)</f>
        <v>0</v>
      </c>
      <c r="BH207" s="265">
        <f>IF(O207="sníž. přenesená",K207,0)</f>
        <v>0</v>
      </c>
      <c r="BI207" s="265">
        <f>IF(O207="nulová",K207,0)</f>
        <v>0</v>
      </c>
      <c r="BJ207" s="18" t="s">
        <v>86</v>
      </c>
      <c r="BK207" s="265">
        <f>ROUND(P207*H207,2)</f>
        <v>0</v>
      </c>
      <c r="BL207" s="18" t="s">
        <v>239</v>
      </c>
      <c r="BM207" s="264" t="s">
        <v>683</v>
      </c>
    </row>
    <row r="208" s="2" customFormat="1" ht="16.5" customHeight="1">
      <c r="A208" s="39"/>
      <c r="B208" s="40"/>
      <c r="C208" s="252" t="s">
        <v>370</v>
      </c>
      <c r="D208" s="252" t="s">
        <v>226</v>
      </c>
      <c r="E208" s="253" t="s">
        <v>4766</v>
      </c>
      <c r="F208" s="254" t="s">
        <v>4767</v>
      </c>
      <c r="G208" s="255" t="s">
        <v>501</v>
      </c>
      <c r="H208" s="256">
        <v>5.0700000000000003</v>
      </c>
      <c r="I208" s="257"/>
      <c r="J208" s="257"/>
      <c r="K208" s="258">
        <f>ROUND(P208*H208,2)</f>
        <v>0</v>
      </c>
      <c r="L208" s="254" t="s">
        <v>1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693</v>
      </c>
    </row>
    <row r="209" s="13" customFormat="1">
      <c r="A209" s="13"/>
      <c r="B209" s="274"/>
      <c r="C209" s="275"/>
      <c r="D209" s="266" t="s">
        <v>446</v>
      </c>
      <c r="E209" s="276" t="s">
        <v>1</v>
      </c>
      <c r="F209" s="277" t="s">
        <v>4768</v>
      </c>
      <c r="G209" s="275"/>
      <c r="H209" s="278">
        <v>5.0700000000000003</v>
      </c>
      <c r="I209" s="279"/>
      <c r="J209" s="279"/>
      <c r="K209" s="275"/>
      <c r="L209" s="275"/>
      <c r="M209" s="280"/>
      <c r="N209" s="281"/>
      <c r="O209" s="282"/>
      <c r="P209" s="282"/>
      <c r="Q209" s="282"/>
      <c r="R209" s="282"/>
      <c r="S209" s="282"/>
      <c r="T209" s="282"/>
      <c r="U209" s="282"/>
      <c r="V209" s="282"/>
      <c r="W209" s="282"/>
      <c r="X209" s="283"/>
      <c r="Y209" s="13"/>
      <c r="Z209" s="13"/>
      <c r="AA209" s="13"/>
      <c r="AB209" s="13"/>
      <c r="AC209" s="13"/>
      <c r="AD209" s="13"/>
      <c r="AE209" s="13"/>
      <c r="AT209" s="284" t="s">
        <v>446</v>
      </c>
      <c r="AU209" s="284" t="s">
        <v>88</v>
      </c>
      <c r="AV209" s="13" t="s">
        <v>88</v>
      </c>
      <c r="AW209" s="13" t="s">
        <v>5</v>
      </c>
      <c r="AX209" s="13" t="s">
        <v>78</v>
      </c>
      <c r="AY209" s="284" t="s">
        <v>223</v>
      </c>
    </row>
    <row r="210" s="14" customFormat="1">
      <c r="A210" s="14"/>
      <c r="B210" s="285"/>
      <c r="C210" s="286"/>
      <c r="D210" s="266" t="s">
        <v>446</v>
      </c>
      <c r="E210" s="287" t="s">
        <v>1</v>
      </c>
      <c r="F210" s="288" t="s">
        <v>463</v>
      </c>
      <c r="G210" s="286"/>
      <c r="H210" s="289">
        <v>5.0700000000000003</v>
      </c>
      <c r="I210" s="290"/>
      <c r="J210" s="290"/>
      <c r="K210" s="286"/>
      <c r="L210" s="286"/>
      <c r="M210" s="291"/>
      <c r="N210" s="292"/>
      <c r="O210" s="293"/>
      <c r="P210" s="293"/>
      <c r="Q210" s="293"/>
      <c r="R210" s="293"/>
      <c r="S210" s="293"/>
      <c r="T210" s="293"/>
      <c r="U210" s="293"/>
      <c r="V210" s="293"/>
      <c r="W210" s="293"/>
      <c r="X210" s="294"/>
      <c r="Y210" s="14"/>
      <c r="Z210" s="14"/>
      <c r="AA210" s="14"/>
      <c r="AB210" s="14"/>
      <c r="AC210" s="14"/>
      <c r="AD210" s="14"/>
      <c r="AE210" s="14"/>
      <c r="AT210" s="295" t="s">
        <v>446</v>
      </c>
      <c r="AU210" s="295" t="s">
        <v>88</v>
      </c>
      <c r="AV210" s="14" t="s">
        <v>239</v>
      </c>
      <c r="AW210" s="14" t="s">
        <v>5</v>
      </c>
      <c r="AX210" s="14" t="s">
        <v>86</v>
      </c>
      <c r="AY210" s="295" t="s">
        <v>223</v>
      </c>
    </row>
    <row r="211" s="2" customFormat="1" ht="55.5" customHeight="1">
      <c r="A211" s="39"/>
      <c r="B211" s="40"/>
      <c r="C211" s="252" t="s">
        <v>375</v>
      </c>
      <c r="D211" s="252" t="s">
        <v>226</v>
      </c>
      <c r="E211" s="253" t="s">
        <v>4596</v>
      </c>
      <c r="F211" s="254" t="s">
        <v>4597</v>
      </c>
      <c r="G211" s="255" t="s">
        <v>501</v>
      </c>
      <c r="H211" s="256">
        <v>0.79000000000000004</v>
      </c>
      <c r="I211" s="257"/>
      <c r="J211" s="257"/>
      <c r="K211" s="258">
        <f>ROUND(P211*H211,2)</f>
        <v>0</v>
      </c>
      <c r="L211" s="254" t="s">
        <v>404</v>
      </c>
      <c r="M211" s="45"/>
      <c r="N211" s="259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</v>
      </c>
      <c r="V211" s="262">
        <f>U211*H211</f>
        <v>0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239</v>
      </c>
      <c r="AT211" s="264" t="s">
        <v>226</v>
      </c>
      <c r="AU211" s="264" t="s">
        <v>88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713</v>
      </c>
    </row>
    <row r="212" s="13" customFormat="1">
      <c r="A212" s="13"/>
      <c r="B212" s="274"/>
      <c r="C212" s="275"/>
      <c r="D212" s="266" t="s">
        <v>446</v>
      </c>
      <c r="E212" s="276" t="s">
        <v>1</v>
      </c>
      <c r="F212" s="277" t="s">
        <v>4769</v>
      </c>
      <c r="G212" s="275"/>
      <c r="H212" s="278">
        <v>0.79000000000000004</v>
      </c>
      <c r="I212" s="279"/>
      <c r="J212" s="279"/>
      <c r="K212" s="275"/>
      <c r="L212" s="275"/>
      <c r="M212" s="280"/>
      <c r="N212" s="281"/>
      <c r="O212" s="282"/>
      <c r="P212" s="282"/>
      <c r="Q212" s="282"/>
      <c r="R212" s="282"/>
      <c r="S212" s="282"/>
      <c r="T212" s="282"/>
      <c r="U212" s="282"/>
      <c r="V212" s="282"/>
      <c r="W212" s="282"/>
      <c r="X212" s="283"/>
      <c r="Y212" s="13"/>
      <c r="Z212" s="13"/>
      <c r="AA212" s="13"/>
      <c r="AB212" s="13"/>
      <c r="AC212" s="13"/>
      <c r="AD212" s="13"/>
      <c r="AE212" s="13"/>
      <c r="AT212" s="284" t="s">
        <v>446</v>
      </c>
      <c r="AU212" s="284" t="s">
        <v>88</v>
      </c>
      <c r="AV212" s="13" t="s">
        <v>88</v>
      </c>
      <c r="AW212" s="13" t="s">
        <v>5</v>
      </c>
      <c r="AX212" s="13" t="s">
        <v>78</v>
      </c>
      <c r="AY212" s="284" t="s">
        <v>223</v>
      </c>
    </row>
    <row r="213" s="14" customFormat="1">
      <c r="A213" s="14"/>
      <c r="B213" s="285"/>
      <c r="C213" s="286"/>
      <c r="D213" s="266" t="s">
        <v>446</v>
      </c>
      <c r="E213" s="287" t="s">
        <v>1</v>
      </c>
      <c r="F213" s="288" t="s">
        <v>463</v>
      </c>
      <c r="G213" s="286"/>
      <c r="H213" s="289">
        <v>0.79000000000000004</v>
      </c>
      <c r="I213" s="290"/>
      <c r="J213" s="290"/>
      <c r="K213" s="286"/>
      <c r="L213" s="286"/>
      <c r="M213" s="291"/>
      <c r="N213" s="292"/>
      <c r="O213" s="293"/>
      <c r="P213" s="293"/>
      <c r="Q213" s="293"/>
      <c r="R213" s="293"/>
      <c r="S213" s="293"/>
      <c r="T213" s="293"/>
      <c r="U213" s="293"/>
      <c r="V213" s="293"/>
      <c r="W213" s="293"/>
      <c r="X213" s="294"/>
      <c r="Y213" s="14"/>
      <c r="Z213" s="14"/>
      <c r="AA213" s="14"/>
      <c r="AB213" s="14"/>
      <c r="AC213" s="14"/>
      <c r="AD213" s="14"/>
      <c r="AE213" s="14"/>
      <c r="AT213" s="295" t="s">
        <v>446</v>
      </c>
      <c r="AU213" s="295" t="s">
        <v>88</v>
      </c>
      <c r="AV213" s="14" t="s">
        <v>239</v>
      </c>
      <c r="AW213" s="14" t="s">
        <v>5</v>
      </c>
      <c r="AX213" s="14" t="s">
        <v>86</v>
      </c>
      <c r="AY213" s="295" t="s">
        <v>223</v>
      </c>
    </row>
    <row r="214" s="12" customFormat="1" ht="22.8" customHeight="1">
      <c r="A214" s="12"/>
      <c r="B214" s="235"/>
      <c r="C214" s="236"/>
      <c r="D214" s="237" t="s">
        <v>77</v>
      </c>
      <c r="E214" s="250" t="s">
        <v>248</v>
      </c>
      <c r="F214" s="250" t="s">
        <v>1786</v>
      </c>
      <c r="G214" s="236"/>
      <c r="H214" s="236"/>
      <c r="I214" s="239"/>
      <c r="J214" s="239"/>
      <c r="K214" s="251">
        <f>BK214</f>
        <v>0</v>
      </c>
      <c r="L214" s="236"/>
      <c r="M214" s="241"/>
      <c r="N214" s="242"/>
      <c r="O214" s="243"/>
      <c r="P214" s="243"/>
      <c r="Q214" s="244">
        <f>SUM(Q215:Q244)</f>
        <v>0</v>
      </c>
      <c r="R214" s="244">
        <f>SUM(R215:R244)</f>
        <v>0</v>
      </c>
      <c r="S214" s="243"/>
      <c r="T214" s="245">
        <f>SUM(T215:T244)</f>
        <v>0</v>
      </c>
      <c r="U214" s="243"/>
      <c r="V214" s="245">
        <f>SUM(V215:V244)</f>
        <v>0</v>
      </c>
      <c r="W214" s="243"/>
      <c r="X214" s="246">
        <f>SUM(X215:X244)</f>
        <v>0</v>
      </c>
      <c r="Y214" s="12"/>
      <c r="Z214" s="12"/>
      <c r="AA214" s="12"/>
      <c r="AB214" s="12"/>
      <c r="AC214" s="12"/>
      <c r="AD214" s="12"/>
      <c r="AE214" s="12"/>
      <c r="AR214" s="247" t="s">
        <v>86</v>
      </c>
      <c r="AT214" s="248" t="s">
        <v>77</v>
      </c>
      <c r="AU214" s="248" t="s">
        <v>86</v>
      </c>
      <c r="AY214" s="247" t="s">
        <v>223</v>
      </c>
      <c r="BK214" s="249">
        <f>SUM(BK215:BK244)</f>
        <v>0</v>
      </c>
    </row>
    <row r="215" s="2" customFormat="1" ht="21.75" customHeight="1">
      <c r="A215" s="39"/>
      <c r="B215" s="40"/>
      <c r="C215" s="252" t="s">
        <v>380</v>
      </c>
      <c r="D215" s="252" t="s">
        <v>226</v>
      </c>
      <c r="E215" s="253" t="s">
        <v>4770</v>
      </c>
      <c r="F215" s="254" t="s">
        <v>4771</v>
      </c>
      <c r="G215" s="255" t="s">
        <v>403</v>
      </c>
      <c r="H215" s="256">
        <v>101.38</v>
      </c>
      <c r="I215" s="257"/>
      <c r="J215" s="257"/>
      <c r="K215" s="258">
        <f>ROUND(P215*H215,2)</f>
        <v>0</v>
      </c>
      <c r="L215" s="254" t="s">
        <v>1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</v>
      </c>
      <c r="V215" s="262">
        <f>U215*H215</f>
        <v>0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88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705</v>
      </c>
    </row>
    <row r="216" s="13" customFormat="1">
      <c r="A216" s="13"/>
      <c r="B216" s="274"/>
      <c r="C216" s="275"/>
      <c r="D216" s="266" t="s">
        <v>446</v>
      </c>
      <c r="E216" s="276" t="s">
        <v>1</v>
      </c>
      <c r="F216" s="277" t="s">
        <v>4772</v>
      </c>
      <c r="G216" s="275"/>
      <c r="H216" s="278">
        <v>101.38</v>
      </c>
      <c r="I216" s="279"/>
      <c r="J216" s="279"/>
      <c r="K216" s="275"/>
      <c r="L216" s="275"/>
      <c r="M216" s="280"/>
      <c r="N216" s="281"/>
      <c r="O216" s="282"/>
      <c r="P216" s="282"/>
      <c r="Q216" s="282"/>
      <c r="R216" s="282"/>
      <c r="S216" s="282"/>
      <c r="T216" s="282"/>
      <c r="U216" s="282"/>
      <c r="V216" s="282"/>
      <c r="W216" s="282"/>
      <c r="X216" s="283"/>
      <c r="Y216" s="13"/>
      <c r="Z216" s="13"/>
      <c r="AA216" s="13"/>
      <c r="AB216" s="13"/>
      <c r="AC216" s="13"/>
      <c r="AD216" s="13"/>
      <c r="AE216" s="13"/>
      <c r="AT216" s="284" t="s">
        <v>446</v>
      </c>
      <c r="AU216" s="284" t="s">
        <v>88</v>
      </c>
      <c r="AV216" s="13" t="s">
        <v>88</v>
      </c>
      <c r="AW216" s="13" t="s">
        <v>5</v>
      </c>
      <c r="AX216" s="13" t="s">
        <v>78</v>
      </c>
      <c r="AY216" s="284" t="s">
        <v>223</v>
      </c>
    </row>
    <row r="217" s="14" customFormat="1">
      <c r="A217" s="14"/>
      <c r="B217" s="285"/>
      <c r="C217" s="286"/>
      <c r="D217" s="266" t="s">
        <v>446</v>
      </c>
      <c r="E217" s="287" t="s">
        <v>1</v>
      </c>
      <c r="F217" s="288" t="s">
        <v>463</v>
      </c>
      <c r="G217" s="286"/>
      <c r="H217" s="289">
        <v>101.38</v>
      </c>
      <c r="I217" s="290"/>
      <c r="J217" s="290"/>
      <c r="K217" s="286"/>
      <c r="L217" s="286"/>
      <c r="M217" s="291"/>
      <c r="N217" s="292"/>
      <c r="O217" s="293"/>
      <c r="P217" s="293"/>
      <c r="Q217" s="293"/>
      <c r="R217" s="293"/>
      <c r="S217" s="293"/>
      <c r="T217" s="293"/>
      <c r="U217" s="293"/>
      <c r="V217" s="293"/>
      <c r="W217" s="293"/>
      <c r="X217" s="294"/>
      <c r="Y217" s="14"/>
      <c r="Z217" s="14"/>
      <c r="AA217" s="14"/>
      <c r="AB217" s="14"/>
      <c r="AC217" s="14"/>
      <c r="AD217" s="14"/>
      <c r="AE217" s="14"/>
      <c r="AT217" s="295" t="s">
        <v>446</v>
      </c>
      <c r="AU217" s="295" t="s">
        <v>88</v>
      </c>
      <c r="AV217" s="14" t="s">
        <v>239</v>
      </c>
      <c r="AW217" s="14" t="s">
        <v>5</v>
      </c>
      <c r="AX217" s="14" t="s">
        <v>86</v>
      </c>
      <c r="AY217" s="295" t="s">
        <v>223</v>
      </c>
    </row>
    <row r="218" s="2" customFormat="1" ht="21.75" customHeight="1">
      <c r="A218" s="39"/>
      <c r="B218" s="40"/>
      <c r="C218" s="252" t="s">
        <v>385</v>
      </c>
      <c r="D218" s="252" t="s">
        <v>226</v>
      </c>
      <c r="E218" s="253" t="s">
        <v>4773</v>
      </c>
      <c r="F218" s="254" t="s">
        <v>4774</v>
      </c>
      <c r="G218" s="255" t="s">
        <v>409</v>
      </c>
      <c r="H218" s="256">
        <v>10.138</v>
      </c>
      <c r="I218" s="257"/>
      <c r="J218" s="257"/>
      <c r="K218" s="258">
        <f>ROUND(P218*H218,2)</f>
        <v>0</v>
      </c>
      <c r="L218" s="254" t="s">
        <v>404</v>
      </c>
      <c r="M218" s="45"/>
      <c r="N218" s="259" t="s">
        <v>1</v>
      </c>
      <c r="O218" s="260" t="s">
        <v>41</v>
      </c>
      <c r="P218" s="261">
        <f>I218+J218</f>
        <v>0</v>
      </c>
      <c r="Q218" s="261">
        <f>ROUND(I218*H218,2)</f>
        <v>0</v>
      </c>
      <c r="R218" s="261">
        <f>ROUND(J218*H218,2)</f>
        <v>0</v>
      </c>
      <c r="S218" s="92"/>
      <c r="T218" s="262">
        <f>S218*H218</f>
        <v>0</v>
      </c>
      <c r="U218" s="262">
        <v>0</v>
      </c>
      <c r="V218" s="262">
        <f>U218*H218</f>
        <v>0</v>
      </c>
      <c r="W218" s="262">
        <v>0</v>
      </c>
      <c r="X218" s="263">
        <f>W218*H218</f>
        <v>0</v>
      </c>
      <c r="Y218" s="39"/>
      <c r="Z218" s="39"/>
      <c r="AA218" s="39"/>
      <c r="AB218" s="39"/>
      <c r="AC218" s="39"/>
      <c r="AD218" s="39"/>
      <c r="AE218" s="39"/>
      <c r="AR218" s="264" t="s">
        <v>239</v>
      </c>
      <c r="AT218" s="264" t="s">
        <v>226</v>
      </c>
      <c r="AU218" s="264" t="s">
        <v>88</v>
      </c>
      <c r="AY218" s="18" t="s">
        <v>223</v>
      </c>
      <c r="BE218" s="265">
        <f>IF(O218="základní",K218,0)</f>
        <v>0</v>
      </c>
      <c r="BF218" s="265">
        <f>IF(O218="snížená",K218,0)</f>
        <v>0</v>
      </c>
      <c r="BG218" s="265">
        <f>IF(O218="zákl. přenesená",K218,0)</f>
        <v>0</v>
      </c>
      <c r="BH218" s="265">
        <f>IF(O218="sníž. přenesená",K218,0)</f>
        <v>0</v>
      </c>
      <c r="BI218" s="265">
        <f>IF(O218="nulová",K218,0)</f>
        <v>0</v>
      </c>
      <c r="BJ218" s="18" t="s">
        <v>86</v>
      </c>
      <c r="BK218" s="265">
        <f>ROUND(P218*H218,2)</f>
        <v>0</v>
      </c>
      <c r="BL218" s="18" t="s">
        <v>239</v>
      </c>
      <c r="BM218" s="264" t="s">
        <v>963</v>
      </c>
    </row>
    <row r="219" s="13" customFormat="1">
      <c r="A219" s="13"/>
      <c r="B219" s="274"/>
      <c r="C219" s="275"/>
      <c r="D219" s="266" t="s">
        <v>446</v>
      </c>
      <c r="E219" s="276" t="s">
        <v>1</v>
      </c>
      <c r="F219" s="277" t="s">
        <v>4775</v>
      </c>
      <c r="G219" s="275"/>
      <c r="H219" s="278">
        <v>10.138</v>
      </c>
      <c r="I219" s="279"/>
      <c r="J219" s="279"/>
      <c r="K219" s="275"/>
      <c r="L219" s="275"/>
      <c r="M219" s="280"/>
      <c r="N219" s="281"/>
      <c r="O219" s="282"/>
      <c r="P219" s="282"/>
      <c r="Q219" s="282"/>
      <c r="R219" s="282"/>
      <c r="S219" s="282"/>
      <c r="T219" s="282"/>
      <c r="U219" s="282"/>
      <c r="V219" s="282"/>
      <c r="W219" s="282"/>
      <c r="X219" s="283"/>
      <c r="Y219" s="13"/>
      <c r="Z219" s="13"/>
      <c r="AA219" s="13"/>
      <c r="AB219" s="13"/>
      <c r="AC219" s="13"/>
      <c r="AD219" s="13"/>
      <c r="AE219" s="13"/>
      <c r="AT219" s="284" t="s">
        <v>446</v>
      </c>
      <c r="AU219" s="284" t="s">
        <v>88</v>
      </c>
      <c r="AV219" s="13" t="s">
        <v>88</v>
      </c>
      <c r="AW219" s="13" t="s">
        <v>5</v>
      </c>
      <c r="AX219" s="13" t="s">
        <v>78</v>
      </c>
      <c r="AY219" s="284" t="s">
        <v>223</v>
      </c>
    </row>
    <row r="220" s="14" customFormat="1">
      <c r="A220" s="14"/>
      <c r="B220" s="285"/>
      <c r="C220" s="286"/>
      <c r="D220" s="266" t="s">
        <v>446</v>
      </c>
      <c r="E220" s="287" t="s">
        <v>1</v>
      </c>
      <c r="F220" s="288" t="s">
        <v>463</v>
      </c>
      <c r="G220" s="286"/>
      <c r="H220" s="289">
        <v>10.138</v>
      </c>
      <c r="I220" s="290"/>
      <c r="J220" s="290"/>
      <c r="K220" s="286"/>
      <c r="L220" s="286"/>
      <c r="M220" s="291"/>
      <c r="N220" s="292"/>
      <c r="O220" s="293"/>
      <c r="P220" s="293"/>
      <c r="Q220" s="293"/>
      <c r="R220" s="293"/>
      <c r="S220" s="293"/>
      <c r="T220" s="293"/>
      <c r="U220" s="293"/>
      <c r="V220" s="293"/>
      <c r="W220" s="293"/>
      <c r="X220" s="294"/>
      <c r="Y220" s="14"/>
      <c r="Z220" s="14"/>
      <c r="AA220" s="14"/>
      <c r="AB220" s="14"/>
      <c r="AC220" s="14"/>
      <c r="AD220" s="14"/>
      <c r="AE220" s="14"/>
      <c r="AT220" s="295" t="s">
        <v>446</v>
      </c>
      <c r="AU220" s="295" t="s">
        <v>88</v>
      </c>
      <c r="AV220" s="14" t="s">
        <v>239</v>
      </c>
      <c r="AW220" s="14" t="s">
        <v>5</v>
      </c>
      <c r="AX220" s="14" t="s">
        <v>86</v>
      </c>
      <c r="AY220" s="295" t="s">
        <v>223</v>
      </c>
    </row>
    <row r="221" s="2" customFormat="1" ht="44.25" customHeight="1">
      <c r="A221" s="39"/>
      <c r="B221" s="40"/>
      <c r="C221" s="252" t="s">
        <v>298</v>
      </c>
      <c r="D221" s="252" t="s">
        <v>226</v>
      </c>
      <c r="E221" s="253" t="s">
        <v>4776</v>
      </c>
      <c r="F221" s="254" t="s">
        <v>4777</v>
      </c>
      <c r="G221" s="255" t="s">
        <v>409</v>
      </c>
      <c r="H221" s="256">
        <v>10.138</v>
      </c>
      <c r="I221" s="257"/>
      <c r="J221" s="257"/>
      <c r="K221" s="258">
        <f>ROUND(P221*H221,2)</f>
        <v>0</v>
      </c>
      <c r="L221" s="254" t="s">
        <v>404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</v>
      </c>
      <c r="V221" s="262">
        <f>U221*H221</f>
        <v>0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1584</v>
      </c>
    </row>
    <row r="222" s="2" customFormat="1" ht="33" customHeight="1">
      <c r="A222" s="39"/>
      <c r="B222" s="40"/>
      <c r="C222" s="252" t="s">
        <v>307</v>
      </c>
      <c r="D222" s="252" t="s">
        <v>226</v>
      </c>
      <c r="E222" s="253" t="s">
        <v>4606</v>
      </c>
      <c r="F222" s="254" t="s">
        <v>4607</v>
      </c>
      <c r="G222" s="255" t="s">
        <v>409</v>
      </c>
      <c r="H222" s="256">
        <v>10.138</v>
      </c>
      <c r="I222" s="257"/>
      <c r="J222" s="257"/>
      <c r="K222" s="258">
        <f>ROUND(P222*H222,2)</f>
        <v>0</v>
      </c>
      <c r="L222" s="254" t="s">
        <v>404</v>
      </c>
      <c r="M222" s="45"/>
      <c r="N222" s="259" t="s">
        <v>1</v>
      </c>
      <c r="O222" s="260" t="s">
        <v>41</v>
      </c>
      <c r="P222" s="261">
        <f>I222+J222</f>
        <v>0</v>
      </c>
      <c r="Q222" s="261">
        <f>ROUND(I222*H222,2)</f>
        <v>0</v>
      </c>
      <c r="R222" s="261">
        <f>ROUND(J222*H222,2)</f>
        <v>0</v>
      </c>
      <c r="S222" s="92"/>
      <c r="T222" s="262">
        <f>S222*H222</f>
        <v>0</v>
      </c>
      <c r="U222" s="262">
        <v>0</v>
      </c>
      <c r="V222" s="262">
        <f>U222*H222</f>
        <v>0</v>
      </c>
      <c r="W222" s="262">
        <v>0</v>
      </c>
      <c r="X222" s="263">
        <f>W222*H222</f>
        <v>0</v>
      </c>
      <c r="Y222" s="39"/>
      <c r="Z222" s="39"/>
      <c r="AA222" s="39"/>
      <c r="AB222" s="39"/>
      <c r="AC222" s="39"/>
      <c r="AD222" s="39"/>
      <c r="AE222" s="39"/>
      <c r="AR222" s="264" t="s">
        <v>239</v>
      </c>
      <c r="AT222" s="264" t="s">
        <v>226</v>
      </c>
      <c r="AU222" s="264" t="s">
        <v>88</v>
      </c>
      <c r="AY222" s="18" t="s">
        <v>223</v>
      </c>
      <c r="BE222" s="265">
        <f>IF(O222="základní",K222,0)</f>
        <v>0</v>
      </c>
      <c r="BF222" s="265">
        <f>IF(O222="snížená",K222,0)</f>
        <v>0</v>
      </c>
      <c r="BG222" s="265">
        <f>IF(O222="zákl. přenesená",K222,0)</f>
        <v>0</v>
      </c>
      <c r="BH222" s="265">
        <f>IF(O222="sníž. přenesená",K222,0)</f>
        <v>0</v>
      </c>
      <c r="BI222" s="265">
        <f>IF(O222="nulová",K222,0)</f>
        <v>0</v>
      </c>
      <c r="BJ222" s="18" t="s">
        <v>86</v>
      </c>
      <c r="BK222" s="265">
        <f>ROUND(P222*H222,2)</f>
        <v>0</v>
      </c>
      <c r="BL222" s="18" t="s">
        <v>239</v>
      </c>
      <c r="BM222" s="264" t="s">
        <v>1596</v>
      </c>
    </row>
    <row r="223" s="2" customFormat="1" ht="33" customHeight="1">
      <c r="A223" s="39"/>
      <c r="B223" s="40"/>
      <c r="C223" s="252" t="s">
        <v>284</v>
      </c>
      <c r="D223" s="252" t="s">
        <v>226</v>
      </c>
      <c r="E223" s="253" t="s">
        <v>4778</v>
      </c>
      <c r="F223" s="254" t="s">
        <v>4779</v>
      </c>
      <c r="G223" s="255" t="s">
        <v>409</v>
      </c>
      <c r="H223" s="256">
        <v>23.611999999999998</v>
      </c>
      <c r="I223" s="257"/>
      <c r="J223" s="257"/>
      <c r="K223" s="258">
        <f>ROUND(P223*H223,2)</f>
        <v>0</v>
      </c>
      <c r="L223" s="254" t="s">
        <v>404</v>
      </c>
      <c r="M223" s="45"/>
      <c r="N223" s="259" t="s">
        <v>1</v>
      </c>
      <c r="O223" s="260" t="s">
        <v>41</v>
      </c>
      <c r="P223" s="261">
        <f>I223+J223</f>
        <v>0</v>
      </c>
      <c r="Q223" s="261">
        <f>ROUND(I223*H223,2)</f>
        <v>0</v>
      </c>
      <c r="R223" s="261">
        <f>ROUND(J223*H223,2)</f>
        <v>0</v>
      </c>
      <c r="S223" s="92"/>
      <c r="T223" s="262">
        <f>S223*H223</f>
        <v>0</v>
      </c>
      <c r="U223" s="262">
        <v>0</v>
      </c>
      <c r="V223" s="262">
        <f>U223*H223</f>
        <v>0</v>
      </c>
      <c r="W223" s="262">
        <v>0</v>
      </c>
      <c r="X223" s="263">
        <f>W223*H223</f>
        <v>0</v>
      </c>
      <c r="Y223" s="39"/>
      <c r="Z223" s="39"/>
      <c r="AA223" s="39"/>
      <c r="AB223" s="39"/>
      <c r="AC223" s="39"/>
      <c r="AD223" s="39"/>
      <c r="AE223" s="39"/>
      <c r="AR223" s="264" t="s">
        <v>239</v>
      </c>
      <c r="AT223" s="264" t="s">
        <v>226</v>
      </c>
      <c r="AU223" s="264" t="s">
        <v>88</v>
      </c>
      <c r="AY223" s="18" t="s">
        <v>223</v>
      </c>
      <c r="BE223" s="265">
        <f>IF(O223="základní",K223,0)</f>
        <v>0</v>
      </c>
      <c r="BF223" s="265">
        <f>IF(O223="snížená",K223,0)</f>
        <v>0</v>
      </c>
      <c r="BG223" s="265">
        <f>IF(O223="zákl. přenesená",K223,0)</f>
        <v>0</v>
      </c>
      <c r="BH223" s="265">
        <f>IF(O223="sníž. přenesená",K223,0)</f>
        <v>0</v>
      </c>
      <c r="BI223" s="265">
        <f>IF(O223="nulová",K223,0)</f>
        <v>0</v>
      </c>
      <c r="BJ223" s="18" t="s">
        <v>86</v>
      </c>
      <c r="BK223" s="265">
        <f>ROUND(P223*H223,2)</f>
        <v>0</v>
      </c>
      <c r="BL223" s="18" t="s">
        <v>239</v>
      </c>
      <c r="BM223" s="264" t="s">
        <v>1607</v>
      </c>
    </row>
    <row r="224" s="13" customFormat="1">
      <c r="A224" s="13"/>
      <c r="B224" s="274"/>
      <c r="C224" s="275"/>
      <c r="D224" s="266" t="s">
        <v>446</v>
      </c>
      <c r="E224" s="276" t="s">
        <v>1</v>
      </c>
      <c r="F224" s="277" t="s">
        <v>4780</v>
      </c>
      <c r="G224" s="275"/>
      <c r="H224" s="278">
        <v>23.611999999999998</v>
      </c>
      <c r="I224" s="279"/>
      <c r="J224" s="279"/>
      <c r="K224" s="275"/>
      <c r="L224" s="275"/>
      <c r="M224" s="280"/>
      <c r="N224" s="281"/>
      <c r="O224" s="282"/>
      <c r="P224" s="282"/>
      <c r="Q224" s="282"/>
      <c r="R224" s="282"/>
      <c r="S224" s="282"/>
      <c r="T224" s="282"/>
      <c r="U224" s="282"/>
      <c r="V224" s="282"/>
      <c r="W224" s="282"/>
      <c r="X224" s="283"/>
      <c r="Y224" s="13"/>
      <c r="Z224" s="13"/>
      <c r="AA224" s="13"/>
      <c r="AB224" s="13"/>
      <c r="AC224" s="13"/>
      <c r="AD224" s="13"/>
      <c r="AE224" s="13"/>
      <c r="AT224" s="284" t="s">
        <v>446</v>
      </c>
      <c r="AU224" s="284" t="s">
        <v>88</v>
      </c>
      <c r="AV224" s="13" t="s">
        <v>88</v>
      </c>
      <c r="AW224" s="13" t="s">
        <v>5</v>
      </c>
      <c r="AX224" s="13" t="s">
        <v>78</v>
      </c>
      <c r="AY224" s="284" t="s">
        <v>223</v>
      </c>
    </row>
    <row r="225" s="14" customFormat="1">
      <c r="A225" s="14"/>
      <c r="B225" s="285"/>
      <c r="C225" s="286"/>
      <c r="D225" s="266" t="s">
        <v>446</v>
      </c>
      <c r="E225" s="287" t="s">
        <v>1</v>
      </c>
      <c r="F225" s="288" t="s">
        <v>463</v>
      </c>
      <c r="G225" s="286"/>
      <c r="H225" s="289">
        <v>23.611999999999998</v>
      </c>
      <c r="I225" s="290"/>
      <c r="J225" s="290"/>
      <c r="K225" s="286"/>
      <c r="L225" s="286"/>
      <c r="M225" s="291"/>
      <c r="N225" s="292"/>
      <c r="O225" s="293"/>
      <c r="P225" s="293"/>
      <c r="Q225" s="293"/>
      <c r="R225" s="293"/>
      <c r="S225" s="293"/>
      <c r="T225" s="293"/>
      <c r="U225" s="293"/>
      <c r="V225" s="293"/>
      <c r="W225" s="293"/>
      <c r="X225" s="294"/>
      <c r="Y225" s="14"/>
      <c r="Z225" s="14"/>
      <c r="AA225" s="14"/>
      <c r="AB225" s="14"/>
      <c r="AC225" s="14"/>
      <c r="AD225" s="14"/>
      <c r="AE225" s="14"/>
      <c r="AT225" s="295" t="s">
        <v>446</v>
      </c>
      <c r="AU225" s="295" t="s">
        <v>88</v>
      </c>
      <c r="AV225" s="14" t="s">
        <v>239</v>
      </c>
      <c r="AW225" s="14" t="s">
        <v>5</v>
      </c>
      <c r="AX225" s="14" t="s">
        <v>86</v>
      </c>
      <c r="AY225" s="295" t="s">
        <v>223</v>
      </c>
    </row>
    <row r="226" s="2" customFormat="1" ht="21.75" customHeight="1">
      <c r="A226" s="39"/>
      <c r="B226" s="40"/>
      <c r="C226" s="252" t="s">
        <v>327</v>
      </c>
      <c r="D226" s="252" t="s">
        <v>226</v>
      </c>
      <c r="E226" s="253" t="s">
        <v>4610</v>
      </c>
      <c r="F226" s="254" t="s">
        <v>4611</v>
      </c>
      <c r="G226" s="255" t="s">
        <v>501</v>
      </c>
      <c r="H226" s="256">
        <v>1.0349999999999999</v>
      </c>
      <c r="I226" s="257"/>
      <c r="J226" s="257"/>
      <c r="K226" s="258">
        <f>ROUND(P226*H226,2)</f>
        <v>0</v>
      </c>
      <c r="L226" s="254" t="s">
        <v>404</v>
      </c>
      <c r="M226" s="45"/>
      <c r="N226" s="259" t="s">
        <v>1</v>
      </c>
      <c r="O226" s="260" t="s">
        <v>41</v>
      </c>
      <c r="P226" s="261">
        <f>I226+J226</f>
        <v>0</v>
      </c>
      <c r="Q226" s="261">
        <f>ROUND(I226*H226,2)</f>
        <v>0</v>
      </c>
      <c r="R226" s="261">
        <f>ROUND(J226*H226,2)</f>
        <v>0</v>
      </c>
      <c r="S226" s="92"/>
      <c r="T226" s="262">
        <f>S226*H226</f>
        <v>0</v>
      </c>
      <c r="U226" s="262">
        <v>0</v>
      </c>
      <c r="V226" s="262">
        <f>U226*H226</f>
        <v>0</v>
      </c>
      <c r="W226" s="262">
        <v>0</v>
      </c>
      <c r="X226" s="263">
        <f>W226*H226</f>
        <v>0</v>
      </c>
      <c r="Y226" s="39"/>
      <c r="Z226" s="39"/>
      <c r="AA226" s="39"/>
      <c r="AB226" s="39"/>
      <c r="AC226" s="39"/>
      <c r="AD226" s="39"/>
      <c r="AE226" s="39"/>
      <c r="AR226" s="264" t="s">
        <v>239</v>
      </c>
      <c r="AT226" s="264" t="s">
        <v>226</v>
      </c>
      <c r="AU226" s="264" t="s">
        <v>88</v>
      </c>
      <c r="AY226" s="18" t="s">
        <v>223</v>
      </c>
      <c r="BE226" s="265">
        <f>IF(O226="základní",K226,0)</f>
        <v>0</v>
      </c>
      <c r="BF226" s="265">
        <f>IF(O226="snížená",K226,0)</f>
        <v>0</v>
      </c>
      <c r="BG226" s="265">
        <f>IF(O226="zákl. přenesená",K226,0)</f>
        <v>0</v>
      </c>
      <c r="BH226" s="265">
        <f>IF(O226="sníž. přenesená",K226,0)</f>
        <v>0</v>
      </c>
      <c r="BI226" s="265">
        <f>IF(O226="nulová",K226,0)</f>
        <v>0</v>
      </c>
      <c r="BJ226" s="18" t="s">
        <v>86</v>
      </c>
      <c r="BK226" s="265">
        <f>ROUND(P226*H226,2)</f>
        <v>0</v>
      </c>
      <c r="BL226" s="18" t="s">
        <v>239</v>
      </c>
      <c r="BM226" s="264" t="s">
        <v>1618</v>
      </c>
    </row>
    <row r="227" s="13" customFormat="1">
      <c r="A227" s="13"/>
      <c r="B227" s="274"/>
      <c r="C227" s="275"/>
      <c r="D227" s="266" t="s">
        <v>446</v>
      </c>
      <c r="E227" s="276" t="s">
        <v>1</v>
      </c>
      <c r="F227" s="277" t="s">
        <v>4781</v>
      </c>
      <c r="G227" s="275"/>
      <c r="H227" s="278">
        <v>1.0349999999999999</v>
      </c>
      <c r="I227" s="279"/>
      <c r="J227" s="279"/>
      <c r="K227" s="275"/>
      <c r="L227" s="275"/>
      <c r="M227" s="280"/>
      <c r="N227" s="281"/>
      <c r="O227" s="282"/>
      <c r="P227" s="282"/>
      <c r="Q227" s="282"/>
      <c r="R227" s="282"/>
      <c r="S227" s="282"/>
      <c r="T227" s="282"/>
      <c r="U227" s="282"/>
      <c r="V227" s="282"/>
      <c r="W227" s="282"/>
      <c r="X227" s="283"/>
      <c r="Y227" s="13"/>
      <c r="Z227" s="13"/>
      <c r="AA227" s="13"/>
      <c r="AB227" s="13"/>
      <c r="AC227" s="13"/>
      <c r="AD227" s="13"/>
      <c r="AE227" s="13"/>
      <c r="AT227" s="284" t="s">
        <v>446</v>
      </c>
      <c r="AU227" s="284" t="s">
        <v>88</v>
      </c>
      <c r="AV227" s="13" t="s">
        <v>88</v>
      </c>
      <c r="AW227" s="13" t="s">
        <v>5</v>
      </c>
      <c r="AX227" s="13" t="s">
        <v>78</v>
      </c>
      <c r="AY227" s="284" t="s">
        <v>223</v>
      </c>
    </row>
    <row r="228" s="14" customFormat="1">
      <c r="A228" s="14"/>
      <c r="B228" s="285"/>
      <c r="C228" s="286"/>
      <c r="D228" s="266" t="s">
        <v>446</v>
      </c>
      <c r="E228" s="287" t="s">
        <v>1</v>
      </c>
      <c r="F228" s="288" t="s">
        <v>463</v>
      </c>
      <c r="G228" s="286"/>
      <c r="H228" s="289">
        <v>1.0349999999999999</v>
      </c>
      <c r="I228" s="290"/>
      <c r="J228" s="290"/>
      <c r="K228" s="286"/>
      <c r="L228" s="286"/>
      <c r="M228" s="291"/>
      <c r="N228" s="292"/>
      <c r="O228" s="293"/>
      <c r="P228" s="293"/>
      <c r="Q228" s="293"/>
      <c r="R228" s="293"/>
      <c r="S228" s="293"/>
      <c r="T228" s="293"/>
      <c r="U228" s="293"/>
      <c r="V228" s="293"/>
      <c r="W228" s="293"/>
      <c r="X228" s="294"/>
      <c r="Y228" s="14"/>
      <c r="Z228" s="14"/>
      <c r="AA228" s="14"/>
      <c r="AB228" s="14"/>
      <c r="AC228" s="14"/>
      <c r="AD228" s="14"/>
      <c r="AE228" s="14"/>
      <c r="AT228" s="295" t="s">
        <v>446</v>
      </c>
      <c r="AU228" s="295" t="s">
        <v>88</v>
      </c>
      <c r="AV228" s="14" t="s">
        <v>239</v>
      </c>
      <c r="AW228" s="14" t="s">
        <v>5</v>
      </c>
      <c r="AX228" s="14" t="s">
        <v>86</v>
      </c>
      <c r="AY228" s="295" t="s">
        <v>223</v>
      </c>
    </row>
    <row r="229" s="2" customFormat="1" ht="21.75" customHeight="1">
      <c r="A229" s="39"/>
      <c r="B229" s="40"/>
      <c r="C229" s="252" t="s">
        <v>569</v>
      </c>
      <c r="D229" s="252" t="s">
        <v>226</v>
      </c>
      <c r="E229" s="253" t="s">
        <v>4782</v>
      </c>
      <c r="F229" s="254" t="s">
        <v>4783</v>
      </c>
      <c r="G229" s="255" t="s">
        <v>403</v>
      </c>
      <c r="H229" s="256">
        <v>94.447000000000003</v>
      </c>
      <c r="I229" s="257"/>
      <c r="J229" s="257"/>
      <c r="K229" s="258">
        <f>ROUND(P229*H229,2)</f>
        <v>0</v>
      </c>
      <c r="L229" s="254" t="s">
        <v>404</v>
      </c>
      <c r="M229" s="45"/>
      <c r="N229" s="259" t="s">
        <v>1</v>
      </c>
      <c r="O229" s="260" t="s">
        <v>41</v>
      </c>
      <c r="P229" s="261">
        <f>I229+J229</f>
        <v>0</v>
      </c>
      <c r="Q229" s="261">
        <f>ROUND(I229*H229,2)</f>
        <v>0</v>
      </c>
      <c r="R229" s="261">
        <f>ROUND(J229*H229,2)</f>
        <v>0</v>
      </c>
      <c r="S229" s="92"/>
      <c r="T229" s="262">
        <f>S229*H229</f>
        <v>0</v>
      </c>
      <c r="U229" s="262">
        <v>0</v>
      </c>
      <c r="V229" s="262">
        <f>U229*H229</f>
        <v>0</v>
      </c>
      <c r="W229" s="262">
        <v>0</v>
      </c>
      <c r="X229" s="263">
        <f>W229*H229</f>
        <v>0</v>
      </c>
      <c r="Y229" s="39"/>
      <c r="Z229" s="39"/>
      <c r="AA229" s="39"/>
      <c r="AB229" s="39"/>
      <c r="AC229" s="39"/>
      <c r="AD229" s="39"/>
      <c r="AE229" s="39"/>
      <c r="AR229" s="264" t="s">
        <v>239</v>
      </c>
      <c r="AT229" s="264" t="s">
        <v>226</v>
      </c>
      <c r="AU229" s="264" t="s">
        <v>88</v>
      </c>
      <c r="AY229" s="18" t="s">
        <v>223</v>
      </c>
      <c r="BE229" s="265">
        <f>IF(O229="základní",K229,0)</f>
        <v>0</v>
      </c>
      <c r="BF229" s="265">
        <f>IF(O229="snížená",K229,0)</f>
        <v>0</v>
      </c>
      <c r="BG229" s="265">
        <f>IF(O229="zákl. přenesená",K229,0)</f>
        <v>0</v>
      </c>
      <c r="BH229" s="265">
        <f>IF(O229="sníž. přenesená",K229,0)</f>
        <v>0</v>
      </c>
      <c r="BI229" s="265">
        <f>IF(O229="nulová",K229,0)</f>
        <v>0</v>
      </c>
      <c r="BJ229" s="18" t="s">
        <v>86</v>
      </c>
      <c r="BK229" s="265">
        <f>ROUND(P229*H229,2)</f>
        <v>0</v>
      </c>
      <c r="BL229" s="18" t="s">
        <v>239</v>
      </c>
      <c r="BM229" s="264" t="s">
        <v>1634</v>
      </c>
    </row>
    <row r="230" s="13" customFormat="1">
      <c r="A230" s="13"/>
      <c r="B230" s="274"/>
      <c r="C230" s="275"/>
      <c r="D230" s="266" t="s">
        <v>446</v>
      </c>
      <c r="E230" s="276" t="s">
        <v>1</v>
      </c>
      <c r="F230" s="277" t="s">
        <v>4784</v>
      </c>
      <c r="G230" s="275"/>
      <c r="H230" s="278">
        <v>94.447000000000003</v>
      </c>
      <c r="I230" s="279"/>
      <c r="J230" s="279"/>
      <c r="K230" s="275"/>
      <c r="L230" s="275"/>
      <c r="M230" s="280"/>
      <c r="N230" s="281"/>
      <c r="O230" s="282"/>
      <c r="P230" s="282"/>
      <c r="Q230" s="282"/>
      <c r="R230" s="282"/>
      <c r="S230" s="282"/>
      <c r="T230" s="282"/>
      <c r="U230" s="282"/>
      <c r="V230" s="282"/>
      <c r="W230" s="282"/>
      <c r="X230" s="283"/>
      <c r="Y230" s="13"/>
      <c r="Z230" s="13"/>
      <c r="AA230" s="13"/>
      <c r="AB230" s="13"/>
      <c r="AC230" s="13"/>
      <c r="AD230" s="13"/>
      <c r="AE230" s="13"/>
      <c r="AT230" s="284" t="s">
        <v>446</v>
      </c>
      <c r="AU230" s="284" t="s">
        <v>88</v>
      </c>
      <c r="AV230" s="13" t="s">
        <v>88</v>
      </c>
      <c r="AW230" s="13" t="s">
        <v>5</v>
      </c>
      <c r="AX230" s="13" t="s">
        <v>78</v>
      </c>
      <c r="AY230" s="284" t="s">
        <v>223</v>
      </c>
    </row>
    <row r="231" s="14" customFormat="1">
      <c r="A231" s="14"/>
      <c r="B231" s="285"/>
      <c r="C231" s="286"/>
      <c r="D231" s="266" t="s">
        <v>446</v>
      </c>
      <c r="E231" s="287" t="s">
        <v>1</v>
      </c>
      <c r="F231" s="288" t="s">
        <v>463</v>
      </c>
      <c r="G231" s="286"/>
      <c r="H231" s="289">
        <v>94.447000000000003</v>
      </c>
      <c r="I231" s="290"/>
      <c r="J231" s="290"/>
      <c r="K231" s="286"/>
      <c r="L231" s="286"/>
      <c r="M231" s="291"/>
      <c r="N231" s="292"/>
      <c r="O231" s="293"/>
      <c r="P231" s="293"/>
      <c r="Q231" s="293"/>
      <c r="R231" s="293"/>
      <c r="S231" s="293"/>
      <c r="T231" s="293"/>
      <c r="U231" s="293"/>
      <c r="V231" s="293"/>
      <c r="W231" s="293"/>
      <c r="X231" s="294"/>
      <c r="Y231" s="14"/>
      <c r="Z231" s="14"/>
      <c r="AA231" s="14"/>
      <c r="AB231" s="14"/>
      <c r="AC231" s="14"/>
      <c r="AD231" s="14"/>
      <c r="AE231" s="14"/>
      <c r="AT231" s="295" t="s">
        <v>446</v>
      </c>
      <c r="AU231" s="295" t="s">
        <v>88</v>
      </c>
      <c r="AV231" s="14" t="s">
        <v>239</v>
      </c>
      <c r="AW231" s="14" t="s">
        <v>5</v>
      </c>
      <c r="AX231" s="14" t="s">
        <v>86</v>
      </c>
      <c r="AY231" s="295" t="s">
        <v>223</v>
      </c>
    </row>
    <row r="232" s="2" customFormat="1" ht="21.75" customHeight="1">
      <c r="A232" s="39"/>
      <c r="B232" s="40"/>
      <c r="C232" s="252" t="s">
        <v>575</v>
      </c>
      <c r="D232" s="252" t="s">
        <v>226</v>
      </c>
      <c r="E232" s="253" t="s">
        <v>4616</v>
      </c>
      <c r="F232" s="254" t="s">
        <v>4617</v>
      </c>
      <c r="G232" s="255" t="s">
        <v>403</v>
      </c>
      <c r="H232" s="256">
        <v>94.447000000000003</v>
      </c>
      <c r="I232" s="257"/>
      <c r="J232" s="257"/>
      <c r="K232" s="258">
        <f>ROUND(P232*H232,2)</f>
        <v>0</v>
      </c>
      <c r="L232" s="254" t="s">
        <v>404</v>
      </c>
      <c r="M232" s="45"/>
      <c r="N232" s="259" t="s">
        <v>1</v>
      </c>
      <c r="O232" s="260" t="s">
        <v>41</v>
      </c>
      <c r="P232" s="261">
        <f>I232+J232</f>
        <v>0</v>
      </c>
      <c r="Q232" s="261">
        <f>ROUND(I232*H232,2)</f>
        <v>0</v>
      </c>
      <c r="R232" s="261">
        <f>ROUND(J232*H232,2)</f>
        <v>0</v>
      </c>
      <c r="S232" s="92"/>
      <c r="T232" s="262">
        <f>S232*H232</f>
        <v>0</v>
      </c>
      <c r="U232" s="262">
        <v>0</v>
      </c>
      <c r="V232" s="262">
        <f>U232*H232</f>
        <v>0</v>
      </c>
      <c r="W232" s="262">
        <v>0</v>
      </c>
      <c r="X232" s="263">
        <f>W232*H232</f>
        <v>0</v>
      </c>
      <c r="Y232" s="39"/>
      <c r="Z232" s="39"/>
      <c r="AA232" s="39"/>
      <c r="AB232" s="39"/>
      <c r="AC232" s="39"/>
      <c r="AD232" s="39"/>
      <c r="AE232" s="39"/>
      <c r="AR232" s="264" t="s">
        <v>239</v>
      </c>
      <c r="AT232" s="264" t="s">
        <v>226</v>
      </c>
      <c r="AU232" s="264" t="s">
        <v>88</v>
      </c>
      <c r="AY232" s="18" t="s">
        <v>223</v>
      </c>
      <c r="BE232" s="265">
        <f>IF(O232="základní",K232,0)</f>
        <v>0</v>
      </c>
      <c r="BF232" s="265">
        <f>IF(O232="snížená",K232,0)</f>
        <v>0</v>
      </c>
      <c r="BG232" s="265">
        <f>IF(O232="zákl. přenesená",K232,0)</f>
        <v>0</v>
      </c>
      <c r="BH232" s="265">
        <f>IF(O232="sníž. přenesená",K232,0)</f>
        <v>0</v>
      </c>
      <c r="BI232" s="265">
        <f>IF(O232="nulová",K232,0)</f>
        <v>0</v>
      </c>
      <c r="BJ232" s="18" t="s">
        <v>86</v>
      </c>
      <c r="BK232" s="265">
        <f>ROUND(P232*H232,2)</f>
        <v>0</v>
      </c>
      <c r="BL232" s="18" t="s">
        <v>239</v>
      </c>
      <c r="BM232" s="264" t="s">
        <v>1643</v>
      </c>
    </row>
    <row r="233" s="13" customFormat="1">
      <c r="A233" s="13"/>
      <c r="B233" s="274"/>
      <c r="C233" s="275"/>
      <c r="D233" s="266" t="s">
        <v>446</v>
      </c>
      <c r="E233" s="276" t="s">
        <v>1</v>
      </c>
      <c r="F233" s="277" t="s">
        <v>4785</v>
      </c>
      <c r="G233" s="275"/>
      <c r="H233" s="278">
        <v>94.447000000000003</v>
      </c>
      <c r="I233" s="279"/>
      <c r="J233" s="279"/>
      <c r="K233" s="275"/>
      <c r="L233" s="275"/>
      <c r="M233" s="280"/>
      <c r="N233" s="281"/>
      <c r="O233" s="282"/>
      <c r="P233" s="282"/>
      <c r="Q233" s="282"/>
      <c r="R233" s="282"/>
      <c r="S233" s="282"/>
      <c r="T233" s="282"/>
      <c r="U233" s="282"/>
      <c r="V233" s="282"/>
      <c r="W233" s="282"/>
      <c r="X233" s="283"/>
      <c r="Y233" s="13"/>
      <c r="Z233" s="13"/>
      <c r="AA233" s="13"/>
      <c r="AB233" s="13"/>
      <c r="AC233" s="13"/>
      <c r="AD233" s="13"/>
      <c r="AE233" s="13"/>
      <c r="AT233" s="284" t="s">
        <v>446</v>
      </c>
      <c r="AU233" s="284" t="s">
        <v>88</v>
      </c>
      <c r="AV233" s="13" t="s">
        <v>88</v>
      </c>
      <c r="AW233" s="13" t="s">
        <v>5</v>
      </c>
      <c r="AX233" s="13" t="s">
        <v>78</v>
      </c>
      <c r="AY233" s="284" t="s">
        <v>223</v>
      </c>
    </row>
    <row r="234" s="14" customFormat="1">
      <c r="A234" s="14"/>
      <c r="B234" s="285"/>
      <c r="C234" s="286"/>
      <c r="D234" s="266" t="s">
        <v>446</v>
      </c>
      <c r="E234" s="287" t="s">
        <v>1</v>
      </c>
      <c r="F234" s="288" t="s">
        <v>463</v>
      </c>
      <c r="G234" s="286"/>
      <c r="H234" s="289">
        <v>94.447000000000003</v>
      </c>
      <c r="I234" s="290"/>
      <c r="J234" s="290"/>
      <c r="K234" s="286"/>
      <c r="L234" s="286"/>
      <c r="M234" s="291"/>
      <c r="N234" s="292"/>
      <c r="O234" s="293"/>
      <c r="P234" s="293"/>
      <c r="Q234" s="293"/>
      <c r="R234" s="293"/>
      <c r="S234" s="293"/>
      <c r="T234" s="293"/>
      <c r="U234" s="293"/>
      <c r="V234" s="293"/>
      <c r="W234" s="293"/>
      <c r="X234" s="294"/>
      <c r="Y234" s="14"/>
      <c r="Z234" s="14"/>
      <c r="AA234" s="14"/>
      <c r="AB234" s="14"/>
      <c r="AC234" s="14"/>
      <c r="AD234" s="14"/>
      <c r="AE234" s="14"/>
      <c r="AT234" s="295" t="s">
        <v>446</v>
      </c>
      <c r="AU234" s="295" t="s">
        <v>88</v>
      </c>
      <c r="AV234" s="14" t="s">
        <v>239</v>
      </c>
      <c r="AW234" s="14" t="s">
        <v>5</v>
      </c>
      <c r="AX234" s="14" t="s">
        <v>86</v>
      </c>
      <c r="AY234" s="295" t="s">
        <v>223</v>
      </c>
    </row>
    <row r="235" s="2" customFormat="1" ht="33" customHeight="1">
      <c r="A235" s="39"/>
      <c r="B235" s="40"/>
      <c r="C235" s="252" t="s">
        <v>580</v>
      </c>
      <c r="D235" s="252" t="s">
        <v>226</v>
      </c>
      <c r="E235" s="253" t="s">
        <v>4786</v>
      </c>
      <c r="F235" s="254" t="s">
        <v>4787</v>
      </c>
      <c r="G235" s="255" t="s">
        <v>403</v>
      </c>
      <c r="H235" s="256">
        <v>101.38</v>
      </c>
      <c r="I235" s="257"/>
      <c r="J235" s="257"/>
      <c r="K235" s="258">
        <f>ROUND(P235*H235,2)</f>
        <v>0</v>
      </c>
      <c r="L235" s="254" t="s">
        <v>404</v>
      </c>
      <c r="M235" s="45"/>
      <c r="N235" s="259" t="s">
        <v>1</v>
      </c>
      <c r="O235" s="260" t="s">
        <v>41</v>
      </c>
      <c r="P235" s="261">
        <f>I235+J235</f>
        <v>0</v>
      </c>
      <c r="Q235" s="261">
        <f>ROUND(I235*H235,2)</f>
        <v>0</v>
      </c>
      <c r="R235" s="261">
        <f>ROUND(J235*H235,2)</f>
        <v>0</v>
      </c>
      <c r="S235" s="92"/>
      <c r="T235" s="262">
        <f>S235*H235</f>
        <v>0</v>
      </c>
      <c r="U235" s="262">
        <v>0</v>
      </c>
      <c r="V235" s="262">
        <f>U235*H235</f>
        <v>0</v>
      </c>
      <c r="W235" s="262">
        <v>0</v>
      </c>
      <c r="X235" s="263">
        <f>W235*H235</f>
        <v>0</v>
      </c>
      <c r="Y235" s="39"/>
      <c r="Z235" s="39"/>
      <c r="AA235" s="39"/>
      <c r="AB235" s="39"/>
      <c r="AC235" s="39"/>
      <c r="AD235" s="39"/>
      <c r="AE235" s="39"/>
      <c r="AR235" s="264" t="s">
        <v>239</v>
      </c>
      <c r="AT235" s="264" t="s">
        <v>226</v>
      </c>
      <c r="AU235" s="264" t="s">
        <v>88</v>
      </c>
      <c r="AY235" s="18" t="s">
        <v>223</v>
      </c>
      <c r="BE235" s="265">
        <f>IF(O235="základní",K235,0)</f>
        <v>0</v>
      </c>
      <c r="BF235" s="265">
        <f>IF(O235="snížená",K235,0)</f>
        <v>0</v>
      </c>
      <c r="BG235" s="265">
        <f>IF(O235="zákl. přenesená",K235,0)</f>
        <v>0</v>
      </c>
      <c r="BH235" s="265">
        <f>IF(O235="sníž. přenesená",K235,0)</f>
        <v>0</v>
      </c>
      <c r="BI235" s="265">
        <f>IF(O235="nulová",K235,0)</f>
        <v>0</v>
      </c>
      <c r="BJ235" s="18" t="s">
        <v>86</v>
      </c>
      <c r="BK235" s="265">
        <f>ROUND(P235*H235,2)</f>
        <v>0</v>
      </c>
      <c r="BL235" s="18" t="s">
        <v>239</v>
      </c>
      <c r="BM235" s="264" t="s">
        <v>1654</v>
      </c>
    </row>
    <row r="236" s="13" customFormat="1">
      <c r="A236" s="13"/>
      <c r="B236" s="274"/>
      <c r="C236" s="275"/>
      <c r="D236" s="266" t="s">
        <v>446</v>
      </c>
      <c r="E236" s="276" t="s">
        <v>1</v>
      </c>
      <c r="F236" s="277" t="s">
        <v>4788</v>
      </c>
      <c r="G236" s="275"/>
      <c r="H236" s="278">
        <v>101.38</v>
      </c>
      <c r="I236" s="279"/>
      <c r="J236" s="279"/>
      <c r="K236" s="275"/>
      <c r="L236" s="275"/>
      <c r="M236" s="280"/>
      <c r="N236" s="281"/>
      <c r="O236" s="282"/>
      <c r="P236" s="282"/>
      <c r="Q236" s="282"/>
      <c r="R236" s="282"/>
      <c r="S236" s="282"/>
      <c r="T236" s="282"/>
      <c r="U236" s="282"/>
      <c r="V236" s="282"/>
      <c r="W236" s="282"/>
      <c r="X236" s="283"/>
      <c r="Y236" s="13"/>
      <c r="Z236" s="13"/>
      <c r="AA236" s="13"/>
      <c r="AB236" s="13"/>
      <c r="AC236" s="13"/>
      <c r="AD236" s="13"/>
      <c r="AE236" s="13"/>
      <c r="AT236" s="284" t="s">
        <v>446</v>
      </c>
      <c r="AU236" s="284" t="s">
        <v>88</v>
      </c>
      <c r="AV236" s="13" t="s">
        <v>88</v>
      </c>
      <c r="AW236" s="13" t="s">
        <v>5</v>
      </c>
      <c r="AX236" s="13" t="s">
        <v>78</v>
      </c>
      <c r="AY236" s="284" t="s">
        <v>223</v>
      </c>
    </row>
    <row r="237" s="14" customFormat="1">
      <c r="A237" s="14"/>
      <c r="B237" s="285"/>
      <c r="C237" s="286"/>
      <c r="D237" s="266" t="s">
        <v>446</v>
      </c>
      <c r="E237" s="287" t="s">
        <v>1</v>
      </c>
      <c r="F237" s="288" t="s">
        <v>463</v>
      </c>
      <c r="G237" s="286"/>
      <c r="H237" s="289">
        <v>101.38</v>
      </c>
      <c r="I237" s="290"/>
      <c r="J237" s="290"/>
      <c r="K237" s="286"/>
      <c r="L237" s="286"/>
      <c r="M237" s="291"/>
      <c r="N237" s="292"/>
      <c r="O237" s="293"/>
      <c r="P237" s="293"/>
      <c r="Q237" s="293"/>
      <c r="R237" s="293"/>
      <c r="S237" s="293"/>
      <c r="T237" s="293"/>
      <c r="U237" s="293"/>
      <c r="V237" s="293"/>
      <c r="W237" s="293"/>
      <c r="X237" s="294"/>
      <c r="Y237" s="14"/>
      <c r="Z237" s="14"/>
      <c r="AA237" s="14"/>
      <c r="AB237" s="14"/>
      <c r="AC237" s="14"/>
      <c r="AD237" s="14"/>
      <c r="AE237" s="14"/>
      <c r="AT237" s="295" t="s">
        <v>446</v>
      </c>
      <c r="AU237" s="295" t="s">
        <v>88</v>
      </c>
      <c r="AV237" s="14" t="s">
        <v>239</v>
      </c>
      <c r="AW237" s="14" t="s">
        <v>5</v>
      </c>
      <c r="AX237" s="14" t="s">
        <v>86</v>
      </c>
      <c r="AY237" s="295" t="s">
        <v>223</v>
      </c>
    </row>
    <row r="238" s="2" customFormat="1" ht="21.75" customHeight="1">
      <c r="A238" s="39"/>
      <c r="B238" s="40"/>
      <c r="C238" s="252" t="s">
        <v>584</v>
      </c>
      <c r="D238" s="252" t="s">
        <v>226</v>
      </c>
      <c r="E238" s="253" t="s">
        <v>4789</v>
      </c>
      <c r="F238" s="254" t="s">
        <v>4790</v>
      </c>
      <c r="G238" s="255" t="s">
        <v>481</v>
      </c>
      <c r="H238" s="256">
        <v>84.959999999999994</v>
      </c>
      <c r="I238" s="257"/>
      <c r="J238" s="257"/>
      <c r="K238" s="258">
        <f>ROUND(P238*H238,2)</f>
        <v>0</v>
      </c>
      <c r="L238" s="254" t="s">
        <v>404</v>
      </c>
      <c r="M238" s="45"/>
      <c r="N238" s="259" t="s">
        <v>1</v>
      </c>
      <c r="O238" s="260" t="s">
        <v>41</v>
      </c>
      <c r="P238" s="261">
        <f>I238+J238</f>
        <v>0</v>
      </c>
      <c r="Q238" s="261">
        <f>ROUND(I238*H238,2)</f>
        <v>0</v>
      </c>
      <c r="R238" s="261">
        <f>ROUND(J238*H238,2)</f>
        <v>0</v>
      </c>
      <c r="S238" s="92"/>
      <c r="T238" s="262">
        <f>S238*H238</f>
        <v>0</v>
      </c>
      <c r="U238" s="262">
        <v>0</v>
      </c>
      <c r="V238" s="262">
        <f>U238*H238</f>
        <v>0</v>
      </c>
      <c r="W238" s="262">
        <v>0</v>
      </c>
      <c r="X238" s="263">
        <f>W238*H238</f>
        <v>0</v>
      </c>
      <c r="Y238" s="39"/>
      <c r="Z238" s="39"/>
      <c r="AA238" s="39"/>
      <c r="AB238" s="39"/>
      <c r="AC238" s="39"/>
      <c r="AD238" s="39"/>
      <c r="AE238" s="39"/>
      <c r="AR238" s="264" t="s">
        <v>239</v>
      </c>
      <c r="AT238" s="264" t="s">
        <v>226</v>
      </c>
      <c r="AU238" s="264" t="s">
        <v>88</v>
      </c>
      <c r="AY238" s="18" t="s">
        <v>223</v>
      </c>
      <c r="BE238" s="265">
        <f>IF(O238="základní",K238,0)</f>
        <v>0</v>
      </c>
      <c r="BF238" s="265">
        <f>IF(O238="snížená",K238,0)</f>
        <v>0</v>
      </c>
      <c r="BG238" s="265">
        <f>IF(O238="zákl. přenesená",K238,0)</f>
        <v>0</v>
      </c>
      <c r="BH238" s="265">
        <f>IF(O238="sníž. přenesená",K238,0)</f>
        <v>0</v>
      </c>
      <c r="BI238" s="265">
        <f>IF(O238="nulová",K238,0)</f>
        <v>0</v>
      </c>
      <c r="BJ238" s="18" t="s">
        <v>86</v>
      </c>
      <c r="BK238" s="265">
        <f>ROUND(P238*H238,2)</f>
        <v>0</v>
      </c>
      <c r="BL238" s="18" t="s">
        <v>239</v>
      </c>
      <c r="BM238" s="264" t="s">
        <v>1666</v>
      </c>
    </row>
    <row r="239" s="13" customFormat="1">
      <c r="A239" s="13"/>
      <c r="B239" s="274"/>
      <c r="C239" s="275"/>
      <c r="D239" s="266" t="s">
        <v>446</v>
      </c>
      <c r="E239" s="276" t="s">
        <v>1</v>
      </c>
      <c r="F239" s="277" t="s">
        <v>4791</v>
      </c>
      <c r="G239" s="275"/>
      <c r="H239" s="278">
        <v>84.959999999999994</v>
      </c>
      <c r="I239" s="279"/>
      <c r="J239" s="279"/>
      <c r="K239" s="275"/>
      <c r="L239" s="275"/>
      <c r="M239" s="280"/>
      <c r="N239" s="281"/>
      <c r="O239" s="282"/>
      <c r="P239" s="282"/>
      <c r="Q239" s="282"/>
      <c r="R239" s="282"/>
      <c r="S239" s="282"/>
      <c r="T239" s="282"/>
      <c r="U239" s="282"/>
      <c r="V239" s="282"/>
      <c r="W239" s="282"/>
      <c r="X239" s="283"/>
      <c r="Y239" s="13"/>
      <c r="Z239" s="13"/>
      <c r="AA239" s="13"/>
      <c r="AB239" s="13"/>
      <c r="AC239" s="13"/>
      <c r="AD239" s="13"/>
      <c r="AE239" s="13"/>
      <c r="AT239" s="284" t="s">
        <v>446</v>
      </c>
      <c r="AU239" s="284" t="s">
        <v>88</v>
      </c>
      <c r="AV239" s="13" t="s">
        <v>88</v>
      </c>
      <c r="AW239" s="13" t="s">
        <v>5</v>
      </c>
      <c r="AX239" s="13" t="s">
        <v>78</v>
      </c>
      <c r="AY239" s="284" t="s">
        <v>223</v>
      </c>
    </row>
    <row r="240" s="14" customFormat="1">
      <c r="A240" s="14"/>
      <c r="B240" s="285"/>
      <c r="C240" s="286"/>
      <c r="D240" s="266" t="s">
        <v>446</v>
      </c>
      <c r="E240" s="287" t="s">
        <v>1</v>
      </c>
      <c r="F240" s="288" t="s">
        <v>463</v>
      </c>
      <c r="G240" s="286"/>
      <c r="H240" s="289">
        <v>84.959999999999994</v>
      </c>
      <c r="I240" s="290"/>
      <c r="J240" s="290"/>
      <c r="K240" s="286"/>
      <c r="L240" s="286"/>
      <c r="M240" s="291"/>
      <c r="N240" s="292"/>
      <c r="O240" s="293"/>
      <c r="P240" s="293"/>
      <c r="Q240" s="293"/>
      <c r="R240" s="293"/>
      <c r="S240" s="293"/>
      <c r="T240" s="293"/>
      <c r="U240" s="293"/>
      <c r="V240" s="293"/>
      <c r="W240" s="293"/>
      <c r="X240" s="294"/>
      <c r="Y240" s="14"/>
      <c r="Z240" s="14"/>
      <c r="AA240" s="14"/>
      <c r="AB240" s="14"/>
      <c r="AC240" s="14"/>
      <c r="AD240" s="14"/>
      <c r="AE240" s="14"/>
      <c r="AT240" s="295" t="s">
        <v>446</v>
      </c>
      <c r="AU240" s="295" t="s">
        <v>88</v>
      </c>
      <c r="AV240" s="14" t="s">
        <v>239</v>
      </c>
      <c r="AW240" s="14" t="s">
        <v>5</v>
      </c>
      <c r="AX240" s="14" t="s">
        <v>86</v>
      </c>
      <c r="AY240" s="295" t="s">
        <v>223</v>
      </c>
    </row>
    <row r="241" s="2" customFormat="1" ht="21.75" customHeight="1">
      <c r="A241" s="39"/>
      <c r="B241" s="40"/>
      <c r="C241" s="252" t="s">
        <v>590</v>
      </c>
      <c r="D241" s="252" t="s">
        <v>226</v>
      </c>
      <c r="E241" s="253" t="s">
        <v>4620</v>
      </c>
      <c r="F241" s="254" t="s">
        <v>4621</v>
      </c>
      <c r="G241" s="255" t="s">
        <v>481</v>
      </c>
      <c r="H241" s="256">
        <v>16.032</v>
      </c>
      <c r="I241" s="257"/>
      <c r="J241" s="257"/>
      <c r="K241" s="258">
        <f>ROUND(P241*H241,2)</f>
        <v>0</v>
      </c>
      <c r="L241" s="254" t="s">
        <v>404</v>
      </c>
      <c r="M241" s="45"/>
      <c r="N241" s="259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</v>
      </c>
      <c r="V241" s="262">
        <f>U241*H241</f>
        <v>0</v>
      </c>
      <c r="W241" s="262">
        <v>0</v>
      </c>
      <c r="X241" s="263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88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1680</v>
      </c>
    </row>
    <row r="242" s="2" customFormat="1" ht="33" customHeight="1">
      <c r="A242" s="39"/>
      <c r="B242" s="40"/>
      <c r="C242" s="252" t="s">
        <v>595</v>
      </c>
      <c r="D242" s="252" t="s">
        <v>226</v>
      </c>
      <c r="E242" s="253" t="s">
        <v>4622</v>
      </c>
      <c r="F242" s="254" t="s">
        <v>4623</v>
      </c>
      <c r="G242" s="255" t="s">
        <v>481</v>
      </c>
      <c r="H242" s="256">
        <v>16.032</v>
      </c>
      <c r="I242" s="257"/>
      <c r="J242" s="257"/>
      <c r="K242" s="258">
        <f>ROUND(P242*H242,2)</f>
        <v>0</v>
      </c>
      <c r="L242" s="254" t="s">
        <v>404</v>
      </c>
      <c r="M242" s="45"/>
      <c r="N242" s="259" t="s">
        <v>1</v>
      </c>
      <c r="O242" s="260" t="s">
        <v>41</v>
      </c>
      <c r="P242" s="261">
        <f>I242+J242</f>
        <v>0</v>
      </c>
      <c r="Q242" s="261">
        <f>ROUND(I242*H242,2)</f>
        <v>0</v>
      </c>
      <c r="R242" s="261">
        <f>ROUND(J242*H242,2)</f>
        <v>0</v>
      </c>
      <c r="S242" s="92"/>
      <c r="T242" s="262">
        <f>S242*H242</f>
        <v>0</v>
      </c>
      <c r="U242" s="262">
        <v>0</v>
      </c>
      <c r="V242" s="262">
        <f>U242*H242</f>
        <v>0</v>
      </c>
      <c r="W242" s="262">
        <v>0</v>
      </c>
      <c r="X242" s="263">
        <f>W242*H242</f>
        <v>0</v>
      </c>
      <c r="Y242" s="39"/>
      <c r="Z242" s="39"/>
      <c r="AA242" s="39"/>
      <c r="AB242" s="39"/>
      <c r="AC242" s="39"/>
      <c r="AD242" s="39"/>
      <c r="AE242" s="39"/>
      <c r="AR242" s="264" t="s">
        <v>239</v>
      </c>
      <c r="AT242" s="264" t="s">
        <v>226</v>
      </c>
      <c r="AU242" s="264" t="s">
        <v>88</v>
      </c>
      <c r="AY242" s="18" t="s">
        <v>223</v>
      </c>
      <c r="BE242" s="265">
        <f>IF(O242="základní",K242,0)</f>
        <v>0</v>
      </c>
      <c r="BF242" s="265">
        <f>IF(O242="snížená",K242,0)</f>
        <v>0</v>
      </c>
      <c r="BG242" s="265">
        <f>IF(O242="zákl. přenesená",K242,0)</f>
        <v>0</v>
      </c>
      <c r="BH242" s="265">
        <f>IF(O242="sníž. přenesená",K242,0)</f>
        <v>0</v>
      </c>
      <c r="BI242" s="265">
        <f>IF(O242="nulová",K242,0)</f>
        <v>0</v>
      </c>
      <c r="BJ242" s="18" t="s">
        <v>86</v>
      </c>
      <c r="BK242" s="265">
        <f>ROUND(P242*H242,2)</f>
        <v>0</v>
      </c>
      <c r="BL242" s="18" t="s">
        <v>239</v>
      </c>
      <c r="BM242" s="264" t="s">
        <v>1690</v>
      </c>
    </row>
    <row r="243" s="13" customFormat="1">
      <c r="A243" s="13"/>
      <c r="B243" s="274"/>
      <c r="C243" s="275"/>
      <c r="D243" s="266" t="s">
        <v>446</v>
      </c>
      <c r="E243" s="276" t="s">
        <v>1</v>
      </c>
      <c r="F243" s="277" t="s">
        <v>4792</v>
      </c>
      <c r="G243" s="275"/>
      <c r="H243" s="278">
        <v>16.032</v>
      </c>
      <c r="I243" s="279"/>
      <c r="J243" s="279"/>
      <c r="K243" s="275"/>
      <c r="L243" s="275"/>
      <c r="M243" s="280"/>
      <c r="N243" s="281"/>
      <c r="O243" s="282"/>
      <c r="P243" s="282"/>
      <c r="Q243" s="282"/>
      <c r="R243" s="282"/>
      <c r="S243" s="282"/>
      <c r="T243" s="282"/>
      <c r="U243" s="282"/>
      <c r="V243" s="282"/>
      <c r="W243" s="282"/>
      <c r="X243" s="283"/>
      <c r="Y243" s="13"/>
      <c r="Z243" s="13"/>
      <c r="AA243" s="13"/>
      <c r="AB243" s="13"/>
      <c r="AC243" s="13"/>
      <c r="AD243" s="13"/>
      <c r="AE243" s="13"/>
      <c r="AT243" s="284" t="s">
        <v>446</v>
      </c>
      <c r="AU243" s="284" t="s">
        <v>88</v>
      </c>
      <c r="AV243" s="13" t="s">
        <v>88</v>
      </c>
      <c r="AW243" s="13" t="s">
        <v>5</v>
      </c>
      <c r="AX243" s="13" t="s">
        <v>78</v>
      </c>
      <c r="AY243" s="284" t="s">
        <v>223</v>
      </c>
    </row>
    <row r="244" s="14" customFormat="1">
      <c r="A244" s="14"/>
      <c r="B244" s="285"/>
      <c r="C244" s="286"/>
      <c r="D244" s="266" t="s">
        <v>446</v>
      </c>
      <c r="E244" s="287" t="s">
        <v>1</v>
      </c>
      <c r="F244" s="288" t="s">
        <v>463</v>
      </c>
      <c r="G244" s="286"/>
      <c r="H244" s="289">
        <v>16.032</v>
      </c>
      <c r="I244" s="290"/>
      <c r="J244" s="290"/>
      <c r="K244" s="286"/>
      <c r="L244" s="286"/>
      <c r="M244" s="291"/>
      <c r="N244" s="292"/>
      <c r="O244" s="293"/>
      <c r="P244" s="293"/>
      <c r="Q244" s="293"/>
      <c r="R244" s="293"/>
      <c r="S244" s="293"/>
      <c r="T244" s="293"/>
      <c r="U244" s="293"/>
      <c r="V244" s="293"/>
      <c r="W244" s="293"/>
      <c r="X244" s="294"/>
      <c r="Y244" s="14"/>
      <c r="Z244" s="14"/>
      <c r="AA244" s="14"/>
      <c r="AB244" s="14"/>
      <c r="AC244" s="14"/>
      <c r="AD244" s="14"/>
      <c r="AE244" s="14"/>
      <c r="AT244" s="295" t="s">
        <v>446</v>
      </c>
      <c r="AU244" s="295" t="s">
        <v>88</v>
      </c>
      <c r="AV244" s="14" t="s">
        <v>239</v>
      </c>
      <c r="AW244" s="14" t="s">
        <v>5</v>
      </c>
      <c r="AX244" s="14" t="s">
        <v>86</v>
      </c>
      <c r="AY244" s="295" t="s">
        <v>223</v>
      </c>
    </row>
    <row r="245" s="12" customFormat="1" ht="22.8" customHeight="1">
      <c r="A245" s="12"/>
      <c r="B245" s="235"/>
      <c r="C245" s="236"/>
      <c r="D245" s="237" t="s">
        <v>77</v>
      </c>
      <c r="E245" s="250" t="s">
        <v>258</v>
      </c>
      <c r="F245" s="250" t="s">
        <v>589</v>
      </c>
      <c r="G245" s="236"/>
      <c r="H245" s="236"/>
      <c r="I245" s="239"/>
      <c r="J245" s="239"/>
      <c r="K245" s="251">
        <f>BK245</f>
        <v>0</v>
      </c>
      <c r="L245" s="236"/>
      <c r="M245" s="241"/>
      <c r="N245" s="242"/>
      <c r="O245" s="243"/>
      <c r="P245" s="243"/>
      <c r="Q245" s="244">
        <f>SUM(Q246:Q257)</f>
        <v>0</v>
      </c>
      <c r="R245" s="244">
        <f>SUM(R246:R257)</f>
        <v>0</v>
      </c>
      <c r="S245" s="243"/>
      <c r="T245" s="245">
        <f>SUM(T246:T257)</f>
        <v>0</v>
      </c>
      <c r="U245" s="243"/>
      <c r="V245" s="245">
        <f>SUM(V246:V257)</f>
        <v>0</v>
      </c>
      <c r="W245" s="243"/>
      <c r="X245" s="246">
        <f>SUM(X246:X257)</f>
        <v>0</v>
      </c>
      <c r="Y245" s="12"/>
      <c r="Z245" s="12"/>
      <c r="AA245" s="12"/>
      <c r="AB245" s="12"/>
      <c r="AC245" s="12"/>
      <c r="AD245" s="12"/>
      <c r="AE245" s="12"/>
      <c r="AR245" s="247" t="s">
        <v>86</v>
      </c>
      <c r="AT245" s="248" t="s">
        <v>77</v>
      </c>
      <c r="AU245" s="248" t="s">
        <v>86</v>
      </c>
      <c r="AY245" s="247" t="s">
        <v>223</v>
      </c>
      <c r="BK245" s="249">
        <f>SUM(BK246:BK257)</f>
        <v>0</v>
      </c>
    </row>
    <row r="246" s="2" customFormat="1" ht="44.25" customHeight="1">
      <c r="A246" s="39"/>
      <c r="B246" s="40"/>
      <c r="C246" s="252" t="s">
        <v>601</v>
      </c>
      <c r="D246" s="252" t="s">
        <v>226</v>
      </c>
      <c r="E246" s="253" t="s">
        <v>4793</v>
      </c>
      <c r="F246" s="254" t="s">
        <v>4794</v>
      </c>
      <c r="G246" s="255" t="s">
        <v>481</v>
      </c>
      <c r="H246" s="256">
        <v>65</v>
      </c>
      <c r="I246" s="257"/>
      <c r="J246" s="257"/>
      <c r="K246" s="258">
        <f>ROUND(P246*H246,2)</f>
        <v>0</v>
      </c>
      <c r="L246" s="254" t="s">
        <v>1</v>
      </c>
      <c r="M246" s="45"/>
      <c r="N246" s="259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</v>
      </c>
      <c r="V246" s="262">
        <f>U246*H246</f>
        <v>0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239</v>
      </c>
      <c r="AT246" s="264" t="s">
        <v>226</v>
      </c>
      <c r="AU246" s="264" t="s">
        <v>88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1700</v>
      </c>
    </row>
    <row r="247" s="2" customFormat="1">
      <c r="A247" s="39"/>
      <c r="B247" s="40"/>
      <c r="C247" s="41"/>
      <c r="D247" s="266" t="s">
        <v>232</v>
      </c>
      <c r="E247" s="41"/>
      <c r="F247" s="267" t="s">
        <v>4795</v>
      </c>
      <c r="G247" s="41"/>
      <c r="H247" s="41"/>
      <c r="I247" s="158"/>
      <c r="J247" s="158"/>
      <c r="K247" s="41"/>
      <c r="L247" s="41"/>
      <c r="M247" s="45"/>
      <c r="N247" s="268"/>
      <c r="O247" s="269"/>
      <c r="P247" s="92"/>
      <c r="Q247" s="92"/>
      <c r="R247" s="92"/>
      <c r="S247" s="92"/>
      <c r="T247" s="92"/>
      <c r="U247" s="92"/>
      <c r="V247" s="92"/>
      <c r="W247" s="92"/>
      <c r="X247" s="93"/>
      <c r="Y247" s="39"/>
      <c r="Z247" s="39"/>
      <c r="AA247" s="39"/>
      <c r="AB247" s="39"/>
      <c r="AC247" s="39"/>
      <c r="AD247" s="39"/>
      <c r="AE247" s="39"/>
      <c r="AT247" s="18" t="s">
        <v>232</v>
      </c>
      <c r="AU247" s="18" t="s">
        <v>88</v>
      </c>
    </row>
    <row r="248" s="2" customFormat="1" ht="44.25" customHeight="1">
      <c r="A248" s="39"/>
      <c r="B248" s="40"/>
      <c r="C248" s="252" t="s">
        <v>611</v>
      </c>
      <c r="D248" s="252" t="s">
        <v>226</v>
      </c>
      <c r="E248" s="253" t="s">
        <v>4628</v>
      </c>
      <c r="F248" s="254" t="s">
        <v>4629</v>
      </c>
      <c r="G248" s="255" t="s">
        <v>403</v>
      </c>
      <c r="H248" s="256">
        <v>32.939999999999998</v>
      </c>
      <c r="I248" s="257"/>
      <c r="J248" s="257"/>
      <c r="K248" s="258">
        <f>ROUND(P248*H248,2)</f>
        <v>0</v>
      </c>
      <c r="L248" s="254" t="s">
        <v>404</v>
      </c>
      <c r="M248" s="45"/>
      <c r="N248" s="259" t="s">
        <v>1</v>
      </c>
      <c r="O248" s="260" t="s">
        <v>41</v>
      </c>
      <c r="P248" s="261">
        <f>I248+J248</f>
        <v>0</v>
      </c>
      <c r="Q248" s="261">
        <f>ROUND(I248*H248,2)</f>
        <v>0</v>
      </c>
      <c r="R248" s="261">
        <f>ROUND(J248*H248,2)</f>
        <v>0</v>
      </c>
      <c r="S248" s="92"/>
      <c r="T248" s="262">
        <f>S248*H248</f>
        <v>0</v>
      </c>
      <c r="U248" s="262">
        <v>0</v>
      </c>
      <c r="V248" s="262">
        <f>U248*H248</f>
        <v>0</v>
      </c>
      <c r="W248" s="262">
        <v>0</v>
      </c>
      <c r="X248" s="263">
        <f>W248*H248</f>
        <v>0</v>
      </c>
      <c r="Y248" s="39"/>
      <c r="Z248" s="39"/>
      <c r="AA248" s="39"/>
      <c r="AB248" s="39"/>
      <c r="AC248" s="39"/>
      <c r="AD248" s="39"/>
      <c r="AE248" s="39"/>
      <c r="AR248" s="264" t="s">
        <v>239</v>
      </c>
      <c r="AT248" s="264" t="s">
        <v>226</v>
      </c>
      <c r="AU248" s="264" t="s">
        <v>88</v>
      </c>
      <c r="AY248" s="18" t="s">
        <v>223</v>
      </c>
      <c r="BE248" s="265">
        <f>IF(O248="základní",K248,0)</f>
        <v>0</v>
      </c>
      <c r="BF248" s="265">
        <f>IF(O248="snížená",K248,0)</f>
        <v>0</v>
      </c>
      <c r="BG248" s="265">
        <f>IF(O248="zákl. přenesená",K248,0)</f>
        <v>0</v>
      </c>
      <c r="BH248" s="265">
        <f>IF(O248="sníž. přenesená",K248,0)</f>
        <v>0</v>
      </c>
      <c r="BI248" s="265">
        <f>IF(O248="nulová",K248,0)</f>
        <v>0</v>
      </c>
      <c r="BJ248" s="18" t="s">
        <v>86</v>
      </c>
      <c r="BK248" s="265">
        <f>ROUND(P248*H248,2)</f>
        <v>0</v>
      </c>
      <c r="BL248" s="18" t="s">
        <v>239</v>
      </c>
      <c r="BM248" s="264" t="s">
        <v>1708</v>
      </c>
    </row>
    <row r="249" s="13" customFormat="1">
      <c r="A249" s="13"/>
      <c r="B249" s="274"/>
      <c r="C249" s="275"/>
      <c r="D249" s="266" t="s">
        <v>446</v>
      </c>
      <c r="E249" s="276" t="s">
        <v>1</v>
      </c>
      <c r="F249" s="277" t="s">
        <v>4796</v>
      </c>
      <c r="G249" s="275"/>
      <c r="H249" s="278">
        <v>32.939999999999998</v>
      </c>
      <c r="I249" s="279"/>
      <c r="J249" s="279"/>
      <c r="K249" s="275"/>
      <c r="L249" s="275"/>
      <c r="M249" s="280"/>
      <c r="N249" s="281"/>
      <c r="O249" s="282"/>
      <c r="P249" s="282"/>
      <c r="Q249" s="282"/>
      <c r="R249" s="282"/>
      <c r="S249" s="282"/>
      <c r="T249" s="282"/>
      <c r="U249" s="282"/>
      <c r="V249" s="282"/>
      <c r="W249" s="282"/>
      <c r="X249" s="283"/>
      <c r="Y249" s="13"/>
      <c r="Z249" s="13"/>
      <c r="AA249" s="13"/>
      <c r="AB249" s="13"/>
      <c r="AC249" s="13"/>
      <c r="AD249" s="13"/>
      <c r="AE249" s="13"/>
      <c r="AT249" s="284" t="s">
        <v>446</v>
      </c>
      <c r="AU249" s="284" t="s">
        <v>88</v>
      </c>
      <c r="AV249" s="13" t="s">
        <v>88</v>
      </c>
      <c r="AW249" s="13" t="s">
        <v>5</v>
      </c>
      <c r="AX249" s="13" t="s">
        <v>78</v>
      </c>
      <c r="AY249" s="284" t="s">
        <v>223</v>
      </c>
    </row>
    <row r="250" s="14" customFormat="1">
      <c r="A250" s="14"/>
      <c r="B250" s="285"/>
      <c r="C250" s="286"/>
      <c r="D250" s="266" t="s">
        <v>446</v>
      </c>
      <c r="E250" s="287" t="s">
        <v>1</v>
      </c>
      <c r="F250" s="288" t="s">
        <v>463</v>
      </c>
      <c r="G250" s="286"/>
      <c r="H250" s="289">
        <v>32.939999999999998</v>
      </c>
      <c r="I250" s="290"/>
      <c r="J250" s="290"/>
      <c r="K250" s="286"/>
      <c r="L250" s="286"/>
      <c r="M250" s="291"/>
      <c r="N250" s="292"/>
      <c r="O250" s="293"/>
      <c r="P250" s="293"/>
      <c r="Q250" s="293"/>
      <c r="R250" s="293"/>
      <c r="S250" s="293"/>
      <c r="T250" s="293"/>
      <c r="U250" s="293"/>
      <c r="V250" s="293"/>
      <c r="W250" s="293"/>
      <c r="X250" s="294"/>
      <c r="Y250" s="14"/>
      <c r="Z250" s="14"/>
      <c r="AA250" s="14"/>
      <c r="AB250" s="14"/>
      <c r="AC250" s="14"/>
      <c r="AD250" s="14"/>
      <c r="AE250" s="14"/>
      <c r="AT250" s="295" t="s">
        <v>446</v>
      </c>
      <c r="AU250" s="295" t="s">
        <v>88</v>
      </c>
      <c r="AV250" s="14" t="s">
        <v>239</v>
      </c>
      <c r="AW250" s="14" t="s">
        <v>5</v>
      </c>
      <c r="AX250" s="14" t="s">
        <v>86</v>
      </c>
      <c r="AY250" s="295" t="s">
        <v>223</v>
      </c>
    </row>
    <row r="251" s="2" customFormat="1" ht="44.25" customHeight="1">
      <c r="A251" s="39"/>
      <c r="B251" s="40"/>
      <c r="C251" s="252" t="s">
        <v>616</v>
      </c>
      <c r="D251" s="252" t="s">
        <v>226</v>
      </c>
      <c r="E251" s="253" t="s">
        <v>4631</v>
      </c>
      <c r="F251" s="254" t="s">
        <v>4632</v>
      </c>
      <c r="G251" s="255" t="s">
        <v>403</v>
      </c>
      <c r="H251" s="256">
        <v>494.10000000000002</v>
      </c>
      <c r="I251" s="257"/>
      <c r="J251" s="257"/>
      <c r="K251" s="258">
        <f>ROUND(P251*H251,2)</f>
        <v>0</v>
      </c>
      <c r="L251" s="254" t="s">
        <v>404</v>
      </c>
      <c r="M251" s="45"/>
      <c r="N251" s="259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</v>
      </c>
      <c r="V251" s="262">
        <f>U251*H251</f>
        <v>0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239</v>
      </c>
      <c r="AT251" s="264" t="s">
        <v>226</v>
      </c>
      <c r="AU251" s="264" t="s">
        <v>88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1720</v>
      </c>
    </row>
    <row r="252" s="13" customFormat="1">
      <c r="A252" s="13"/>
      <c r="B252" s="274"/>
      <c r="C252" s="275"/>
      <c r="D252" s="266" t="s">
        <v>446</v>
      </c>
      <c r="E252" s="276" t="s">
        <v>1</v>
      </c>
      <c r="F252" s="277" t="s">
        <v>4797</v>
      </c>
      <c r="G252" s="275"/>
      <c r="H252" s="278">
        <v>494.10000000000002</v>
      </c>
      <c r="I252" s="279"/>
      <c r="J252" s="279"/>
      <c r="K252" s="275"/>
      <c r="L252" s="275"/>
      <c r="M252" s="280"/>
      <c r="N252" s="281"/>
      <c r="O252" s="282"/>
      <c r="P252" s="282"/>
      <c r="Q252" s="282"/>
      <c r="R252" s="282"/>
      <c r="S252" s="282"/>
      <c r="T252" s="282"/>
      <c r="U252" s="282"/>
      <c r="V252" s="282"/>
      <c r="W252" s="282"/>
      <c r="X252" s="283"/>
      <c r="Y252" s="13"/>
      <c r="Z252" s="13"/>
      <c r="AA252" s="13"/>
      <c r="AB252" s="13"/>
      <c r="AC252" s="13"/>
      <c r="AD252" s="13"/>
      <c r="AE252" s="13"/>
      <c r="AT252" s="284" t="s">
        <v>446</v>
      </c>
      <c r="AU252" s="284" t="s">
        <v>88</v>
      </c>
      <c r="AV252" s="13" t="s">
        <v>88</v>
      </c>
      <c r="AW252" s="13" t="s">
        <v>5</v>
      </c>
      <c r="AX252" s="13" t="s">
        <v>78</v>
      </c>
      <c r="AY252" s="284" t="s">
        <v>223</v>
      </c>
    </row>
    <row r="253" s="14" customFormat="1">
      <c r="A253" s="14"/>
      <c r="B253" s="285"/>
      <c r="C253" s="286"/>
      <c r="D253" s="266" t="s">
        <v>446</v>
      </c>
      <c r="E253" s="287" t="s">
        <v>1</v>
      </c>
      <c r="F253" s="288" t="s">
        <v>463</v>
      </c>
      <c r="G253" s="286"/>
      <c r="H253" s="289">
        <v>494.10000000000002</v>
      </c>
      <c r="I253" s="290"/>
      <c r="J253" s="290"/>
      <c r="K253" s="286"/>
      <c r="L253" s="286"/>
      <c r="M253" s="291"/>
      <c r="N253" s="292"/>
      <c r="O253" s="293"/>
      <c r="P253" s="293"/>
      <c r="Q253" s="293"/>
      <c r="R253" s="293"/>
      <c r="S253" s="293"/>
      <c r="T253" s="293"/>
      <c r="U253" s="293"/>
      <c r="V253" s="293"/>
      <c r="W253" s="293"/>
      <c r="X253" s="294"/>
      <c r="Y253" s="14"/>
      <c r="Z253" s="14"/>
      <c r="AA253" s="14"/>
      <c r="AB253" s="14"/>
      <c r="AC253" s="14"/>
      <c r="AD253" s="14"/>
      <c r="AE253" s="14"/>
      <c r="AT253" s="295" t="s">
        <v>446</v>
      </c>
      <c r="AU253" s="295" t="s">
        <v>88</v>
      </c>
      <c r="AV253" s="14" t="s">
        <v>239</v>
      </c>
      <c r="AW253" s="14" t="s">
        <v>5</v>
      </c>
      <c r="AX253" s="14" t="s">
        <v>86</v>
      </c>
      <c r="AY253" s="295" t="s">
        <v>223</v>
      </c>
    </row>
    <row r="254" s="2" customFormat="1" ht="44.25" customHeight="1">
      <c r="A254" s="39"/>
      <c r="B254" s="40"/>
      <c r="C254" s="252" t="s">
        <v>621</v>
      </c>
      <c r="D254" s="252" t="s">
        <v>226</v>
      </c>
      <c r="E254" s="253" t="s">
        <v>4634</v>
      </c>
      <c r="F254" s="254" t="s">
        <v>4635</v>
      </c>
      <c r="G254" s="255" t="s">
        <v>403</v>
      </c>
      <c r="H254" s="256">
        <v>32.939999999999998</v>
      </c>
      <c r="I254" s="257"/>
      <c r="J254" s="257"/>
      <c r="K254" s="258">
        <f>ROUND(P254*H254,2)</f>
        <v>0</v>
      </c>
      <c r="L254" s="254" t="s">
        <v>404</v>
      </c>
      <c r="M254" s="45"/>
      <c r="N254" s="259" t="s">
        <v>1</v>
      </c>
      <c r="O254" s="260" t="s">
        <v>41</v>
      </c>
      <c r="P254" s="261">
        <f>I254+J254</f>
        <v>0</v>
      </c>
      <c r="Q254" s="261">
        <f>ROUND(I254*H254,2)</f>
        <v>0</v>
      </c>
      <c r="R254" s="261">
        <f>ROUND(J254*H254,2)</f>
        <v>0</v>
      </c>
      <c r="S254" s="92"/>
      <c r="T254" s="262">
        <f>S254*H254</f>
        <v>0</v>
      </c>
      <c r="U254" s="262">
        <v>0</v>
      </c>
      <c r="V254" s="262">
        <f>U254*H254</f>
        <v>0</v>
      </c>
      <c r="W254" s="262">
        <v>0</v>
      </c>
      <c r="X254" s="263">
        <f>W254*H254</f>
        <v>0</v>
      </c>
      <c r="Y254" s="39"/>
      <c r="Z254" s="39"/>
      <c r="AA254" s="39"/>
      <c r="AB254" s="39"/>
      <c r="AC254" s="39"/>
      <c r="AD254" s="39"/>
      <c r="AE254" s="39"/>
      <c r="AR254" s="264" t="s">
        <v>239</v>
      </c>
      <c r="AT254" s="264" t="s">
        <v>226</v>
      </c>
      <c r="AU254" s="264" t="s">
        <v>88</v>
      </c>
      <c r="AY254" s="18" t="s">
        <v>223</v>
      </c>
      <c r="BE254" s="265">
        <f>IF(O254="základní",K254,0)</f>
        <v>0</v>
      </c>
      <c r="BF254" s="265">
        <f>IF(O254="snížená",K254,0)</f>
        <v>0</v>
      </c>
      <c r="BG254" s="265">
        <f>IF(O254="zákl. přenesená",K254,0)</f>
        <v>0</v>
      </c>
      <c r="BH254" s="265">
        <f>IF(O254="sníž. přenesená",K254,0)</f>
        <v>0</v>
      </c>
      <c r="BI254" s="265">
        <f>IF(O254="nulová",K254,0)</f>
        <v>0</v>
      </c>
      <c r="BJ254" s="18" t="s">
        <v>86</v>
      </c>
      <c r="BK254" s="265">
        <f>ROUND(P254*H254,2)</f>
        <v>0</v>
      </c>
      <c r="BL254" s="18" t="s">
        <v>239</v>
      </c>
      <c r="BM254" s="264" t="s">
        <v>2268</v>
      </c>
    </row>
    <row r="255" s="2" customFormat="1" ht="33" customHeight="1">
      <c r="A255" s="39"/>
      <c r="B255" s="40"/>
      <c r="C255" s="252" t="s">
        <v>625</v>
      </c>
      <c r="D255" s="252" t="s">
        <v>226</v>
      </c>
      <c r="E255" s="253" t="s">
        <v>4798</v>
      </c>
      <c r="F255" s="254" t="s">
        <v>4799</v>
      </c>
      <c r="G255" s="255" t="s">
        <v>403</v>
      </c>
      <c r="H255" s="256">
        <v>107.38</v>
      </c>
      <c r="I255" s="257"/>
      <c r="J255" s="257"/>
      <c r="K255" s="258">
        <f>ROUND(P255*H255,2)</f>
        <v>0</v>
      </c>
      <c r="L255" s="254" t="s">
        <v>404</v>
      </c>
      <c r="M255" s="45"/>
      <c r="N255" s="259" t="s">
        <v>1</v>
      </c>
      <c r="O255" s="260" t="s">
        <v>41</v>
      </c>
      <c r="P255" s="261">
        <f>I255+J255</f>
        <v>0</v>
      </c>
      <c r="Q255" s="261">
        <f>ROUND(I255*H255,2)</f>
        <v>0</v>
      </c>
      <c r="R255" s="261">
        <f>ROUND(J255*H255,2)</f>
        <v>0</v>
      </c>
      <c r="S255" s="92"/>
      <c r="T255" s="262">
        <f>S255*H255</f>
        <v>0</v>
      </c>
      <c r="U255" s="262">
        <v>0</v>
      </c>
      <c r="V255" s="262">
        <f>U255*H255</f>
        <v>0</v>
      </c>
      <c r="W255" s="262">
        <v>0</v>
      </c>
      <c r="X255" s="263">
        <f>W255*H255</f>
        <v>0</v>
      </c>
      <c r="Y255" s="39"/>
      <c r="Z255" s="39"/>
      <c r="AA255" s="39"/>
      <c r="AB255" s="39"/>
      <c r="AC255" s="39"/>
      <c r="AD255" s="39"/>
      <c r="AE255" s="39"/>
      <c r="AR255" s="264" t="s">
        <v>239</v>
      </c>
      <c r="AT255" s="264" t="s">
        <v>226</v>
      </c>
      <c r="AU255" s="264" t="s">
        <v>88</v>
      </c>
      <c r="AY255" s="18" t="s">
        <v>223</v>
      </c>
      <c r="BE255" s="265">
        <f>IF(O255="základní",K255,0)</f>
        <v>0</v>
      </c>
      <c r="BF255" s="265">
        <f>IF(O255="snížená",K255,0)</f>
        <v>0</v>
      </c>
      <c r="BG255" s="265">
        <f>IF(O255="zákl. přenesená",K255,0)</f>
        <v>0</v>
      </c>
      <c r="BH255" s="265">
        <f>IF(O255="sníž. přenesená",K255,0)</f>
        <v>0</v>
      </c>
      <c r="BI255" s="265">
        <f>IF(O255="nulová",K255,0)</f>
        <v>0</v>
      </c>
      <c r="BJ255" s="18" t="s">
        <v>86</v>
      </c>
      <c r="BK255" s="265">
        <f>ROUND(P255*H255,2)</f>
        <v>0</v>
      </c>
      <c r="BL255" s="18" t="s">
        <v>239</v>
      </c>
      <c r="BM255" s="264" t="s">
        <v>1739</v>
      </c>
    </row>
    <row r="256" s="13" customFormat="1">
      <c r="A256" s="13"/>
      <c r="B256" s="274"/>
      <c r="C256" s="275"/>
      <c r="D256" s="266" t="s">
        <v>446</v>
      </c>
      <c r="E256" s="276" t="s">
        <v>1</v>
      </c>
      <c r="F256" s="277" t="s">
        <v>4800</v>
      </c>
      <c r="G256" s="275"/>
      <c r="H256" s="278">
        <v>107.38</v>
      </c>
      <c r="I256" s="279"/>
      <c r="J256" s="279"/>
      <c r="K256" s="275"/>
      <c r="L256" s="275"/>
      <c r="M256" s="280"/>
      <c r="N256" s="281"/>
      <c r="O256" s="282"/>
      <c r="P256" s="282"/>
      <c r="Q256" s="282"/>
      <c r="R256" s="282"/>
      <c r="S256" s="282"/>
      <c r="T256" s="282"/>
      <c r="U256" s="282"/>
      <c r="V256" s="282"/>
      <c r="W256" s="282"/>
      <c r="X256" s="283"/>
      <c r="Y256" s="13"/>
      <c r="Z256" s="13"/>
      <c r="AA256" s="13"/>
      <c r="AB256" s="13"/>
      <c r="AC256" s="13"/>
      <c r="AD256" s="13"/>
      <c r="AE256" s="13"/>
      <c r="AT256" s="284" t="s">
        <v>446</v>
      </c>
      <c r="AU256" s="284" t="s">
        <v>88</v>
      </c>
      <c r="AV256" s="13" t="s">
        <v>88</v>
      </c>
      <c r="AW256" s="13" t="s">
        <v>5</v>
      </c>
      <c r="AX256" s="13" t="s">
        <v>78</v>
      </c>
      <c r="AY256" s="284" t="s">
        <v>223</v>
      </c>
    </row>
    <row r="257" s="14" customFormat="1">
      <c r="A257" s="14"/>
      <c r="B257" s="285"/>
      <c r="C257" s="286"/>
      <c r="D257" s="266" t="s">
        <v>446</v>
      </c>
      <c r="E257" s="287" t="s">
        <v>1</v>
      </c>
      <c r="F257" s="288" t="s">
        <v>463</v>
      </c>
      <c r="G257" s="286"/>
      <c r="H257" s="289">
        <v>107.38</v>
      </c>
      <c r="I257" s="290"/>
      <c r="J257" s="290"/>
      <c r="K257" s="286"/>
      <c r="L257" s="286"/>
      <c r="M257" s="291"/>
      <c r="N257" s="292"/>
      <c r="O257" s="293"/>
      <c r="P257" s="293"/>
      <c r="Q257" s="293"/>
      <c r="R257" s="293"/>
      <c r="S257" s="293"/>
      <c r="T257" s="293"/>
      <c r="U257" s="293"/>
      <c r="V257" s="293"/>
      <c r="W257" s="293"/>
      <c r="X257" s="294"/>
      <c r="Y257" s="14"/>
      <c r="Z257" s="14"/>
      <c r="AA257" s="14"/>
      <c r="AB257" s="14"/>
      <c r="AC257" s="14"/>
      <c r="AD257" s="14"/>
      <c r="AE257" s="14"/>
      <c r="AT257" s="295" t="s">
        <v>446</v>
      </c>
      <c r="AU257" s="295" t="s">
        <v>88</v>
      </c>
      <c r="AV257" s="14" t="s">
        <v>239</v>
      </c>
      <c r="AW257" s="14" t="s">
        <v>5</v>
      </c>
      <c r="AX257" s="14" t="s">
        <v>86</v>
      </c>
      <c r="AY257" s="295" t="s">
        <v>223</v>
      </c>
    </row>
    <row r="258" s="12" customFormat="1" ht="22.8" customHeight="1">
      <c r="A258" s="12"/>
      <c r="B258" s="235"/>
      <c r="C258" s="236"/>
      <c r="D258" s="237" t="s">
        <v>77</v>
      </c>
      <c r="E258" s="250" t="s">
        <v>1143</v>
      </c>
      <c r="F258" s="250" t="s">
        <v>1144</v>
      </c>
      <c r="G258" s="236"/>
      <c r="H258" s="236"/>
      <c r="I258" s="239"/>
      <c r="J258" s="239"/>
      <c r="K258" s="251">
        <f>BK258</f>
        <v>0</v>
      </c>
      <c r="L258" s="236"/>
      <c r="M258" s="241"/>
      <c r="N258" s="242"/>
      <c r="O258" s="243"/>
      <c r="P258" s="243"/>
      <c r="Q258" s="244">
        <f>Q259</f>
        <v>0</v>
      </c>
      <c r="R258" s="244">
        <f>R259</f>
        <v>0</v>
      </c>
      <c r="S258" s="243"/>
      <c r="T258" s="245">
        <f>T259</f>
        <v>0</v>
      </c>
      <c r="U258" s="243"/>
      <c r="V258" s="245">
        <f>V259</f>
        <v>0</v>
      </c>
      <c r="W258" s="243"/>
      <c r="X258" s="246">
        <f>X259</f>
        <v>0</v>
      </c>
      <c r="Y258" s="12"/>
      <c r="Z258" s="12"/>
      <c r="AA258" s="12"/>
      <c r="AB258" s="12"/>
      <c r="AC258" s="12"/>
      <c r="AD258" s="12"/>
      <c r="AE258" s="12"/>
      <c r="AR258" s="247" t="s">
        <v>86</v>
      </c>
      <c r="AT258" s="248" t="s">
        <v>77</v>
      </c>
      <c r="AU258" s="248" t="s">
        <v>86</v>
      </c>
      <c r="AY258" s="247" t="s">
        <v>223</v>
      </c>
      <c r="BK258" s="249">
        <f>BK259</f>
        <v>0</v>
      </c>
    </row>
    <row r="259" s="2" customFormat="1" ht="66.75" customHeight="1">
      <c r="A259" s="39"/>
      <c r="B259" s="40"/>
      <c r="C259" s="252" t="s">
        <v>630</v>
      </c>
      <c r="D259" s="252" t="s">
        <v>226</v>
      </c>
      <c r="E259" s="253" t="s">
        <v>4639</v>
      </c>
      <c r="F259" s="254" t="s">
        <v>4801</v>
      </c>
      <c r="G259" s="255" t="s">
        <v>501</v>
      </c>
      <c r="H259" s="256">
        <v>250.72</v>
      </c>
      <c r="I259" s="257"/>
      <c r="J259" s="257"/>
      <c r="K259" s="258">
        <f>ROUND(P259*H259,2)</f>
        <v>0</v>
      </c>
      <c r="L259" s="254" t="s">
        <v>404</v>
      </c>
      <c r="M259" s="45"/>
      <c r="N259" s="259" t="s">
        <v>1</v>
      </c>
      <c r="O259" s="260" t="s">
        <v>41</v>
      </c>
      <c r="P259" s="261">
        <f>I259+J259</f>
        <v>0</v>
      </c>
      <c r="Q259" s="261">
        <f>ROUND(I259*H259,2)</f>
        <v>0</v>
      </c>
      <c r="R259" s="261">
        <f>ROUND(J259*H259,2)</f>
        <v>0</v>
      </c>
      <c r="S259" s="92"/>
      <c r="T259" s="262">
        <f>S259*H259</f>
        <v>0</v>
      </c>
      <c r="U259" s="262">
        <v>0</v>
      </c>
      <c r="V259" s="262">
        <f>U259*H259</f>
        <v>0</v>
      </c>
      <c r="W259" s="262">
        <v>0</v>
      </c>
      <c r="X259" s="263">
        <f>W259*H259</f>
        <v>0</v>
      </c>
      <c r="Y259" s="39"/>
      <c r="Z259" s="39"/>
      <c r="AA259" s="39"/>
      <c r="AB259" s="39"/>
      <c r="AC259" s="39"/>
      <c r="AD259" s="39"/>
      <c r="AE259" s="39"/>
      <c r="AR259" s="264" t="s">
        <v>239</v>
      </c>
      <c r="AT259" s="264" t="s">
        <v>226</v>
      </c>
      <c r="AU259" s="264" t="s">
        <v>88</v>
      </c>
      <c r="AY259" s="18" t="s">
        <v>223</v>
      </c>
      <c r="BE259" s="265">
        <f>IF(O259="základní",K259,0)</f>
        <v>0</v>
      </c>
      <c r="BF259" s="265">
        <f>IF(O259="snížená",K259,0)</f>
        <v>0</v>
      </c>
      <c r="BG259" s="265">
        <f>IF(O259="zákl. přenesená",K259,0)</f>
        <v>0</v>
      </c>
      <c r="BH259" s="265">
        <f>IF(O259="sníž. přenesená",K259,0)</f>
        <v>0</v>
      </c>
      <c r="BI259" s="265">
        <f>IF(O259="nulová",K259,0)</f>
        <v>0</v>
      </c>
      <c r="BJ259" s="18" t="s">
        <v>86</v>
      </c>
      <c r="BK259" s="265">
        <f>ROUND(P259*H259,2)</f>
        <v>0</v>
      </c>
      <c r="BL259" s="18" t="s">
        <v>239</v>
      </c>
      <c r="BM259" s="264" t="s">
        <v>3747</v>
      </c>
    </row>
    <row r="260" s="12" customFormat="1" ht="25.92" customHeight="1">
      <c r="A260" s="12"/>
      <c r="B260" s="235"/>
      <c r="C260" s="236"/>
      <c r="D260" s="237" t="s">
        <v>77</v>
      </c>
      <c r="E260" s="238" t="s">
        <v>710</v>
      </c>
      <c r="F260" s="238" t="s">
        <v>951</v>
      </c>
      <c r="G260" s="236"/>
      <c r="H260" s="236"/>
      <c r="I260" s="239"/>
      <c r="J260" s="239"/>
      <c r="K260" s="240">
        <f>BK260</f>
        <v>0</v>
      </c>
      <c r="L260" s="236"/>
      <c r="M260" s="241"/>
      <c r="N260" s="242"/>
      <c r="O260" s="243"/>
      <c r="P260" s="243"/>
      <c r="Q260" s="244">
        <f>Q261+Q295+Q319+Q324+Q358+Q366+Q378+Q390</f>
        <v>0</v>
      </c>
      <c r="R260" s="244">
        <f>R261+R295+R319+R324+R358+R366+R378+R390</f>
        <v>0</v>
      </c>
      <c r="S260" s="243"/>
      <c r="T260" s="245">
        <f>T261+T295+T319+T324+T358+T366+T378+T390</f>
        <v>0</v>
      </c>
      <c r="U260" s="243"/>
      <c r="V260" s="245">
        <f>V261+V295+V319+V324+V358+V366+V378+V390</f>
        <v>0</v>
      </c>
      <c r="W260" s="243"/>
      <c r="X260" s="246">
        <f>X261+X295+X319+X324+X358+X366+X378+X390</f>
        <v>0</v>
      </c>
      <c r="Y260" s="12"/>
      <c r="Z260" s="12"/>
      <c r="AA260" s="12"/>
      <c r="AB260" s="12"/>
      <c r="AC260" s="12"/>
      <c r="AD260" s="12"/>
      <c r="AE260" s="12"/>
      <c r="AR260" s="247" t="s">
        <v>88</v>
      </c>
      <c r="AT260" s="248" t="s">
        <v>77</v>
      </c>
      <c r="AU260" s="248" t="s">
        <v>78</v>
      </c>
      <c r="AY260" s="247" t="s">
        <v>223</v>
      </c>
      <c r="BK260" s="249">
        <f>BK261+BK295+BK319+BK324+BK358+BK366+BK378+BK390</f>
        <v>0</v>
      </c>
    </row>
    <row r="261" s="12" customFormat="1" ht="22.8" customHeight="1">
      <c r="A261" s="12"/>
      <c r="B261" s="235"/>
      <c r="C261" s="236"/>
      <c r="D261" s="237" t="s">
        <v>77</v>
      </c>
      <c r="E261" s="250" t="s">
        <v>2035</v>
      </c>
      <c r="F261" s="250" t="s">
        <v>2036</v>
      </c>
      <c r="G261" s="236"/>
      <c r="H261" s="236"/>
      <c r="I261" s="239"/>
      <c r="J261" s="239"/>
      <c r="K261" s="251">
        <f>BK261</f>
        <v>0</v>
      </c>
      <c r="L261" s="236"/>
      <c r="M261" s="241"/>
      <c r="N261" s="242"/>
      <c r="O261" s="243"/>
      <c r="P261" s="243"/>
      <c r="Q261" s="244">
        <f>SUM(Q262:Q294)</f>
        <v>0</v>
      </c>
      <c r="R261" s="244">
        <f>SUM(R262:R294)</f>
        <v>0</v>
      </c>
      <c r="S261" s="243"/>
      <c r="T261" s="245">
        <f>SUM(T262:T294)</f>
        <v>0</v>
      </c>
      <c r="U261" s="243"/>
      <c r="V261" s="245">
        <f>SUM(V262:V294)</f>
        <v>0</v>
      </c>
      <c r="W261" s="243"/>
      <c r="X261" s="246">
        <f>SUM(X262:X294)</f>
        <v>0</v>
      </c>
      <c r="Y261" s="12"/>
      <c r="Z261" s="12"/>
      <c r="AA261" s="12"/>
      <c r="AB261" s="12"/>
      <c r="AC261" s="12"/>
      <c r="AD261" s="12"/>
      <c r="AE261" s="12"/>
      <c r="AR261" s="247" t="s">
        <v>88</v>
      </c>
      <c r="AT261" s="248" t="s">
        <v>77</v>
      </c>
      <c r="AU261" s="248" t="s">
        <v>86</v>
      </c>
      <c r="AY261" s="247" t="s">
        <v>223</v>
      </c>
      <c r="BK261" s="249">
        <f>SUM(BK262:BK294)</f>
        <v>0</v>
      </c>
    </row>
    <row r="262" s="2" customFormat="1" ht="33" customHeight="1">
      <c r="A262" s="39"/>
      <c r="B262" s="40"/>
      <c r="C262" s="252" t="s">
        <v>635</v>
      </c>
      <c r="D262" s="252" t="s">
        <v>226</v>
      </c>
      <c r="E262" s="253" t="s">
        <v>4641</v>
      </c>
      <c r="F262" s="254" t="s">
        <v>4642</v>
      </c>
      <c r="G262" s="255" t="s">
        <v>403</v>
      </c>
      <c r="H262" s="256">
        <v>107.38</v>
      </c>
      <c r="I262" s="257"/>
      <c r="J262" s="257"/>
      <c r="K262" s="258">
        <f>ROUND(P262*H262,2)</f>
        <v>0</v>
      </c>
      <c r="L262" s="254" t="s">
        <v>404</v>
      </c>
      <c r="M262" s="45"/>
      <c r="N262" s="259" t="s">
        <v>1</v>
      </c>
      <c r="O262" s="260" t="s">
        <v>41</v>
      </c>
      <c r="P262" s="261">
        <f>I262+J262</f>
        <v>0</v>
      </c>
      <c r="Q262" s="261">
        <f>ROUND(I262*H262,2)</f>
        <v>0</v>
      </c>
      <c r="R262" s="261">
        <f>ROUND(J262*H262,2)</f>
        <v>0</v>
      </c>
      <c r="S262" s="92"/>
      <c r="T262" s="262">
        <f>S262*H262</f>
        <v>0</v>
      </c>
      <c r="U262" s="262">
        <v>0</v>
      </c>
      <c r="V262" s="262">
        <f>U262*H262</f>
        <v>0</v>
      </c>
      <c r="W262" s="262">
        <v>0</v>
      </c>
      <c r="X262" s="263">
        <f>W262*H262</f>
        <v>0</v>
      </c>
      <c r="Y262" s="39"/>
      <c r="Z262" s="39"/>
      <c r="AA262" s="39"/>
      <c r="AB262" s="39"/>
      <c r="AC262" s="39"/>
      <c r="AD262" s="39"/>
      <c r="AE262" s="39"/>
      <c r="AR262" s="264" t="s">
        <v>303</v>
      </c>
      <c r="AT262" s="264" t="s">
        <v>226</v>
      </c>
      <c r="AU262" s="264" t="s">
        <v>88</v>
      </c>
      <c r="AY262" s="18" t="s">
        <v>223</v>
      </c>
      <c r="BE262" s="265">
        <f>IF(O262="základní",K262,0)</f>
        <v>0</v>
      </c>
      <c r="BF262" s="265">
        <f>IF(O262="snížená",K262,0)</f>
        <v>0</v>
      </c>
      <c r="BG262" s="265">
        <f>IF(O262="zákl. přenesená",K262,0)</f>
        <v>0</v>
      </c>
      <c r="BH262" s="265">
        <f>IF(O262="sníž. přenesená",K262,0)</f>
        <v>0</v>
      </c>
      <c r="BI262" s="265">
        <f>IF(O262="nulová",K262,0)</f>
        <v>0</v>
      </c>
      <c r="BJ262" s="18" t="s">
        <v>86</v>
      </c>
      <c r="BK262" s="265">
        <f>ROUND(P262*H262,2)</f>
        <v>0</v>
      </c>
      <c r="BL262" s="18" t="s">
        <v>303</v>
      </c>
      <c r="BM262" s="264" t="s">
        <v>1758</v>
      </c>
    </row>
    <row r="263" s="13" customFormat="1">
      <c r="A263" s="13"/>
      <c r="B263" s="274"/>
      <c r="C263" s="275"/>
      <c r="D263" s="266" t="s">
        <v>446</v>
      </c>
      <c r="E263" s="276" t="s">
        <v>1</v>
      </c>
      <c r="F263" s="277" t="s">
        <v>4800</v>
      </c>
      <c r="G263" s="275"/>
      <c r="H263" s="278">
        <v>107.38</v>
      </c>
      <c r="I263" s="279"/>
      <c r="J263" s="279"/>
      <c r="K263" s="275"/>
      <c r="L263" s="275"/>
      <c r="M263" s="280"/>
      <c r="N263" s="281"/>
      <c r="O263" s="282"/>
      <c r="P263" s="282"/>
      <c r="Q263" s="282"/>
      <c r="R263" s="282"/>
      <c r="S263" s="282"/>
      <c r="T263" s="282"/>
      <c r="U263" s="282"/>
      <c r="V263" s="282"/>
      <c r="W263" s="282"/>
      <c r="X263" s="283"/>
      <c r="Y263" s="13"/>
      <c r="Z263" s="13"/>
      <c r="AA263" s="13"/>
      <c r="AB263" s="13"/>
      <c r="AC263" s="13"/>
      <c r="AD263" s="13"/>
      <c r="AE263" s="13"/>
      <c r="AT263" s="284" t="s">
        <v>446</v>
      </c>
      <c r="AU263" s="284" t="s">
        <v>88</v>
      </c>
      <c r="AV263" s="13" t="s">
        <v>88</v>
      </c>
      <c r="AW263" s="13" t="s">
        <v>5</v>
      </c>
      <c r="AX263" s="13" t="s">
        <v>78</v>
      </c>
      <c r="AY263" s="284" t="s">
        <v>223</v>
      </c>
    </row>
    <row r="264" s="14" customFormat="1">
      <c r="A264" s="14"/>
      <c r="B264" s="285"/>
      <c r="C264" s="286"/>
      <c r="D264" s="266" t="s">
        <v>446</v>
      </c>
      <c r="E264" s="287" t="s">
        <v>1</v>
      </c>
      <c r="F264" s="288" t="s">
        <v>463</v>
      </c>
      <c r="G264" s="286"/>
      <c r="H264" s="289">
        <v>107.38</v>
      </c>
      <c r="I264" s="290"/>
      <c r="J264" s="290"/>
      <c r="K264" s="286"/>
      <c r="L264" s="286"/>
      <c r="M264" s="291"/>
      <c r="N264" s="292"/>
      <c r="O264" s="293"/>
      <c r="P264" s="293"/>
      <c r="Q264" s="293"/>
      <c r="R264" s="293"/>
      <c r="S264" s="293"/>
      <c r="T264" s="293"/>
      <c r="U264" s="293"/>
      <c r="V264" s="293"/>
      <c r="W264" s="293"/>
      <c r="X264" s="294"/>
      <c r="Y264" s="14"/>
      <c r="Z264" s="14"/>
      <c r="AA264" s="14"/>
      <c r="AB264" s="14"/>
      <c r="AC264" s="14"/>
      <c r="AD264" s="14"/>
      <c r="AE264" s="14"/>
      <c r="AT264" s="295" t="s">
        <v>446</v>
      </c>
      <c r="AU264" s="295" t="s">
        <v>88</v>
      </c>
      <c r="AV264" s="14" t="s">
        <v>239</v>
      </c>
      <c r="AW264" s="14" t="s">
        <v>5</v>
      </c>
      <c r="AX264" s="14" t="s">
        <v>86</v>
      </c>
      <c r="AY264" s="295" t="s">
        <v>223</v>
      </c>
    </row>
    <row r="265" s="2" customFormat="1" ht="21.75" customHeight="1">
      <c r="A265" s="39"/>
      <c r="B265" s="40"/>
      <c r="C265" s="296" t="s">
        <v>640</v>
      </c>
      <c r="D265" s="296" t="s">
        <v>498</v>
      </c>
      <c r="E265" s="297" t="s">
        <v>2045</v>
      </c>
      <c r="F265" s="298" t="s">
        <v>2046</v>
      </c>
      <c r="G265" s="299" t="s">
        <v>501</v>
      </c>
      <c r="H265" s="300">
        <v>0.032000000000000001</v>
      </c>
      <c r="I265" s="301"/>
      <c r="J265" s="302"/>
      <c r="K265" s="303">
        <f>ROUND(P265*H265,2)</f>
        <v>0</v>
      </c>
      <c r="L265" s="298" t="s">
        <v>404</v>
      </c>
      <c r="M265" s="304"/>
      <c r="N265" s="305" t="s">
        <v>1</v>
      </c>
      <c r="O265" s="260" t="s">
        <v>41</v>
      </c>
      <c r="P265" s="261">
        <f>I265+J265</f>
        <v>0</v>
      </c>
      <c r="Q265" s="261">
        <f>ROUND(I265*H265,2)</f>
        <v>0</v>
      </c>
      <c r="R265" s="261">
        <f>ROUND(J265*H265,2)</f>
        <v>0</v>
      </c>
      <c r="S265" s="92"/>
      <c r="T265" s="262">
        <f>S265*H265</f>
        <v>0</v>
      </c>
      <c r="U265" s="262">
        <v>0</v>
      </c>
      <c r="V265" s="262">
        <f>U265*H265</f>
        <v>0</v>
      </c>
      <c r="W265" s="262">
        <v>0</v>
      </c>
      <c r="X265" s="263">
        <f>W265*H265</f>
        <v>0</v>
      </c>
      <c r="Y265" s="39"/>
      <c r="Z265" s="39"/>
      <c r="AA265" s="39"/>
      <c r="AB265" s="39"/>
      <c r="AC265" s="39"/>
      <c r="AD265" s="39"/>
      <c r="AE265" s="39"/>
      <c r="AR265" s="264" t="s">
        <v>385</v>
      </c>
      <c r="AT265" s="264" t="s">
        <v>498</v>
      </c>
      <c r="AU265" s="264" t="s">
        <v>88</v>
      </c>
      <c r="AY265" s="18" t="s">
        <v>223</v>
      </c>
      <c r="BE265" s="265">
        <f>IF(O265="základní",K265,0)</f>
        <v>0</v>
      </c>
      <c r="BF265" s="265">
        <f>IF(O265="snížená",K265,0)</f>
        <v>0</v>
      </c>
      <c r="BG265" s="265">
        <f>IF(O265="zákl. přenesená",K265,0)</f>
        <v>0</v>
      </c>
      <c r="BH265" s="265">
        <f>IF(O265="sníž. přenesená",K265,0)</f>
        <v>0</v>
      </c>
      <c r="BI265" s="265">
        <f>IF(O265="nulová",K265,0)</f>
        <v>0</v>
      </c>
      <c r="BJ265" s="18" t="s">
        <v>86</v>
      </c>
      <c r="BK265" s="265">
        <f>ROUND(P265*H265,2)</f>
        <v>0</v>
      </c>
      <c r="BL265" s="18" t="s">
        <v>303</v>
      </c>
      <c r="BM265" s="264" t="s">
        <v>1766</v>
      </c>
    </row>
    <row r="266" s="13" customFormat="1">
      <c r="A266" s="13"/>
      <c r="B266" s="274"/>
      <c r="C266" s="275"/>
      <c r="D266" s="266" t="s">
        <v>446</v>
      </c>
      <c r="E266" s="276" t="s">
        <v>1</v>
      </c>
      <c r="F266" s="277" t="s">
        <v>4802</v>
      </c>
      <c r="G266" s="275"/>
      <c r="H266" s="278">
        <v>0.032000000000000001</v>
      </c>
      <c r="I266" s="279"/>
      <c r="J266" s="279"/>
      <c r="K266" s="275"/>
      <c r="L266" s="275"/>
      <c r="M266" s="280"/>
      <c r="N266" s="281"/>
      <c r="O266" s="282"/>
      <c r="P266" s="282"/>
      <c r="Q266" s="282"/>
      <c r="R266" s="282"/>
      <c r="S266" s="282"/>
      <c r="T266" s="282"/>
      <c r="U266" s="282"/>
      <c r="V266" s="282"/>
      <c r="W266" s="282"/>
      <c r="X266" s="283"/>
      <c r="Y266" s="13"/>
      <c r="Z266" s="13"/>
      <c r="AA266" s="13"/>
      <c r="AB266" s="13"/>
      <c r="AC266" s="13"/>
      <c r="AD266" s="13"/>
      <c r="AE266" s="13"/>
      <c r="AT266" s="284" t="s">
        <v>446</v>
      </c>
      <c r="AU266" s="284" t="s">
        <v>88</v>
      </c>
      <c r="AV266" s="13" t="s">
        <v>88</v>
      </c>
      <c r="AW266" s="13" t="s">
        <v>5</v>
      </c>
      <c r="AX266" s="13" t="s">
        <v>78</v>
      </c>
      <c r="AY266" s="284" t="s">
        <v>223</v>
      </c>
    </row>
    <row r="267" s="14" customFormat="1">
      <c r="A267" s="14"/>
      <c r="B267" s="285"/>
      <c r="C267" s="286"/>
      <c r="D267" s="266" t="s">
        <v>446</v>
      </c>
      <c r="E267" s="287" t="s">
        <v>1</v>
      </c>
      <c r="F267" s="288" t="s">
        <v>463</v>
      </c>
      <c r="G267" s="286"/>
      <c r="H267" s="289">
        <v>0.032000000000000001</v>
      </c>
      <c r="I267" s="290"/>
      <c r="J267" s="290"/>
      <c r="K267" s="286"/>
      <c r="L267" s="286"/>
      <c r="M267" s="291"/>
      <c r="N267" s="292"/>
      <c r="O267" s="293"/>
      <c r="P267" s="293"/>
      <c r="Q267" s="293"/>
      <c r="R267" s="293"/>
      <c r="S267" s="293"/>
      <c r="T267" s="293"/>
      <c r="U267" s="293"/>
      <c r="V267" s="293"/>
      <c r="W267" s="293"/>
      <c r="X267" s="294"/>
      <c r="Y267" s="14"/>
      <c r="Z267" s="14"/>
      <c r="AA267" s="14"/>
      <c r="AB267" s="14"/>
      <c r="AC267" s="14"/>
      <c r="AD267" s="14"/>
      <c r="AE267" s="14"/>
      <c r="AT267" s="295" t="s">
        <v>446</v>
      </c>
      <c r="AU267" s="295" t="s">
        <v>88</v>
      </c>
      <c r="AV267" s="14" t="s">
        <v>239</v>
      </c>
      <c r="AW267" s="14" t="s">
        <v>5</v>
      </c>
      <c r="AX267" s="14" t="s">
        <v>86</v>
      </c>
      <c r="AY267" s="295" t="s">
        <v>223</v>
      </c>
    </row>
    <row r="268" s="2" customFormat="1" ht="21.75" customHeight="1">
      <c r="A268" s="39"/>
      <c r="B268" s="40"/>
      <c r="C268" s="252" t="s">
        <v>645</v>
      </c>
      <c r="D268" s="252" t="s">
        <v>226</v>
      </c>
      <c r="E268" s="253" t="s">
        <v>2038</v>
      </c>
      <c r="F268" s="254" t="s">
        <v>4645</v>
      </c>
      <c r="G268" s="255" t="s">
        <v>403</v>
      </c>
      <c r="H268" s="256">
        <v>34.055999999999997</v>
      </c>
      <c r="I268" s="257"/>
      <c r="J268" s="257"/>
      <c r="K268" s="258">
        <f>ROUND(P268*H268,2)</f>
        <v>0</v>
      </c>
      <c r="L268" s="254" t="s">
        <v>404</v>
      </c>
      <c r="M268" s="45"/>
      <c r="N268" s="259" t="s">
        <v>1</v>
      </c>
      <c r="O268" s="260" t="s">
        <v>41</v>
      </c>
      <c r="P268" s="261">
        <f>I268+J268</f>
        <v>0</v>
      </c>
      <c r="Q268" s="261">
        <f>ROUND(I268*H268,2)</f>
        <v>0</v>
      </c>
      <c r="R268" s="261">
        <f>ROUND(J268*H268,2)</f>
        <v>0</v>
      </c>
      <c r="S268" s="92"/>
      <c r="T268" s="262">
        <f>S268*H268</f>
        <v>0</v>
      </c>
      <c r="U268" s="262">
        <v>0</v>
      </c>
      <c r="V268" s="262">
        <f>U268*H268</f>
        <v>0</v>
      </c>
      <c r="W268" s="262">
        <v>0</v>
      </c>
      <c r="X268" s="263">
        <f>W268*H268</f>
        <v>0</v>
      </c>
      <c r="Y268" s="39"/>
      <c r="Z268" s="39"/>
      <c r="AA268" s="39"/>
      <c r="AB268" s="39"/>
      <c r="AC268" s="39"/>
      <c r="AD268" s="39"/>
      <c r="AE268" s="39"/>
      <c r="AR268" s="264" t="s">
        <v>303</v>
      </c>
      <c r="AT268" s="264" t="s">
        <v>226</v>
      </c>
      <c r="AU268" s="264" t="s">
        <v>88</v>
      </c>
      <c r="AY268" s="18" t="s">
        <v>223</v>
      </c>
      <c r="BE268" s="265">
        <f>IF(O268="základní",K268,0)</f>
        <v>0</v>
      </c>
      <c r="BF268" s="265">
        <f>IF(O268="snížená",K268,0)</f>
        <v>0</v>
      </c>
      <c r="BG268" s="265">
        <f>IF(O268="zákl. přenesená",K268,0)</f>
        <v>0</v>
      </c>
      <c r="BH268" s="265">
        <f>IF(O268="sníž. přenesená",K268,0)</f>
        <v>0</v>
      </c>
      <c r="BI268" s="265">
        <f>IF(O268="nulová",K268,0)</f>
        <v>0</v>
      </c>
      <c r="BJ268" s="18" t="s">
        <v>86</v>
      </c>
      <c r="BK268" s="265">
        <f>ROUND(P268*H268,2)</f>
        <v>0</v>
      </c>
      <c r="BL268" s="18" t="s">
        <v>303</v>
      </c>
      <c r="BM268" s="264" t="s">
        <v>1775</v>
      </c>
    </row>
    <row r="269" s="13" customFormat="1">
      <c r="A269" s="13"/>
      <c r="B269" s="274"/>
      <c r="C269" s="275"/>
      <c r="D269" s="266" t="s">
        <v>446</v>
      </c>
      <c r="E269" s="276" t="s">
        <v>1</v>
      </c>
      <c r="F269" s="277" t="s">
        <v>4803</v>
      </c>
      <c r="G269" s="275"/>
      <c r="H269" s="278">
        <v>34.055999999999997</v>
      </c>
      <c r="I269" s="279"/>
      <c r="J269" s="279"/>
      <c r="K269" s="275"/>
      <c r="L269" s="275"/>
      <c r="M269" s="280"/>
      <c r="N269" s="281"/>
      <c r="O269" s="282"/>
      <c r="P269" s="282"/>
      <c r="Q269" s="282"/>
      <c r="R269" s="282"/>
      <c r="S269" s="282"/>
      <c r="T269" s="282"/>
      <c r="U269" s="282"/>
      <c r="V269" s="282"/>
      <c r="W269" s="282"/>
      <c r="X269" s="283"/>
      <c r="Y269" s="13"/>
      <c r="Z269" s="13"/>
      <c r="AA269" s="13"/>
      <c r="AB269" s="13"/>
      <c r="AC269" s="13"/>
      <c r="AD269" s="13"/>
      <c r="AE269" s="13"/>
      <c r="AT269" s="284" t="s">
        <v>446</v>
      </c>
      <c r="AU269" s="284" t="s">
        <v>88</v>
      </c>
      <c r="AV269" s="13" t="s">
        <v>88</v>
      </c>
      <c r="AW269" s="13" t="s">
        <v>5</v>
      </c>
      <c r="AX269" s="13" t="s">
        <v>78</v>
      </c>
      <c r="AY269" s="284" t="s">
        <v>223</v>
      </c>
    </row>
    <row r="270" s="14" customFormat="1">
      <c r="A270" s="14"/>
      <c r="B270" s="285"/>
      <c r="C270" s="286"/>
      <c r="D270" s="266" t="s">
        <v>446</v>
      </c>
      <c r="E270" s="287" t="s">
        <v>1</v>
      </c>
      <c r="F270" s="288" t="s">
        <v>463</v>
      </c>
      <c r="G270" s="286"/>
      <c r="H270" s="289">
        <v>34.055999999999997</v>
      </c>
      <c r="I270" s="290"/>
      <c r="J270" s="290"/>
      <c r="K270" s="286"/>
      <c r="L270" s="286"/>
      <c r="M270" s="291"/>
      <c r="N270" s="292"/>
      <c r="O270" s="293"/>
      <c r="P270" s="293"/>
      <c r="Q270" s="293"/>
      <c r="R270" s="293"/>
      <c r="S270" s="293"/>
      <c r="T270" s="293"/>
      <c r="U270" s="293"/>
      <c r="V270" s="293"/>
      <c r="W270" s="293"/>
      <c r="X270" s="294"/>
      <c r="Y270" s="14"/>
      <c r="Z270" s="14"/>
      <c r="AA270" s="14"/>
      <c r="AB270" s="14"/>
      <c r="AC270" s="14"/>
      <c r="AD270" s="14"/>
      <c r="AE270" s="14"/>
      <c r="AT270" s="295" t="s">
        <v>446</v>
      </c>
      <c r="AU270" s="295" t="s">
        <v>88</v>
      </c>
      <c r="AV270" s="14" t="s">
        <v>239</v>
      </c>
      <c r="AW270" s="14" t="s">
        <v>5</v>
      </c>
      <c r="AX270" s="14" t="s">
        <v>86</v>
      </c>
      <c r="AY270" s="295" t="s">
        <v>223</v>
      </c>
    </row>
    <row r="271" s="2" customFormat="1" ht="21.75" customHeight="1">
      <c r="A271" s="39"/>
      <c r="B271" s="40"/>
      <c r="C271" s="296" t="s">
        <v>650</v>
      </c>
      <c r="D271" s="296" t="s">
        <v>498</v>
      </c>
      <c r="E271" s="297" t="s">
        <v>2045</v>
      </c>
      <c r="F271" s="298" t="s">
        <v>2046</v>
      </c>
      <c r="G271" s="299" t="s">
        <v>501</v>
      </c>
      <c r="H271" s="300">
        <v>0.012</v>
      </c>
      <c r="I271" s="301"/>
      <c r="J271" s="302"/>
      <c r="K271" s="303">
        <f>ROUND(P271*H271,2)</f>
        <v>0</v>
      </c>
      <c r="L271" s="298" t="s">
        <v>404</v>
      </c>
      <c r="M271" s="304"/>
      <c r="N271" s="305" t="s">
        <v>1</v>
      </c>
      <c r="O271" s="260" t="s">
        <v>41</v>
      </c>
      <c r="P271" s="261">
        <f>I271+J271</f>
        <v>0</v>
      </c>
      <c r="Q271" s="261">
        <f>ROUND(I271*H271,2)</f>
        <v>0</v>
      </c>
      <c r="R271" s="261">
        <f>ROUND(J271*H271,2)</f>
        <v>0</v>
      </c>
      <c r="S271" s="92"/>
      <c r="T271" s="262">
        <f>S271*H271</f>
        <v>0</v>
      </c>
      <c r="U271" s="262">
        <v>0</v>
      </c>
      <c r="V271" s="262">
        <f>U271*H271</f>
        <v>0</v>
      </c>
      <c r="W271" s="262">
        <v>0</v>
      </c>
      <c r="X271" s="263">
        <f>W271*H271</f>
        <v>0</v>
      </c>
      <c r="Y271" s="39"/>
      <c r="Z271" s="39"/>
      <c r="AA271" s="39"/>
      <c r="AB271" s="39"/>
      <c r="AC271" s="39"/>
      <c r="AD271" s="39"/>
      <c r="AE271" s="39"/>
      <c r="AR271" s="264" t="s">
        <v>385</v>
      </c>
      <c r="AT271" s="264" t="s">
        <v>498</v>
      </c>
      <c r="AU271" s="264" t="s">
        <v>88</v>
      </c>
      <c r="AY271" s="18" t="s">
        <v>223</v>
      </c>
      <c r="BE271" s="265">
        <f>IF(O271="základní",K271,0)</f>
        <v>0</v>
      </c>
      <c r="BF271" s="265">
        <f>IF(O271="snížená",K271,0)</f>
        <v>0</v>
      </c>
      <c r="BG271" s="265">
        <f>IF(O271="zákl. přenesená",K271,0)</f>
        <v>0</v>
      </c>
      <c r="BH271" s="265">
        <f>IF(O271="sníž. přenesená",K271,0)</f>
        <v>0</v>
      </c>
      <c r="BI271" s="265">
        <f>IF(O271="nulová",K271,0)</f>
        <v>0</v>
      </c>
      <c r="BJ271" s="18" t="s">
        <v>86</v>
      </c>
      <c r="BK271" s="265">
        <f>ROUND(P271*H271,2)</f>
        <v>0</v>
      </c>
      <c r="BL271" s="18" t="s">
        <v>303</v>
      </c>
      <c r="BM271" s="264" t="s">
        <v>1787</v>
      </c>
    </row>
    <row r="272" s="13" customFormat="1">
      <c r="A272" s="13"/>
      <c r="B272" s="274"/>
      <c r="C272" s="275"/>
      <c r="D272" s="266" t="s">
        <v>446</v>
      </c>
      <c r="E272" s="276" t="s">
        <v>1</v>
      </c>
      <c r="F272" s="277" t="s">
        <v>4804</v>
      </c>
      <c r="G272" s="275"/>
      <c r="H272" s="278">
        <v>0.012</v>
      </c>
      <c r="I272" s="279"/>
      <c r="J272" s="279"/>
      <c r="K272" s="275"/>
      <c r="L272" s="275"/>
      <c r="M272" s="280"/>
      <c r="N272" s="281"/>
      <c r="O272" s="282"/>
      <c r="P272" s="282"/>
      <c r="Q272" s="282"/>
      <c r="R272" s="282"/>
      <c r="S272" s="282"/>
      <c r="T272" s="282"/>
      <c r="U272" s="282"/>
      <c r="V272" s="282"/>
      <c r="W272" s="282"/>
      <c r="X272" s="283"/>
      <c r="Y272" s="13"/>
      <c r="Z272" s="13"/>
      <c r="AA272" s="13"/>
      <c r="AB272" s="13"/>
      <c r="AC272" s="13"/>
      <c r="AD272" s="13"/>
      <c r="AE272" s="13"/>
      <c r="AT272" s="284" t="s">
        <v>446</v>
      </c>
      <c r="AU272" s="284" t="s">
        <v>88</v>
      </c>
      <c r="AV272" s="13" t="s">
        <v>88</v>
      </c>
      <c r="AW272" s="13" t="s">
        <v>5</v>
      </c>
      <c r="AX272" s="13" t="s">
        <v>78</v>
      </c>
      <c r="AY272" s="284" t="s">
        <v>223</v>
      </c>
    </row>
    <row r="273" s="14" customFormat="1">
      <c r="A273" s="14"/>
      <c r="B273" s="285"/>
      <c r="C273" s="286"/>
      <c r="D273" s="266" t="s">
        <v>446</v>
      </c>
      <c r="E273" s="287" t="s">
        <v>1</v>
      </c>
      <c r="F273" s="288" t="s">
        <v>463</v>
      </c>
      <c r="G273" s="286"/>
      <c r="H273" s="289">
        <v>0.012</v>
      </c>
      <c r="I273" s="290"/>
      <c r="J273" s="290"/>
      <c r="K273" s="286"/>
      <c r="L273" s="286"/>
      <c r="M273" s="291"/>
      <c r="N273" s="292"/>
      <c r="O273" s="293"/>
      <c r="P273" s="293"/>
      <c r="Q273" s="293"/>
      <c r="R273" s="293"/>
      <c r="S273" s="293"/>
      <c r="T273" s="293"/>
      <c r="U273" s="293"/>
      <c r="V273" s="293"/>
      <c r="W273" s="293"/>
      <c r="X273" s="294"/>
      <c r="Y273" s="14"/>
      <c r="Z273" s="14"/>
      <c r="AA273" s="14"/>
      <c r="AB273" s="14"/>
      <c r="AC273" s="14"/>
      <c r="AD273" s="14"/>
      <c r="AE273" s="14"/>
      <c r="AT273" s="295" t="s">
        <v>446</v>
      </c>
      <c r="AU273" s="295" t="s">
        <v>88</v>
      </c>
      <c r="AV273" s="14" t="s">
        <v>239</v>
      </c>
      <c r="AW273" s="14" t="s">
        <v>5</v>
      </c>
      <c r="AX273" s="14" t="s">
        <v>86</v>
      </c>
      <c r="AY273" s="295" t="s">
        <v>223</v>
      </c>
    </row>
    <row r="274" s="2" customFormat="1" ht="21.75" customHeight="1">
      <c r="A274" s="39"/>
      <c r="B274" s="40"/>
      <c r="C274" s="252" t="s">
        <v>658</v>
      </c>
      <c r="D274" s="252" t="s">
        <v>226</v>
      </c>
      <c r="E274" s="253" t="s">
        <v>2949</v>
      </c>
      <c r="F274" s="254" t="s">
        <v>4648</v>
      </c>
      <c r="G274" s="255" t="s">
        <v>403</v>
      </c>
      <c r="H274" s="256">
        <v>107.38</v>
      </c>
      <c r="I274" s="257"/>
      <c r="J274" s="257"/>
      <c r="K274" s="258">
        <f>ROUND(P274*H274,2)</f>
        <v>0</v>
      </c>
      <c r="L274" s="254" t="s">
        <v>404</v>
      </c>
      <c r="M274" s="45"/>
      <c r="N274" s="259" t="s">
        <v>1</v>
      </c>
      <c r="O274" s="260" t="s">
        <v>41</v>
      </c>
      <c r="P274" s="261">
        <f>I274+J274</f>
        <v>0</v>
      </c>
      <c r="Q274" s="261">
        <f>ROUND(I274*H274,2)</f>
        <v>0</v>
      </c>
      <c r="R274" s="261">
        <f>ROUND(J274*H274,2)</f>
        <v>0</v>
      </c>
      <c r="S274" s="92"/>
      <c r="T274" s="262">
        <f>S274*H274</f>
        <v>0</v>
      </c>
      <c r="U274" s="262">
        <v>0</v>
      </c>
      <c r="V274" s="262">
        <f>U274*H274</f>
        <v>0</v>
      </c>
      <c r="W274" s="262">
        <v>0</v>
      </c>
      <c r="X274" s="263">
        <f>W274*H274</f>
        <v>0</v>
      </c>
      <c r="Y274" s="39"/>
      <c r="Z274" s="39"/>
      <c r="AA274" s="39"/>
      <c r="AB274" s="39"/>
      <c r="AC274" s="39"/>
      <c r="AD274" s="39"/>
      <c r="AE274" s="39"/>
      <c r="AR274" s="264" t="s">
        <v>303</v>
      </c>
      <c r="AT274" s="264" t="s">
        <v>226</v>
      </c>
      <c r="AU274" s="264" t="s">
        <v>88</v>
      </c>
      <c r="AY274" s="18" t="s">
        <v>223</v>
      </c>
      <c r="BE274" s="265">
        <f>IF(O274="základní",K274,0)</f>
        <v>0</v>
      </c>
      <c r="BF274" s="265">
        <f>IF(O274="snížená",K274,0)</f>
        <v>0</v>
      </c>
      <c r="BG274" s="265">
        <f>IF(O274="zákl. přenesená",K274,0)</f>
        <v>0</v>
      </c>
      <c r="BH274" s="265">
        <f>IF(O274="sníž. přenesená",K274,0)</f>
        <v>0</v>
      </c>
      <c r="BI274" s="265">
        <f>IF(O274="nulová",K274,0)</f>
        <v>0</v>
      </c>
      <c r="BJ274" s="18" t="s">
        <v>86</v>
      </c>
      <c r="BK274" s="265">
        <f>ROUND(P274*H274,2)</f>
        <v>0</v>
      </c>
      <c r="BL274" s="18" t="s">
        <v>303</v>
      </c>
      <c r="BM274" s="264" t="s">
        <v>1797</v>
      </c>
    </row>
    <row r="275" s="2" customFormat="1" ht="21.75" customHeight="1">
      <c r="A275" s="39"/>
      <c r="B275" s="40"/>
      <c r="C275" s="296" t="s">
        <v>668</v>
      </c>
      <c r="D275" s="296" t="s">
        <v>498</v>
      </c>
      <c r="E275" s="297" t="s">
        <v>4650</v>
      </c>
      <c r="F275" s="298" t="s">
        <v>4651</v>
      </c>
      <c r="G275" s="299" t="s">
        <v>403</v>
      </c>
      <c r="H275" s="300">
        <v>123.487</v>
      </c>
      <c r="I275" s="301"/>
      <c r="J275" s="302"/>
      <c r="K275" s="303">
        <f>ROUND(P275*H275,2)</f>
        <v>0</v>
      </c>
      <c r="L275" s="298" t="s">
        <v>404</v>
      </c>
      <c r="M275" s="304"/>
      <c r="N275" s="305" t="s">
        <v>1</v>
      </c>
      <c r="O275" s="260" t="s">
        <v>41</v>
      </c>
      <c r="P275" s="261">
        <f>I275+J275</f>
        <v>0</v>
      </c>
      <c r="Q275" s="261">
        <f>ROUND(I275*H275,2)</f>
        <v>0</v>
      </c>
      <c r="R275" s="261">
        <f>ROUND(J275*H275,2)</f>
        <v>0</v>
      </c>
      <c r="S275" s="92"/>
      <c r="T275" s="262">
        <f>S275*H275</f>
        <v>0</v>
      </c>
      <c r="U275" s="262">
        <v>0</v>
      </c>
      <c r="V275" s="262">
        <f>U275*H275</f>
        <v>0</v>
      </c>
      <c r="W275" s="262">
        <v>0</v>
      </c>
      <c r="X275" s="263">
        <f>W275*H275</f>
        <v>0</v>
      </c>
      <c r="Y275" s="39"/>
      <c r="Z275" s="39"/>
      <c r="AA275" s="39"/>
      <c r="AB275" s="39"/>
      <c r="AC275" s="39"/>
      <c r="AD275" s="39"/>
      <c r="AE275" s="39"/>
      <c r="AR275" s="264" t="s">
        <v>385</v>
      </c>
      <c r="AT275" s="264" t="s">
        <v>498</v>
      </c>
      <c r="AU275" s="264" t="s">
        <v>88</v>
      </c>
      <c r="AY275" s="18" t="s">
        <v>223</v>
      </c>
      <c r="BE275" s="265">
        <f>IF(O275="základní",K275,0)</f>
        <v>0</v>
      </c>
      <c r="BF275" s="265">
        <f>IF(O275="snížená",K275,0)</f>
        <v>0</v>
      </c>
      <c r="BG275" s="265">
        <f>IF(O275="zákl. přenesená",K275,0)</f>
        <v>0</v>
      </c>
      <c r="BH275" s="265">
        <f>IF(O275="sníž. přenesená",K275,0)</f>
        <v>0</v>
      </c>
      <c r="BI275" s="265">
        <f>IF(O275="nulová",K275,0)</f>
        <v>0</v>
      </c>
      <c r="BJ275" s="18" t="s">
        <v>86</v>
      </c>
      <c r="BK275" s="265">
        <f>ROUND(P275*H275,2)</f>
        <v>0</v>
      </c>
      <c r="BL275" s="18" t="s">
        <v>303</v>
      </c>
      <c r="BM275" s="264" t="s">
        <v>1807</v>
      </c>
    </row>
    <row r="276" s="13" customFormat="1">
      <c r="A276" s="13"/>
      <c r="B276" s="274"/>
      <c r="C276" s="275"/>
      <c r="D276" s="266" t="s">
        <v>446</v>
      </c>
      <c r="E276" s="276" t="s">
        <v>1</v>
      </c>
      <c r="F276" s="277" t="s">
        <v>4805</v>
      </c>
      <c r="G276" s="275"/>
      <c r="H276" s="278">
        <v>123.487</v>
      </c>
      <c r="I276" s="279"/>
      <c r="J276" s="279"/>
      <c r="K276" s="275"/>
      <c r="L276" s="275"/>
      <c r="M276" s="280"/>
      <c r="N276" s="281"/>
      <c r="O276" s="282"/>
      <c r="P276" s="282"/>
      <c r="Q276" s="282"/>
      <c r="R276" s="282"/>
      <c r="S276" s="282"/>
      <c r="T276" s="282"/>
      <c r="U276" s="282"/>
      <c r="V276" s="282"/>
      <c r="W276" s="282"/>
      <c r="X276" s="283"/>
      <c r="Y276" s="13"/>
      <c r="Z276" s="13"/>
      <c r="AA276" s="13"/>
      <c r="AB276" s="13"/>
      <c r="AC276" s="13"/>
      <c r="AD276" s="13"/>
      <c r="AE276" s="13"/>
      <c r="AT276" s="284" t="s">
        <v>446</v>
      </c>
      <c r="AU276" s="284" t="s">
        <v>88</v>
      </c>
      <c r="AV276" s="13" t="s">
        <v>88</v>
      </c>
      <c r="AW276" s="13" t="s">
        <v>5</v>
      </c>
      <c r="AX276" s="13" t="s">
        <v>78</v>
      </c>
      <c r="AY276" s="284" t="s">
        <v>223</v>
      </c>
    </row>
    <row r="277" s="14" customFormat="1">
      <c r="A277" s="14"/>
      <c r="B277" s="285"/>
      <c r="C277" s="286"/>
      <c r="D277" s="266" t="s">
        <v>446</v>
      </c>
      <c r="E277" s="287" t="s">
        <v>1</v>
      </c>
      <c r="F277" s="288" t="s">
        <v>463</v>
      </c>
      <c r="G277" s="286"/>
      <c r="H277" s="289">
        <v>123.487</v>
      </c>
      <c r="I277" s="290"/>
      <c r="J277" s="290"/>
      <c r="K277" s="286"/>
      <c r="L277" s="286"/>
      <c r="M277" s="291"/>
      <c r="N277" s="292"/>
      <c r="O277" s="293"/>
      <c r="P277" s="293"/>
      <c r="Q277" s="293"/>
      <c r="R277" s="293"/>
      <c r="S277" s="293"/>
      <c r="T277" s="293"/>
      <c r="U277" s="293"/>
      <c r="V277" s="293"/>
      <c r="W277" s="293"/>
      <c r="X277" s="294"/>
      <c r="Y277" s="14"/>
      <c r="Z277" s="14"/>
      <c r="AA277" s="14"/>
      <c r="AB277" s="14"/>
      <c r="AC277" s="14"/>
      <c r="AD277" s="14"/>
      <c r="AE277" s="14"/>
      <c r="AT277" s="295" t="s">
        <v>446</v>
      </c>
      <c r="AU277" s="295" t="s">
        <v>88</v>
      </c>
      <c r="AV277" s="14" t="s">
        <v>239</v>
      </c>
      <c r="AW277" s="14" t="s">
        <v>5</v>
      </c>
      <c r="AX277" s="14" t="s">
        <v>86</v>
      </c>
      <c r="AY277" s="295" t="s">
        <v>223</v>
      </c>
    </row>
    <row r="278" s="2" customFormat="1" ht="21.75" customHeight="1">
      <c r="A278" s="39"/>
      <c r="B278" s="40"/>
      <c r="C278" s="252" t="s">
        <v>674</v>
      </c>
      <c r="D278" s="252" t="s">
        <v>226</v>
      </c>
      <c r="E278" s="253" t="s">
        <v>4653</v>
      </c>
      <c r="F278" s="254" t="s">
        <v>4654</v>
      </c>
      <c r="G278" s="255" t="s">
        <v>403</v>
      </c>
      <c r="H278" s="256">
        <v>34.055999999999997</v>
      </c>
      <c r="I278" s="257"/>
      <c r="J278" s="257"/>
      <c r="K278" s="258">
        <f>ROUND(P278*H278,2)</f>
        <v>0</v>
      </c>
      <c r="L278" s="254" t="s">
        <v>404</v>
      </c>
      <c r="M278" s="45"/>
      <c r="N278" s="259" t="s">
        <v>1</v>
      </c>
      <c r="O278" s="260" t="s">
        <v>41</v>
      </c>
      <c r="P278" s="261">
        <f>I278+J278</f>
        <v>0</v>
      </c>
      <c r="Q278" s="261">
        <f>ROUND(I278*H278,2)</f>
        <v>0</v>
      </c>
      <c r="R278" s="261">
        <f>ROUND(J278*H278,2)</f>
        <v>0</v>
      </c>
      <c r="S278" s="92"/>
      <c r="T278" s="262">
        <f>S278*H278</f>
        <v>0</v>
      </c>
      <c r="U278" s="262">
        <v>0</v>
      </c>
      <c r="V278" s="262">
        <f>U278*H278</f>
        <v>0</v>
      </c>
      <c r="W278" s="262">
        <v>0</v>
      </c>
      <c r="X278" s="263">
        <f>W278*H278</f>
        <v>0</v>
      </c>
      <c r="Y278" s="39"/>
      <c r="Z278" s="39"/>
      <c r="AA278" s="39"/>
      <c r="AB278" s="39"/>
      <c r="AC278" s="39"/>
      <c r="AD278" s="39"/>
      <c r="AE278" s="39"/>
      <c r="AR278" s="264" t="s">
        <v>303</v>
      </c>
      <c r="AT278" s="264" t="s">
        <v>226</v>
      </c>
      <c r="AU278" s="264" t="s">
        <v>88</v>
      </c>
      <c r="AY278" s="18" t="s">
        <v>223</v>
      </c>
      <c r="BE278" s="265">
        <f>IF(O278="základní",K278,0)</f>
        <v>0</v>
      </c>
      <c r="BF278" s="265">
        <f>IF(O278="snížená",K278,0)</f>
        <v>0</v>
      </c>
      <c r="BG278" s="265">
        <f>IF(O278="zákl. přenesená",K278,0)</f>
        <v>0</v>
      </c>
      <c r="BH278" s="265">
        <f>IF(O278="sníž. přenesená",K278,0)</f>
        <v>0</v>
      </c>
      <c r="BI278" s="265">
        <f>IF(O278="nulová",K278,0)</f>
        <v>0</v>
      </c>
      <c r="BJ278" s="18" t="s">
        <v>86</v>
      </c>
      <c r="BK278" s="265">
        <f>ROUND(P278*H278,2)</f>
        <v>0</v>
      </c>
      <c r="BL278" s="18" t="s">
        <v>303</v>
      </c>
      <c r="BM278" s="264" t="s">
        <v>1816</v>
      </c>
    </row>
    <row r="279" s="2" customFormat="1" ht="21.75" customHeight="1">
      <c r="A279" s="39"/>
      <c r="B279" s="40"/>
      <c r="C279" s="296" t="s">
        <v>683</v>
      </c>
      <c r="D279" s="296" t="s">
        <v>498</v>
      </c>
      <c r="E279" s="297" t="s">
        <v>4650</v>
      </c>
      <c r="F279" s="298" t="s">
        <v>4651</v>
      </c>
      <c r="G279" s="299" t="s">
        <v>403</v>
      </c>
      <c r="H279" s="300">
        <v>40.866999999999997</v>
      </c>
      <c r="I279" s="301"/>
      <c r="J279" s="302"/>
      <c r="K279" s="303">
        <f>ROUND(P279*H279,2)</f>
        <v>0</v>
      </c>
      <c r="L279" s="298" t="s">
        <v>404</v>
      </c>
      <c r="M279" s="304"/>
      <c r="N279" s="305" t="s">
        <v>1</v>
      </c>
      <c r="O279" s="260" t="s">
        <v>41</v>
      </c>
      <c r="P279" s="261">
        <f>I279+J279</f>
        <v>0</v>
      </c>
      <c r="Q279" s="261">
        <f>ROUND(I279*H279,2)</f>
        <v>0</v>
      </c>
      <c r="R279" s="261">
        <f>ROUND(J279*H279,2)</f>
        <v>0</v>
      </c>
      <c r="S279" s="92"/>
      <c r="T279" s="262">
        <f>S279*H279</f>
        <v>0</v>
      </c>
      <c r="U279" s="262">
        <v>0</v>
      </c>
      <c r="V279" s="262">
        <f>U279*H279</f>
        <v>0</v>
      </c>
      <c r="W279" s="262">
        <v>0</v>
      </c>
      <c r="X279" s="263">
        <f>W279*H279</f>
        <v>0</v>
      </c>
      <c r="Y279" s="39"/>
      <c r="Z279" s="39"/>
      <c r="AA279" s="39"/>
      <c r="AB279" s="39"/>
      <c r="AC279" s="39"/>
      <c r="AD279" s="39"/>
      <c r="AE279" s="39"/>
      <c r="AR279" s="264" t="s">
        <v>385</v>
      </c>
      <c r="AT279" s="264" t="s">
        <v>498</v>
      </c>
      <c r="AU279" s="264" t="s">
        <v>88</v>
      </c>
      <c r="AY279" s="18" t="s">
        <v>223</v>
      </c>
      <c r="BE279" s="265">
        <f>IF(O279="základní",K279,0)</f>
        <v>0</v>
      </c>
      <c r="BF279" s="265">
        <f>IF(O279="snížená",K279,0)</f>
        <v>0</v>
      </c>
      <c r="BG279" s="265">
        <f>IF(O279="zákl. přenesená",K279,0)</f>
        <v>0</v>
      </c>
      <c r="BH279" s="265">
        <f>IF(O279="sníž. přenesená",K279,0)</f>
        <v>0</v>
      </c>
      <c r="BI279" s="265">
        <f>IF(O279="nulová",K279,0)</f>
        <v>0</v>
      </c>
      <c r="BJ279" s="18" t="s">
        <v>86</v>
      </c>
      <c r="BK279" s="265">
        <f>ROUND(P279*H279,2)</f>
        <v>0</v>
      </c>
      <c r="BL279" s="18" t="s">
        <v>303</v>
      </c>
      <c r="BM279" s="264" t="s">
        <v>1830</v>
      </c>
    </row>
    <row r="280" s="13" customFormat="1">
      <c r="A280" s="13"/>
      <c r="B280" s="274"/>
      <c r="C280" s="275"/>
      <c r="D280" s="266" t="s">
        <v>446</v>
      </c>
      <c r="E280" s="276" t="s">
        <v>1</v>
      </c>
      <c r="F280" s="277" t="s">
        <v>4806</v>
      </c>
      <c r="G280" s="275"/>
      <c r="H280" s="278">
        <v>40.866999999999997</v>
      </c>
      <c r="I280" s="279"/>
      <c r="J280" s="279"/>
      <c r="K280" s="275"/>
      <c r="L280" s="275"/>
      <c r="M280" s="280"/>
      <c r="N280" s="281"/>
      <c r="O280" s="282"/>
      <c r="P280" s="282"/>
      <c r="Q280" s="282"/>
      <c r="R280" s="282"/>
      <c r="S280" s="282"/>
      <c r="T280" s="282"/>
      <c r="U280" s="282"/>
      <c r="V280" s="282"/>
      <c r="W280" s="282"/>
      <c r="X280" s="283"/>
      <c r="Y280" s="13"/>
      <c r="Z280" s="13"/>
      <c r="AA280" s="13"/>
      <c r="AB280" s="13"/>
      <c r="AC280" s="13"/>
      <c r="AD280" s="13"/>
      <c r="AE280" s="13"/>
      <c r="AT280" s="284" t="s">
        <v>446</v>
      </c>
      <c r="AU280" s="284" t="s">
        <v>88</v>
      </c>
      <c r="AV280" s="13" t="s">
        <v>88</v>
      </c>
      <c r="AW280" s="13" t="s">
        <v>5</v>
      </c>
      <c r="AX280" s="13" t="s">
        <v>78</v>
      </c>
      <c r="AY280" s="284" t="s">
        <v>223</v>
      </c>
    </row>
    <row r="281" s="14" customFormat="1">
      <c r="A281" s="14"/>
      <c r="B281" s="285"/>
      <c r="C281" s="286"/>
      <c r="D281" s="266" t="s">
        <v>446</v>
      </c>
      <c r="E281" s="287" t="s">
        <v>1</v>
      </c>
      <c r="F281" s="288" t="s">
        <v>463</v>
      </c>
      <c r="G281" s="286"/>
      <c r="H281" s="289">
        <v>40.866999999999997</v>
      </c>
      <c r="I281" s="290"/>
      <c r="J281" s="290"/>
      <c r="K281" s="286"/>
      <c r="L281" s="286"/>
      <c r="M281" s="291"/>
      <c r="N281" s="292"/>
      <c r="O281" s="293"/>
      <c r="P281" s="293"/>
      <c r="Q281" s="293"/>
      <c r="R281" s="293"/>
      <c r="S281" s="293"/>
      <c r="T281" s="293"/>
      <c r="U281" s="293"/>
      <c r="V281" s="293"/>
      <c r="W281" s="293"/>
      <c r="X281" s="294"/>
      <c r="Y281" s="14"/>
      <c r="Z281" s="14"/>
      <c r="AA281" s="14"/>
      <c r="AB281" s="14"/>
      <c r="AC281" s="14"/>
      <c r="AD281" s="14"/>
      <c r="AE281" s="14"/>
      <c r="AT281" s="295" t="s">
        <v>446</v>
      </c>
      <c r="AU281" s="295" t="s">
        <v>88</v>
      </c>
      <c r="AV281" s="14" t="s">
        <v>239</v>
      </c>
      <c r="AW281" s="14" t="s">
        <v>5</v>
      </c>
      <c r="AX281" s="14" t="s">
        <v>86</v>
      </c>
      <c r="AY281" s="295" t="s">
        <v>223</v>
      </c>
    </row>
    <row r="282" s="2" customFormat="1" ht="33" customHeight="1">
      <c r="A282" s="39"/>
      <c r="B282" s="40"/>
      <c r="C282" s="252" t="s">
        <v>688</v>
      </c>
      <c r="D282" s="252" t="s">
        <v>226</v>
      </c>
      <c r="E282" s="253" t="s">
        <v>4807</v>
      </c>
      <c r="F282" s="254" t="s">
        <v>4808</v>
      </c>
      <c r="G282" s="255" t="s">
        <v>481</v>
      </c>
      <c r="H282" s="256">
        <v>62</v>
      </c>
      <c r="I282" s="257"/>
      <c r="J282" s="257"/>
      <c r="K282" s="258">
        <f>ROUND(P282*H282,2)</f>
        <v>0</v>
      </c>
      <c r="L282" s="254" t="s">
        <v>404</v>
      </c>
      <c r="M282" s="45"/>
      <c r="N282" s="259" t="s">
        <v>1</v>
      </c>
      <c r="O282" s="260" t="s">
        <v>41</v>
      </c>
      <c r="P282" s="261">
        <f>I282+J282</f>
        <v>0</v>
      </c>
      <c r="Q282" s="261">
        <f>ROUND(I282*H282,2)</f>
        <v>0</v>
      </c>
      <c r="R282" s="261">
        <f>ROUND(J282*H282,2)</f>
        <v>0</v>
      </c>
      <c r="S282" s="92"/>
      <c r="T282" s="262">
        <f>S282*H282</f>
        <v>0</v>
      </c>
      <c r="U282" s="262">
        <v>0</v>
      </c>
      <c r="V282" s="262">
        <f>U282*H282</f>
        <v>0</v>
      </c>
      <c r="W282" s="262">
        <v>0</v>
      </c>
      <c r="X282" s="263">
        <f>W282*H282</f>
        <v>0</v>
      </c>
      <c r="Y282" s="39"/>
      <c r="Z282" s="39"/>
      <c r="AA282" s="39"/>
      <c r="AB282" s="39"/>
      <c r="AC282" s="39"/>
      <c r="AD282" s="39"/>
      <c r="AE282" s="39"/>
      <c r="AR282" s="264" t="s">
        <v>303</v>
      </c>
      <c r="AT282" s="264" t="s">
        <v>226</v>
      </c>
      <c r="AU282" s="264" t="s">
        <v>88</v>
      </c>
      <c r="AY282" s="18" t="s">
        <v>223</v>
      </c>
      <c r="BE282" s="265">
        <f>IF(O282="základní",K282,0)</f>
        <v>0</v>
      </c>
      <c r="BF282" s="265">
        <f>IF(O282="snížená",K282,0)</f>
        <v>0</v>
      </c>
      <c r="BG282" s="265">
        <f>IF(O282="zákl. přenesená",K282,0)</f>
        <v>0</v>
      </c>
      <c r="BH282" s="265">
        <f>IF(O282="sníž. přenesená",K282,0)</f>
        <v>0</v>
      </c>
      <c r="BI282" s="265">
        <f>IF(O282="nulová",K282,0)</f>
        <v>0</v>
      </c>
      <c r="BJ282" s="18" t="s">
        <v>86</v>
      </c>
      <c r="BK282" s="265">
        <f>ROUND(P282*H282,2)</f>
        <v>0</v>
      </c>
      <c r="BL282" s="18" t="s">
        <v>303</v>
      </c>
      <c r="BM282" s="264" t="s">
        <v>1843</v>
      </c>
    </row>
    <row r="283" s="13" customFormat="1">
      <c r="A283" s="13"/>
      <c r="B283" s="274"/>
      <c r="C283" s="275"/>
      <c r="D283" s="266" t="s">
        <v>446</v>
      </c>
      <c r="E283" s="276" t="s">
        <v>1</v>
      </c>
      <c r="F283" s="277" t="s">
        <v>4809</v>
      </c>
      <c r="G283" s="275"/>
      <c r="H283" s="278">
        <v>62</v>
      </c>
      <c r="I283" s="279"/>
      <c r="J283" s="279"/>
      <c r="K283" s="275"/>
      <c r="L283" s="275"/>
      <c r="M283" s="280"/>
      <c r="N283" s="281"/>
      <c r="O283" s="282"/>
      <c r="P283" s="282"/>
      <c r="Q283" s="282"/>
      <c r="R283" s="282"/>
      <c r="S283" s="282"/>
      <c r="T283" s="282"/>
      <c r="U283" s="282"/>
      <c r="V283" s="282"/>
      <c r="W283" s="282"/>
      <c r="X283" s="283"/>
      <c r="Y283" s="13"/>
      <c r="Z283" s="13"/>
      <c r="AA283" s="13"/>
      <c r="AB283" s="13"/>
      <c r="AC283" s="13"/>
      <c r="AD283" s="13"/>
      <c r="AE283" s="13"/>
      <c r="AT283" s="284" t="s">
        <v>446</v>
      </c>
      <c r="AU283" s="284" t="s">
        <v>88</v>
      </c>
      <c r="AV283" s="13" t="s">
        <v>88</v>
      </c>
      <c r="AW283" s="13" t="s">
        <v>5</v>
      </c>
      <c r="AX283" s="13" t="s">
        <v>78</v>
      </c>
      <c r="AY283" s="284" t="s">
        <v>223</v>
      </c>
    </row>
    <row r="284" s="14" customFormat="1">
      <c r="A284" s="14"/>
      <c r="B284" s="285"/>
      <c r="C284" s="286"/>
      <c r="D284" s="266" t="s">
        <v>446</v>
      </c>
      <c r="E284" s="287" t="s">
        <v>1</v>
      </c>
      <c r="F284" s="288" t="s">
        <v>463</v>
      </c>
      <c r="G284" s="286"/>
      <c r="H284" s="289">
        <v>62</v>
      </c>
      <c r="I284" s="290"/>
      <c r="J284" s="290"/>
      <c r="K284" s="286"/>
      <c r="L284" s="286"/>
      <c r="M284" s="291"/>
      <c r="N284" s="292"/>
      <c r="O284" s="293"/>
      <c r="P284" s="293"/>
      <c r="Q284" s="293"/>
      <c r="R284" s="293"/>
      <c r="S284" s="293"/>
      <c r="T284" s="293"/>
      <c r="U284" s="293"/>
      <c r="V284" s="293"/>
      <c r="W284" s="293"/>
      <c r="X284" s="294"/>
      <c r="Y284" s="14"/>
      <c r="Z284" s="14"/>
      <c r="AA284" s="14"/>
      <c r="AB284" s="14"/>
      <c r="AC284" s="14"/>
      <c r="AD284" s="14"/>
      <c r="AE284" s="14"/>
      <c r="AT284" s="295" t="s">
        <v>446</v>
      </c>
      <c r="AU284" s="295" t="s">
        <v>88</v>
      </c>
      <c r="AV284" s="14" t="s">
        <v>239</v>
      </c>
      <c r="AW284" s="14" t="s">
        <v>5</v>
      </c>
      <c r="AX284" s="14" t="s">
        <v>86</v>
      </c>
      <c r="AY284" s="295" t="s">
        <v>223</v>
      </c>
    </row>
    <row r="285" s="2" customFormat="1" ht="16.5" customHeight="1">
      <c r="A285" s="39"/>
      <c r="B285" s="40"/>
      <c r="C285" s="296" t="s">
        <v>693</v>
      </c>
      <c r="D285" s="296" t="s">
        <v>498</v>
      </c>
      <c r="E285" s="297" t="s">
        <v>4810</v>
      </c>
      <c r="F285" s="298" t="s">
        <v>4811</v>
      </c>
      <c r="G285" s="299" t="s">
        <v>481</v>
      </c>
      <c r="H285" s="300">
        <v>68.200000000000003</v>
      </c>
      <c r="I285" s="301"/>
      <c r="J285" s="302"/>
      <c r="K285" s="303">
        <f>ROUND(P285*H285,2)</f>
        <v>0</v>
      </c>
      <c r="L285" s="298" t="s">
        <v>1</v>
      </c>
      <c r="M285" s="304"/>
      <c r="N285" s="305" t="s">
        <v>1</v>
      </c>
      <c r="O285" s="260" t="s">
        <v>41</v>
      </c>
      <c r="P285" s="261">
        <f>I285+J285</f>
        <v>0</v>
      </c>
      <c r="Q285" s="261">
        <f>ROUND(I285*H285,2)</f>
        <v>0</v>
      </c>
      <c r="R285" s="261">
        <f>ROUND(J285*H285,2)</f>
        <v>0</v>
      </c>
      <c r="S285" s="92"/>
      <c r="T285" s="262">
        <f>S285*H285</f>
        <v>0</v>
      </c>
      <c r="U285" s="262">
        <v>0</v>
      </c>
      <c r="V285" s="262">
        <f>U285*H285</f>
        <v>0</v>
      </c>
      <c r="W285" s="262">
        <v>0</v>
      </c>
      <c r="X285" s="263">
        <f>W285*H285</f>
        <v>0</v>
      </c>
      <c r="Y285" s="39"/>
      <c r="Z285" s="39"/>
      <c r="AA285" s="39"/>
      <c r="AB285" s="39"/>
      <c r="AC285" s="39"/>
      <c r="AD285" s="39"/>
      <c r="AE285" s="39"/>
      <c r="AR285" s="264" t="s">
        <v>385</v>
      </c>
      <c r="AT285" s="264" t="s">
        <v>498</v>
      </c>
      <c r="AU285" s="264" t="s">
        <v>88</v>
      </c>
      <c r="AY285" s="18" t="s">
        <v>223</v>
      </c>
      <c r="BE285" s="265">
        <f>IF(O285="základní",K285,0)</f>
        <v>0</v>
      </c>
      <c r="BF285" s="265">
        <f>IF(O285="snížená",K285,0)</f>
        <v>0</v>
      </c>
      <c r="BG285" s="265">
        <f>IF(O285="zákl. přenesená",K285,0)</f>
        <v>0</v>
      </c>
      <c r="BH285" s="265">
        <f>IF(O285="sníž. přenesená",K285,0)</f>
        <v>0</v>
      </c>
      <c r="BI285" s="265">
        <f>IF(O285="nulová",K285,0)</f>
        <v>0</v>
      </c>
      <c r="BJ285" s="18" t="s">
        <v>86</v>
      </c>
      <c r="BK285" s="265">
        <f>ROUND(P285*H285,2)</f>
        <v>0</v>
      </c>
      <c r="BL285" s="18" t="s">
        <v>303</v>
      </c>
      <c r="BM285" s="264" t="s">
        <v>1852</v>
      </c>
    </row>
    <row r="286" s="13" customFormat="1">
      <c r="A286" s="13"/>
      <c r="B286" s="274"/>
      <c r="C286" s="275"/>
      <c r="D286" s="266" t="s">
        <v>446</v>
      </c>
      <c r="E286" s="276" t="s">
        <v>1</v>
      </c>
      <c r="F286" s="277" t="s">
        <v>4812</v>
      </c>
      <c r="G286" s="275"/>
      <c r="H286" s="278">
        <v>68.200000000000003</v>
      </c>
      <c r="I286" s="279"/>
      <c r="J286" s="279"/>
      <c r="K286" s="275"/>
      <c r="L286" s="275"/>
      <c r="M286" s="280"/>
      <c r="N286" s="281"/>
      <c r="O286" s="282"/>
      <c r="P286" s="282"/>
      <c r="Q286" s="282"/>
      <c r="R286" s="282"/>
      <c r="S286" s="282"/>
      <c r="T286" s="282"/>
      <c r="U286" s="282"/>
      <c r="V286" s="282"/>
      <c r="W286" s="282"/>
      <c r="X286" s="283"/>
      <c r="Y286" s="13"/>
      <c r="Z286" s="13"/>
      <c r="AA286" s="13"/>
      <c r="AB286" s="13"/>
      <c r="AC286" s="13"/>
      <c r="AD286" s="13"/>
      <c r="AE286" s="13"/>
      <c r="AT286" s="284" t="s">
        <v>446</v>
      </c>
      <c r="AU286" s="284" t="s">
        <v>88</v>
      </c>
      <c r="AV286" s="13" t="s">
        <v>88</v>
      </c>
      <c r="AW286" s="13" t="s">
        <v>5</v>
      </c>
      <c r="AX286" s="13" t="s">
        <v>78</v>
      </c>
      <c r="AY286" s="284" t="s">
        <v>223</v>
      </c>
    </row>
    <row r="287" s="14" customFormat="1">
      <c r="A287" s="14"/>
      <c r="B287" s="285"/>
      <c r="C287" s="286"/>
      <c r="D287" s="266" t="s">
        <v>446</v>
      </c>
      <c r="E287" s="287" t="s">
        <v>1</v>
      </c>
      <c r="F287" s="288" t="s">
        <v>463</v>
      </c>
      <c r="G287" s="286"/>
      <c r="H287" s="289">
        <v>68.200000000000003</v>
      </c>
      <c r="I287" s="290"/>
      <c r="J287" s="290"/>
      <c r="K287" s="286"/>
      <c r="L287" s="286"/>
      <c r="M287" s="291"/>
      <c r="N287" s="292"/>
      <c r="O287" s="293"/>
      <c r="P287" s="293"/>
      <c r="Q287" s="293"/>
      <c r="R287" s="293"/>
      <c r="S287" s="293"/>
      <c r="T287" s="293"/>
      <c r="U287" s="293"/>
      <c r="V287" s="293"/>
      <c r="W287" s="293"/>
      <c r="X287" s="294"/>
      <c r="Y287" s="14"/>
      <c r="Z287" s="14"/>
      <c r="AA287" s="14"/>
      <c r="AB287" s="14"/>
      <c r="AC287" s="14"/>
      <c r="AD287" s="14"/>
      <c r="AE287" s="14"/>
      <c r="AT287" s="295" t="s">
        <v>446</v>
      </c>
      <c r="AU287" s="295" t="s">
        <v>88</v>
      </c>
      <c r="AV287" s="14" t="s">
        <v>239</v>
      </c>
      <c r="AW287" s="14" t="s">
        <v>5</v>
      </c>
      <c r="AX287" s="14" t="s">
        <v>86</v>
      </c>
      <c r="AY287" s="295" t="s">
        <v>223</v>
      </c>
    </row>
    <row r="288" s="2" customFormat="1" ht="21.75" customHeight="1">
      <c r="A288" s="39"/>
      <c r="B288" s="40"/>
      <c r="C288" s="252" t="s">
        <v>698</v>
      </c>
      <c r="D288" s="252" t="s">
        <v>226</v>
      </c>
      <c r="E288" s="253" t="s">
        <v>4662</v>
      </c>
      <c r="F288" s="254" t="s">
        <v>4663</v>
      </c>
      <c r="G288" s="255" t="s">
        <v>403</v>
      </c>
      <c r="H288" s="256">
        <v>19.5</v>
      </c>
      <c r="I288" s="257"/>
      <c r="J288" s="257"/>
      <c r="K288" s="258">
        <f>ROUND(P288*H288,2)</f>
        <v>0</v>
      </c>
      <c r="L288" s="254" t="s">
        <v>404</v>
      </c>
      <c r="M288" s="45"/>
      <c r="N288" s="259" t="s">
        <v>1</v>
      </c>
      <c r="O288" s="260" t="s">
        <v>41</v>
      </c>
      <c r="P288" s="261">
        <f>I288+J288</f>
        <v>0</v>
      </c>
      <c r="Q288" s="261">
        <f>ROUND(I288*H288,2)</f>
        <v>0</v>
      </c>
      <c r="R288" s="261">
        <f>ROUND(J288*H288,2)</f>
        <v>0</v>
      </c>
      <c r="S288" s="92"/>
      <c r="T288" s="262">
        <f>S288*H288</f>
        <v>0</v>
      </c>
      <c r="U288" s="262">
        <v>0</v>
      </c>
      <c r="V288" s="262">
        <f>U288*H288</f>
        <v>0</v>
      </c>
      <c r="W288" s="262">
        <v>0</v>
      </c>
      <c r="X288" s="263">
        <f>W288*H288</f>
        <v>0</v>
      </c>
      <c r="Y288" s="39"/>
      <c r="Z288" s="39"/>
      <c r="AA288" s="39"/>
      <c r="AB288" s="39"/>
      <c r="AC288" s="39"/>
      <c r="AD288" s="39"/>
      <c r="AE288" s="39"/>
      <c r="AR288" s="264" t="s">
        <v>303</v>
      </c>
      <c r="AT288" s="264" t="s">
        <v>226</v>
      </c>
      <c r="AU288" s="264" t="s">
        <v>88</v>
      </c>
      <c r="AY288" s="18" t="s">
        <v>223</v>
      </c>
      <c r="BE288" s="265">
        <f>IF(O288="základní",K288,0)</f>
        <v>0</v>
      </c>
      <c r="BF288" s="265">
        <f>IF(O288="snížená",K288,0)</f>
        <v>0</v>
      </c>
      <c r="BG288" s="265">
        <f>IF(O288="zákl. přenesená",K288,0)</f>
        <v>0</v>
      </c>
      <c r="BH288" s="265">
        <f>IF(O288="sníž. přenesená",K288,0)</f>
        <v>0</v>
      </c>
      <c r="BI288" s="265">
        <f>IF(O288="nulová",K288,0)</f>
        <v>0</v>
      </c>
      <c r="BJ288" s="18" t="s">
        <v>86</v>
      </c>
      <c r="BK288" s="265">
        <f>ROUND(P288*H288,2)</f>
        <v>0</v>
      </c>
      <c r="BL288" s="18" t="s">
        <v>303</v>
      </c>
      <c r="BM288" s="264" t="s">
        <v>1864</v>
      </c>
    </row>
    <row r="289" s="13" customFormat="1">
      <c r="A289" s="13"/>
      <c r="B289" s="274"/>
      <c r="C289" s="275"/>
      <c r="D289" s="266" t="s">
        <v>446</v>
      </c>
      <c r="E289" s="276" t="s">
        <v>1</v>
      </c>
      <c r="F289" s="277" t="s">
        <v>4813</v>
      </c>
      <c r="G289" s="275"/>
      <c r="H289" s="278">
        <v>19.5</v>
      </c>
      <c r="I289" s="279"/>
      <c r="J289" s="279"/>
      <c r="K289" s="275"/>
      <c r="L289" s="275"/>
      <c r="M289" s="280"/>
      <c r="N289" s="281"/>
      <c r="O289" s="282"/>
      <c r="P289" s="282"/>
      <c r="Q289" s="282"/>
      <c r="R289" s="282"/>
      <c r="S289" s="282"/>
      <c r="T289" s="282"/>
      <c r="U289" s="282"/>
      <c r="V289" s="282"/>
      <c r="W289" s="282"/>
      <c r="X289" s="283"/>
      <c r="Y289" s="13"/>
      <c r="Z289" s="13"/>
      <c r="AA289" s="13"/>
      <c r="AB289" s="13"/>
      <c r="AC289" s="13"/>
      <c r="AD289" s="13"/>
      <c r="AE289" s="13"/>
      <c r="AT289" s="284" t="s">
        <v>446</v>
      </c>
      <c r="AU289" s="284" t="s">
        <v>88</v>
      </c>
      <c r="AV289" s="13" t="s">
        <v>88</v>
      </c>
      <c r="AW289" s="13" t="s">
        <v>5</v>
      </c>
      <c r="AX289" s="13" t="s">
        <v>78</v>
      </c>
      <c r="AY289" s="284" t="s">
        <v>223</v>
      </c>
    </row>
    <row r="290" s="14" customFormat="1">
      <c r="A290" s="14"/>
      <c r="B290" s="285"/>
      <c r="C290" s="286"/>
      <c r="D290" s="266" t="s">
        <v>446</v>
      </c>
      <c r="E290" s="287" t="s">
        <v>1</v>
      </c>
      <c r="F290" s="288" t="s">
        <v>463</v>
      </c>
      <c r="G290" s="286"/>
      <c r="H290" s="289">
        <v>19.5</v>
      </c>
      <c r="I290" s="290"/>
      <c r="J290" s="290"/>
      <c r="K290" s="286"/>
      <c r="L290" s="286"/>
      <c r="M290" s="291"/>
      <c r="N290" s="292"/>
      <c r="O290" s="293"/>
      <c r="P290" s="293"/>
      <c r="Q290" s="293"/>
      <c r="R290" s="293"/>
      <c r="S290" s="293"/>
      <c r="T290" s="293"/>
      <c r="U290" s="293"/>
      <c r="V290" s="293"/>
      <c r="W290" s="293"/>
      <c r="X290" s="294"/>
      <c r="Y290" s="14"/>
      <c r="Z290" s="14"/>
      <c r="AA290" s="14"/>
      <c r="AB290" s="14"/>
      <c r="AC290" s="14"/>
      <c r="AD290" s="14"/>
      <c r="AE290" s="14"/>
      <c r="AT290" s="295" t="s">
        <v>446</v>
      </c>
      <c r="AU290" s="295" t="s">
        <v>88</v>
      </c>
      <c r="AV290" s="14" t="s">
        <v>239</v>
      </c>
      <c r="AW290" s="14" t="s">
        <v>5</v>
      </c>
      <c r="AX290" s="14" t="s">
        <v>86</v>
      </c>
      <c r="AY290" s="295" t="s">
        <v>223</v>
      </c>
    </row>
    <row r="291" s="2" customFormat="1" ht="21.75" customHeight="1">
      <c r="A291" s="39"/>
      <c r="B291" s="40"/>
      <c r="C291" s="296" t="s">
        <v>713</v>
      </c>
      <c r="D291" s="296" t="s">
        <v>498</v>
      </c>
      <c r="E291" s="297" t="s">
        <v>4665</v>
      </c>
      <c r="F291" s="298" t="s">
        <v>4666</v>
      </c>
      <c r="G291" s="299" t="s">
        <v>403</v>
      </c>
      <c r="H291" s="300">
        <v>23.399999999999999</v>
      </c>
      <c r="I291" s="301"/>
      <c r="J291" s="302"/>
      <c r="K291" s="303">
        <f>ROUND(P291*H291,2)</f>
        <v>0</v>
      </c>
      <c r="L291" s="298" t="s">
        <v>404</v>
      </c>
      <c r="M291" s="304"/>
      <c r="N291" s="305" t="s">
        <v>1</v>
      </c>
      <c r="O291" s="260" t="s">
        <v>41</v>
      </c>
      <c r="P291" s="261">
        <f>I291+J291</f>
        <v>0</v>
      </c>
      <c r="Q291" s="261">
        <f>ROUND(I291*H291,2)</f>
        <v>0</v>
      </c>
      <c r="R291" s="261">
        <f>ROUND(J291*H291,2)</f>
        <v>0</v>
      </c>
      <c r="S291" s="92"/>
      <c r="T291" s="262">
        <f>S291*H291</f>
        <v>0</v>
      </c>
      <c r="U291" s="262">
        <v>0</v>
      </c>
      <c r="V291" s="262">
        <f>U291*H291</f>
        <v>0</v>
      </c>
      <c r="W291" s="262">
        <v>0</v>
      </c>
      <c r="X291" s="263">
        <f>W291*H291</f>
        <v>0</v>
      </c>
      <c r="Y291" s="39"/>
      <c r="Z291" s="39"/>
      <c r="AA291" s="39"/>
      <c r="AB291" s="39"/>
      <c r="AC291" s="39"/>
      <c r="AD291" s="39"/>
      <c r="AE291" s="39"/>
      <c r="AR291" s="264" t="s">
        <v>385</v>
      </c>
      <c r="AT291" s="264" t="s">
        <v>498</v>
      </c>
      <c r="AU291" s="264" t="s">
        <v>88</v>
      </c>
      <c r="AY291" s="18" t="s">
        <v>223</v>
      </c>
      <c r="BE291" s="265">
        <f>IF(O291="základní",K291,0)</f>
        <v>0</v>
      </c>
      <c r="BF291" s="265">
        <f>IF(O291="snížená",K291,0)</f>
        <v>0</v>
      </c>
      <c r="BG291" s="265">
        <f>IF(O291="zákl. přenesená",K291,0)</f>
        <v>0</v>
      </c>
      <c r="BH291" s="265">
        <f>IF(O291="sníž. přenesená",K291,0)</f>
        <v>0</v>
      </c>
      <c r="BI291" s="265">
        <f>IF(O291="nulová",K291,0)</f>
        <v>0</v>
      </c>
      <c r="BJ291" s="18" t="s">
        <v>86</v>
      </c>
      <c r="BK291" s="265">
        <f>ROUND(P291*H291,2)</f>
        <v>0</v>
      </c>
      <c r="BL291" s="18" t="s">
        <v>303</v>
      </c>
      <c r="BM291" s="264" t="s">
        <v>1876</v>
      </c>
    </row>
    <row r="292" s="13" customFormat="1">
      <c r="A292" s="13"/>
      <c r="B292" s="274"/>
      <c r="C292" s="275"/>
      <c r="D292" s="266" t="s">
        <v>446</v>
      </c>
      <c r="E292" s="276" t="s">
        <v>1</v>
      </c>
      <c r="F292" s="277" t="s">
        <v>4814</v>
      </c>
      <c r="G292" s="275"/>
      <c r="H292" s="278">
        <v>23.399999999999999</v>
      </c>
      <c r="I292" s="279"/>
      <c r="J292" s="279"/>
      <c r="K292" s="275"/>
      <c r="L292" s="275"/>
      <c r="M292" s="280"/>
      <c r="N292" s="281"/>
      <c r="O292" s="282"/>
      <c r="P292" s="282"/>
      <c r="Q292" s="282"/>
      <c r="R292" s="282"/>
      <c r="S292" s="282"/>
      <c r="T292" s="282"/>
      <c r="U292" s="282"/>
      <c r="V292" s="282"/>
      <c r="W292" s="282"/>
      <c r="X292" s="283"/>
      <c r="Y292" s="13"/>
      <c r="Z292" s="13"/>
      <c r="AA292" s="13"/>
      <c r="AB292" s="13"/>
      <c r="AC292" s="13"/>
      <c r="AD292" s="13"/>
      <c r="AE292" s="13"/>
      <c r="AT292" s="284" t="s">
        <v>446</v>
      </c>
      <c r="AU292" s="284" t="s">
        <v>88</v>
      </c>
      <c r="AV292" s="13" t="s">
        <v>88</v>
      </c>
      <c r="AW292" s="13" t="s">
        <v>5</v>
      </c>
      <c r="AX292" s="13" t="s">
        <v>78</v>
      </c>
      <c r="AY292" s="284" t="s">
        <v>223</v>
      </c>
    </row>
    <row r="293" s="14" customFormat="1">
      <c r="A293" s="14"/>
      <c r="B293" s="285"/>
      <c r="C293" s="286"/>
      <c r="D293" s="266" t="s">
        <v>446</v>
      </c>
      <c r="E293" s="287" t="s">
        <v>1</v>
      </c>
      <c r="F293" s="288" t="s">
        <v>463</v>
      </c>
      <c r="G293" s="286"/>
      <c r="H293" s="289">
        <v>23.399999999999999</v>
      </c>
      <c r="I293" s="290"/>
      <c r="J293" s="290"/>
      <c r="K293" s="286"/>
      <c r="L293" s="286"/>
      <c r="M293" s="291"/>
      <c r="N293" s="292"/>
      <c r="O293" s="293"/>
      <c r="P293" s="293"/>
      <c r="Q293" s="293"/>
      <c r="R293" s="293"/>
      <c r="S293" s="293"/>
      <c r="T293" s="293"/>
      <c r="U293" s="293"/>
      <c r="V293" s="293"/>
      <c r="W293" s="293"/>
      <c r="X293" s="294"/>
      <c r="Y293" s="14"/>
      <c r="Z293" s="14"/>
      <c r="AA293" s="14"/>
      <c r="AB293" s="14"/>
      <c r="AC293" s="14"/>
      <c r="AD293" s="14"/>
      <c r="AE293" s="14"/>
      <c r="AT293" s="295" t="s">
        <v>446</v>
      </c>
      <c r="AU293" s="295" t="s">
        <v>88</v>
      </c>
      <c r="AV293" s="14" t="s">
        <v>239</v>
      </c>
      <c r="AW293" s="14" t="s">
        <v>5</v>
      </c>
      <c r="AX293" s="14" t="s">
        <v>86</v>
      </c>
      <c r="AY293" s="295" t="s">
        <v>223</v>
      </c>
    </row>
    <row r="294" s="2" customFormat="1" ht="44.25" customHeight="1">
      <c r="A294" s="39"/>
      <c r="B294" s="40"/>
      <c r="C294" s="252" t="s">
        <v>718</v>
      </c>
      <c r="D294" s="252" t="s">
        <v>226</v>
      </c>
      <c r="E294" s="253" t="s">
        <v>2612</v>
      </c>
      <c r="F294" s="254" t="s">
        <v>4668</v>
      </c>
      <c r="G294" s="255" t="s">
        <v>501</v>
      </c>
      <c r="H294" s="256">
        <v>0.29599999999999999</v>
      </c>
      <c r="I294" s="257"/>
      <c r="J294" s="257"/>
      <c r="K294" s="258">
        <f>ROUND(P294*H294,2)</f>
        <v>0</v>
      </c>
      <c r="L294" s="254" t="s">
        <v>404</v>
      </c>
      <c r="M294" s="45"/>
      <c r="N294" s="259" t="s">
        <v>1</v>
      </c>
      <c r="O294" s="260" t="s">
        <v>41</v>
      </c>
      <c r="P294" s="261">
        <f>I294+J294</f>
        <v>0</v>
      </c>
      <c r="Q294" s="261">
        <f>ROUND(I294*H294,2)</f>
        <v>0</v>
      </c>
      <c r="R294" s="261">
        <f>ROUND(J294*H294,2)</f>
        <v>0</v>
      </c>
      <c r="S294" s="92"/>
      <c r="T294" s="262">
        <f>S294*H294</f>
        <v>0</v>
      </c>
      <c r="U294" s="262">
        <v>0</v>
      </c>
      <c r="V294" s="262">
        <f>U294*H294</f>
        <v>0</v>
      </c>
      <c r="W294" s="262">
        <v>0</v>
      </c>
      <c r="X294" s="263">
        <f>W294*H294</f>
        <v>0</v>
      </c>
      <c r="Y294" s="39"/>
      <c r="Z294" s="39"/>
      <c r="AA294" s="39"/>
      <c r="AB294" s="39"/>
      <c r="AC294" s="39"/>
      <c r="AD294" s="39"/>
      <c r="AE294" s="39"/>
      <c r="AR294" s="264" t="s">
        <v>303</v>
      </c>
      <c r="AT294" s="264" t="s">
        <v>226</v>
      </c>
      <c r="AU294" s="264" t="s">
        <v>88</v>
      </c>
      <c r="AY294" s="18" t="s">
        <v>223</v>
      </c>
      <c r="BE294" s="265">
        <f>IF(O294="základní",K294,0)</f>
        <v>0</v>
      </c>
      <c r="BF294" s="265">
        <f>IF(O294="snížená",K294,0)</f>
        <v>0</v>
      </c>
      <c r="BG294" s="265">
        <f>IF(O294="zákl. přenesená",K294,0)</f>
        <v>0</v>
      </c>
      <c r="BH294" s="265">
        <f>IF(O294="sníž. přenesená",K294,0)</f>
        <v>0</v>
      </c>
      <c r="BI294" s="265">
        <f>IF(O294="nulová",K294,0)</f>
        <v>0</v>
      </c>
      <c r="BJ294" s="18" t="s">
        <v>86</v>
      </c>
      <c r="BK294" s="265">
        <f>ROUND(P294*H294,2)</f>
        <v>0</v>
      </c>
      <c r="BL294" s="18" t="s">
        <v>303</v>
      </c>
      <c r="BM294" s="264" t="s">
        <v>1888</v>
      </c>
    </row>
    <row r="295" s="12" customFormat="1" ht="22.8" customHeight="1">
      <c r="A295" s="12"/>
      <c r="B295" s="235"/>
      <c r="C295" s="236"/>
      <c r="D295" s="237" t="s">
        <v>77</v>
      </c>
      <c r="E295" s="250" t="s">
        <v>4815</v>
      </c>
      <c r="F295" s="250" t="s">
        <v>4816</v>
      </c>
      <c r="G295" s="236"/>
      <c r="H295" s="236"/>
      <c r="I295" s="239"/>
      <c r="J295" s="239"/>
      <c r="K295" s="251">
        <f>BK295</f>
        <v>0</v>
      </c>
      <c r="L295" s="236"/>
      <c r="M295" s="241"/>
      <c r="N295" s="242"/>
      <c r="O295" s="243"/>
      <c r="P295" s="243"/>
      <c r="Q295" s="244">
        <f>SUM(Q296:Q318)</f>
        <v>0</v>
      </c>
      <c r="R295" s="244">
        <f>SUM(R296:R318)</f>
        <v>0</v>
      </c>
      <c r="S295" s="243"/>
      <c r="T295" s="245">
        <f>SUM(T296:T318)</f>
        <v>0</v>
      </c>
      <c r="U295" s="243"/>
      <c r="V295" s="245">
        <f>SUM(V296:V318)</f>
        <v>0</v>
      </c>
      <c r="W295" s="243"/>
      <c r="X295" s="246">
        <f>SUM(X296:X318)</f>
        <v>0</v>
      </c>
      <c r="Y295" s="12"/>
      <c r="Z295" s="12"/>
      <c r="AA295" s="12"/>
      <c r="AB295" s="12"/>
      <c r="AC295" s="12"/>
      <c r="AD295" s="12"/>
      <c r="AE295" s="12"/>
      <c r="AR295" s="247" t="s">
        <v>88</v>
      </c>
      <c r="AT295" s="248" t="s">
        <v>77</v>
      </c>
      <c r="AU295" s="248" t="s">
        <v>86</v>
      </c>
      <c r="AY295" s="247" t="s">
        <v>223</v>
      </c>
      <c r="BK295" s="249">
        <f>SUM(BK296:BK318)</f>
        <v>0</v>
      </c>
    </row>
    <row r="296" s="2" customFormat="1" ht="33" customHeight="1">
      <c r="A296" s="39"/>
      <c r="B296" s="40"/>
      <c r="C296" s="252" t="s">
        <v>705</v>
      </c>
      <c r="D296" s="252" t="s">
        <v>226</v>
      </c>
      <c r="E296" s="253" t="s">
        <v>4817</v>
      </c>
      <c r="F296" s="254" t="s">
        <v>4818</v>
      </c>
      <c r="G296" s="255" t="s">
        <v>403</v>
      </c>
      <c r="H296" s="256">
        <v>122</v>
      </c>
      <c r="I296" s="257"/>
      <c r="J296" s="257"/>
      <c r="K296" s="258">
        <f>ROUND(P296*H296,2)</f>
        <v>0</v>
      </c>
      <c r="L296" s="254" t="s">
        <v>404</v>
      </c>
      <c r="M296" s="45"/>
      <c r="N296" s="259" t="s">
        <v>1</v>
      </c>
      <c r="O296" s="260" t="s">
        <v>41</v>
      </c>
      <c r="P296" s="261">
        <f>I296+J296</f>
        <v>0</v>
      </c>
      <c r="Q296" s="261">
        <f>ROUND(I296*H296,2)</f>
        <v>0</v>
      </c>
      <c r="R296" s="261">
        <f>ROUND(J296*H296,2)</f>
        <v>0</v>
      </c>
      <c r="S296" s="92"/>
      <c r="T296" s="262">
        <f>S296*H296</f>
        <v>0</v>
      </c>
      <c r="U296" s="262">
        <v>0</v>
      </c>
      <c r="V296" s="262">
        <f>U296*H296</f>
        <v>0</v>
      </c>
      <c r="W296" s="262">
        <v>0</v>
      </c>
      <c r="X296" s="263">
        <f>W296*H296</f>
        <v>0</v>
      </c>
      <c r="Y296" s="39"/>
      <c r="Z296" s="39"/>
      <c r="AA296" s="39"/>
      <c r="AB296" s="39"/>
      <c r="AC296" s="39"/>
      <c r="AD296" s="39"/>
      <c r="AE296" s="39"/>
      <c r="AR296" s="264" t="s">
        <v>303</v>
      </c>
      <c r="AT296" s="264" t="s">
        <v>226</v>
      </c>
      <c r="AU296" s="264" t="s">
        <v>88</v>
      </c>
      <c r="AY296" s="18" t="s">
        <v>223</v>
      </c>
      <c r="BE296" s="265">
        <f>IF(O296="základní",K296,0)</f>
        <v>0</v>
      </c>
      <c r="BF296" s="265">
        <f>IF(O296="snížená",K296,0)</f>
        <v>0</v>
      </c>
      <c r="BG296" s="265">
        <f>IF(O296="zákl. přenesená",K296,0)</f>
        <v>0</v>
      </c>
      <c r="BH296" s="265">
        <f>IF(O296="sníž. přenesená",K296,0)</f>
        <v>0</v>
      </c>
      <c r="BI296" s="265">
        <f>IF(O296="nulová",K296,0)</f>
        <v>0</v>
      </c>
      <c r="BJ296" s="18" t="s">
        <v>86</v>
      </c>
      <c r="BK296" s="265">
        <f>ROUND(P296*H296,2)</f>
        <v>0</v>
      </c>
      <c r="BL296" s="18" t="s">
        <v>303</v>
      </c>
      <c r="BM296" s="264" t="s">
        <v>1898</v>
      </c>
    </row>
    <row r="297" s="13" customFormat="1">
      <c r="A297" s="13"/>
      <c r="B297" s="274"/>
      <c r="C297" s="275"/>
      <c r="D297" s="266" t="s">
        <v>446</v>
      </c>
      <c r="E297" s="276" t="s">
        <v>1</v>
      </c>
      <c r="F297" s="277" t="s">
        <v>4819</v>
      </c>
      <c r="G297" s="275"/>
      <c r="H297" s="278">
        <v>122</v>
      </c>
      <c r="I297" s="279"/>
      <c r="J297" s="279"/>
      <c r="K297" s="275"/>
      <c r="L297" s="275"/>
      <c r="M297" s="280"/>
      <c r="N297" s="281"/>
      <c r="O297" s="282"/>
      <c r="P297" s="282"/>
      <c r="Q297" s="282"/>
      <c r="R297" s="282"/>
      <c r="S297" s="282"/>
      <c r="T297" s="282"/>
      <c r="U297" s="282"/>
      <c r="V297" s="282"/>
      <c r="W297" s="282"/>
      <c r="X297" s="283"/>
      <c r="Y297" s="13"/>
      <c r="Z297" s="13"/>
      <c r="AA297" s="13"/>
      <c r="AB297" s="13"/>
      <c r="AC297" s="13"/>
      <c r="AD297" s="13"/>
      <c r="AE297" s="13"/>
      <c r="AT297" s="284" t="s">
        <v>446</v>
      </c>
      <c r="AU297" s="284" t="s">
        <v>88</v>
      </c>
      <c r="AV297" s="13" t="s">
        <v>88</v>
      </c>
      <c r="AW297" s="13" t="s">
        <v>5</v>
      </c>
      <c r="AX297" s="13" t="s">
        <v>78</v>
      </c>
      <c r="AY297" s="284" t="s">
        <v>223</v>
      </c>
    </row>
    <row r="298" s="14" customFormat="1">
      <c r="A298" s="14"/>
      <c r="B298" s="285"/>
      <c r="C298" s="286"/>
      <c r="D298" s="266" t="s">
        <v>446</v>
      </c>
      <c r="E298" s="287" t="s">
        <v>1</v>
      </c>
      <c r="F298" s="288" t="s">
        <v>463</v>
      </c>
      <c r="G298" s="286"/>
      <c r="H298" s="289">
        <v>122</v>
      </c>
      <c r="I298" s="290"/>
      <c r="J298" s="290"/>
      <c r="K298" s="286"/>
      <c r="L298" s="286"/>
      <c r="M298" s="291"/>
      <c r="N298" s="292"/>
      <c r="O298" s="293"/>
      <c r="P298" s="293"/>
      <c r="Q298" s="293"/>
      <c r="R298" s="293"/>
      <c r="S298" s="293"/>
      <c r="T298" s="293"/>
      <c r="U298" s="293"/>
      <c r="V298" s="293"/>
      <c r="W298" s="293"/>
      <c r="X298" s="294"/>
      <c r="Y298" s="14"/>
      <c r="Z298" s="14"/>
      <c r="AA298" s="14"/>
      <c r="AB298" s="14"/>
      <c r="AC298" s="14"/>
      <c r="AD298" s="14"/>
      <c r="AE298" s="14"/>
      <c r="AT298" s="295" t="s">
        <v>446</v>
      </c>
      <c r="AU298" s="295" t="s">
        <v>88</v>
      </c>
      <c r="AV298" s="14" t="s">
        <v>239</v>
      </c>
      <c r="AW298" s="14" t="s">
        <v>5</v>
      </c>
      <c r="AX298" s="14" t="s">
        <v>86</v>
      </c>
      <c r="AY298" s="295" t="s">
        <v>223</v>
      </c>
    </row>
    <row r="299" s="2" customFormat="1" ht="21.75" customHeight="1">
      <c r="A299" s="39"/>
      <c r="B299" s="40"/>
      <c r="C299" s="296" t="s">
        <v>464</v>
      </c>
      <c r="D299" s="296" t="s">
        <v>498</v>
      </c>
      <c r="E299" s="297" t="s">
        <v>4820</v>
      </c>
      <c r="F299" s="298" t="s">
        <v>4821</v>
      </c>
      <c r="G299" s="299" t="s">
        <v>403</v>
      </c>
      <c r="H299" s="300">
        <v>140.30000000000001</v>
      </c>
      <c r="I299" s="301"/>
      <c r="J299" s="302"/>
      <c r="K299" s="303">
        <f>ROUND(P299*H299,2)</f>
        <v>0</v>
      </c>
      <c r="L299" s="298" t="s">
        <v>404</v>
      </c>
      <c r="M299" s="304"/>
      <c r="N299" s="305" t="s">
        <v>1</v>
      </c>
      <c r="O299" s="260" t="s">
        <v>41</v>
      </c>
      <c r="P299" s="261">
        <f>I299+J299</f>
        <v>0</v>
      </c>
      <c r="Q299" s="261">
        <f>ROUND(I299*H299,2)</f>
        <v>0</v>
      </c>
      <c r="R299" s="261">
        <f>ROUND(J299*H299,2)</f>
        <v>0</v>
      </c>
      <c r="S299" s="92"/>
      <c r="T299" s="262">
        <f>S299*H299</f>
        <v>0</v>
      </c>
      <c r="U299" s="262">
        <v>0</v>
      </c>
      <c r="V299" s="262">
        <f>U299*H299</f>
        <v>0</v>
      </c>
      <c r="W299" s="262">
        <v>0</v>
      </c>
      <c r="X299" s="263">
        <f>W299*H299</f>
        <v>0</v>
      </c>
      <c r="Y299" s="39"/>
      <c r="Z299" s="39"/>
      <c r="AA299" s="39"/>
      <c r="AB299" s="39"/>
      <c r="AC299" s="39"/>
      <c r="AD299" s="39"/>
      <c r="AE299" s="39"/>
      <c r="AR299" s="264" t="s">
        <v>385</v>
      </c>
      <c r="AT299" s="264" t="s">
        <v>498</v>
      </c>
      <c r="AU299" s="264" t="s">
        <v>88</v>
      </c>
      <c r="AY299" s="18" t="s">
        <v>223</v>
      </c>
      <c r="BE299" s="265">
        <f>IF(O299="základní",K299,0)</f>
        <v>0</v>
      </c>
      <c r="BF299" s="265">
        <f>IF(O299="snížená",K299,0)</f>
        <v>0</v>
      </c>
      <c r="BG299" s="265">
        <f>IF(O299="zákl. přenesená",K299,0)</f>
        <v>0</v>
      </c>
      <c r="BH299" s="265">
        <f>IF(O299="sníž. přenesená",K299,0)</f>
        <v>0</v>
      </c>
      <c r="BI299" s="265">
        <f>IF(O299="nulová",K299,0)</f>
        <v>0</v>
      </c>
      <c r="BJ299" s="18" t="s">
        <v>86</v>
      </c>
      <c r="BK299" s="265">
        <f>ROUND(P299*H299,2)</f>
        <v>0</v>
      </c>
      <c r="BL299" s="18" t="s">
        <v>303</v>
      </c>
      <c r="BM299" s="264" t="s">
        <v>1904</v>
      </c>
    </row>
    <row r="300" s="13" customFormat="1">
      <c r="A300" s="13"/>
      <c r="B300" s="274"/>
      <c r="C300" s="275"/>
      <c r="D300" s="266" t="s">
        <v>446</v>
      </c>
      <c r="E300" s="276" t="s">
        <v>1</v>
      </c>
      <c r="F300" s="277" t="s">
        <v>4822</v>
      </c>
      <c r="G300" s="275"/>
      <c r="H300" s="278">
        <v>140.30000000000001</v>
      </c>
      <c r="I300" s="279"/>
      <c r="J300" s="279"/>
      <c r="K300" s="275"/>
      <c r="L300" s="275"/>
      <c r="M300" s="280"/>
      <c r="N300" s="281"/>
      <c r="O300" s="282"/>
      <c r="P300" s="282"/>
      <c r="Q300" s="282"/>
      <c r="R300" s="282"/>
      <c r="S300" s="282"/>
      <c r="T300" s="282"/>
      <c r="U300" s="282"/>
      <c r="V300" s="282"/>
      <c r="W300" s="282"/>
      <c r="X300" s="283"/>
      <c r="Y300" s="13"/>
      <c r="Z300" s="13"/>
      <c r="AA300" s="13"/>
      <c r="AB300" s="13"/>
      <c r="AC300" s="13"/>
      <c r="AD300" s="13"/>
      <c r="AE300" s="13"/>
      <c r="AT300" s="284" t="s">
        <v>446</v>
      </c>
      <c r="AU300" s="284" t="s">
        <v>88</v>
      </c>
      <c r="AV300" s="13" t="s">
        <v>88</v>
      </c>
      <c r="AW300" s="13" t="s">
        <v>5</v>
      </c>
      <c r="AX300" s="13" t="s">
        <v>78</v>
      </c>
      <c r="AY300" s="284" t="s">
        <v>223</v>
      </c>
    </row>
    <row r="301" s="14" customFormat="1">
      <c r="A301" s="14"/>
      <c r="B301" s="285"/>
      <c r="C301" s="286"/>
      <c r="D301" s="266" t="s">
        <v>446</v>
      </c>
      <c r="E301" s="287" t="s">
        <v>1</v>
      </c>
      <c r="F301" s="288" t="s">
        <v>463</v>
      </c>
      <c r="G301" s="286"/>
      <c r="H301" s="289">
        <v>140.30000000000001</v>
      </c>
      <c r="I301" s="290"/>
      <c r="J301" s="290"/>
      <c r="K301" s="286"/>
      <c r="L301" s="286"/>
      <c r="M301" s="291"/>
      <c r="N301" s="292"/>
      <c r="O301" s="293"/>
      <c r="P301" s="293"/>
      <c r="Q301" s="293"/>
      <c r="R301" s="293"/>
      <c r="S301" s="293"/>
      <c r="T301" s="293"/>
      <c r="U301" s="293"/>
      <c r="V301" s="293"/>
      <c r="W301" s="293"/>
      <c r="X301" s="294"/>
      <c r="Y301" s="14"/>
      <c r="Z301" s="14"/>
      <c r="AA301" s="14"/>
      <c r="AB301" s="14"/>
      <c r="AC301" s="14"/>
      <c r="AD301" s="14"/>
      <c r="AE301" s="14"/>
      <c r="AT301" s="295" t="s">
        <v>446</v>
      </c>
      <c r="AU301" s="295" t="s">
        <v>88</v>
      </c>
      <c r="AV301" s="14" t="s">
        <v>239</v>
      </c>
      <c r="AW301" s="14" t="s">
        <v>5</v>
      </c>
      <c r="AX301" s="14" t="s">
        <v>86</v>
      </c>
      <c r="AY301" s="295" t="s">
        <v>223</v>
      </c>
    </row>
    <row r="302" s="2" customFormat="1" ht="21.75" customHeight="1">
      <c r="A302" s="39"/>
      <c r="B302" s="40"/>
      <c r="C302" s="252" t="s">
        <v>963</v>
      </c>
      <c r="D302" s="252" t="s">
        <v>226</v>
      </c>
      <c r="E302" s="253" t="s">
        <v>4823</v>
      </c>
      <c r="F302" s="254" t="s">
        <v>4824</v>
      </c>
      <c r="G302" s="255" t="s">
        <v>403</v>
      </c>
      <c r="H302" s="256">
        <v>122</v>
      </c>
      <c r="I302" s="257"/>
      <c r="J302" s="257"/>
      <c r="K302" s="258">
        <f>ROUND(P302*H302,2)</f>
        <v>0</v>
      </c>
      <c r="L302" s="254" t="s">
        <v>404</v>
      </c>
      <c r="M302" s="45"/>
      <c r="N302" s="259" t="s">
        <v>1</v>
      </c>
      <c r="O302" s="260" t="s">
        <v>41</v>
      </c>
      <c r="P302" s="261">
        <f>I302+J302</f>
        <v>0</v>
      </c>
      <c r="Q302" s="261">
        <f>ROUND(I302*H302,2)</f>
        <v>0</v>
      </c>
      <c r="R302" s="261">
        <f>ROUND(J302*H302,2)</f>
        <v>0</v>
      </c>
      <c r="S302" s="92"/>
      <c r="T302" s="262">
        <f>S302*H302</f>
        <v>0</v>
      </c>
      <c r="U302" s="262">
        <v>0</v>
      </c>
      <c r="V302" s="262">
        <f>U302*H302</f>
        <v>0</v>
      </c>
      <c r="W302" s="262">
        <v>0</v>
      </c>
      <c r="X302" s="263">
        <f>W302*H302</f>
        <v>0</v>
      </c>
      <c r="Y302" s="39"/>
      <c r="Z302" s="39"/>
      <c r="AA302" s="39"/>
      <c r="AB302" s="39"/>
      <c r="AC302" s="39"/>
      <c r="AD302" s="39"/>
      <c r="AE302" s="39"/>
      <c r="AR302" s="264" t="s">
        <v>303</v>
      </c>
      <c r="AT302" s="264" t="s">
        <v>226</v>
      </c>
      <c r="AU302" s="264" t="s">
        <v>88</v>
      </c>
      <c r="AY302" s="18" t="s">
        <v>223</v>
      </c>
      <c r="BE302" s="265">
        <f>IF(O302="základní",K302,0)</f>
        <v>0</v>
      </c>
      <c r="BF302" s="265">
        <f>IF(O302="snížená",K302,0)</f>
        <v>0</v>
      </c>
      <c r="BG302" s="265">
        <f>IF(O302="zákl. přenesená",K302,0)</f>
        <v>0</v>
      </c>
      <c r="BH302" s="265">
        <f>IF(O302="sníž. přenesená",K302,0)</f>
        <v>0</v>
      </c>
      <c r="BI302" s="265">
        <f>IF(O302="nulová",K302,0)</f>
        <v>0</v>
      </c>
      <c r="BJ302" s="18" t="s">
        <v>86</v>
      </c>
      <c r="BK302" s="265">
        <f>ROUND(P302*H302,2)</f>
        <v>0</v>
      </c>
      <c r="BL302" s="18" t="s">
        <v>303</v>
      </c>
      <c r="BM302" s="264" t="s">
        <v>1235</v>
      </c>
    </row>
    <row r="303" s="2" customFormat="1" ht="21.75" customHeight="1">
      <c r="A303" s="39"/>
      <c r="B303" s="40"/>
      <c r="C303" s="296" t="s">
        <v>1578</v>
      </c>
      <c r="D303" s="296" t="s">
        <v>498</v>
      </c>
      <c r="E303" s="297" t="s">
        <v>4530</v>
      </c>
      <c r="F303" s="298" t="s">
        <v>4531</v>
      </c>
      <c r="G303" s="299" t="s">
        <v>403</v>
      </c>
      <c r="H303" s="300">
        <v>140.30000000000001</v>
      </c>
      <c r="I303" s="301"/>
      <c r="J303" s="302"/>
      <c r="K303" s="303">
        <f>ROUND(P303*H303,2)</f>
        <v>0</v>
      </c>
      <c r="L303" s="298" t="s">
        <v>404</v>
      </c>
      <c r="M303" s="304"/>
      <c r="N303" s="305" t="s">
        <v>1</v>
      </c>
      <c r="O303" s="260" t="s">
        <v>41</v>
      </c>
      <c r="P303" s="261">
        <f>I303+J303</f>
        <v>0</v>
      </c>
      <c r="Q303" s="261">
        <f>ROUND(I303*H303,2)</f>
        <v>0</v>
      </c>
      <c r="R303" s="261">
        <f>ROUND(J303*H303,2)</f>
        <v>0</v>
      </c>
      <c r="S303" s="92"/>
      <c r="T303" s="262">
        <f>S303*H303</f>
        <v>0</v>
      </c>
      <c r="U303" s="262">
        <v>0</v>
      </c>
      <c r="V303" s="262">
        <f>U303*H303</f>
        <v>0</v>
      </c>
      <c r="W303" s="262">
        <v>0</v>
      </c>
      <c r="X303" s="263">
        <f>W303*H303</f>
        <v>0</v>
      </c>
      <c r="Y303" s="39"/>
      <c r="Z303" s="39"/>
      <c r="AA303" s="39"/>
      <c r="AB303" s="39"/>
      <c r="AC303" s="39"/>
      <c r="AD303" s="39"/>
      <c r="AE303" s="39"/>
      <c r="AR303" s="264" t="s">
        <v>385</v>
      </c>
      <c r="AT303" s="264" t="s">
        <v>498</v>
      </c>
      <c r="AU303" s="264" t="s">
        <v>88</v>
      </c>
      <c r="AY303" s="18" t="s">
        <v>223</v>
      </c>
      <c r="BE303" s="265">
        <f>IF(O303="základní",K303,0)</f>
        <v>0</v>
      </c>
      <c r="BF303" s="265">
        <f>IF(O303="snížená",K303,0)</f>
        <v>0</v>
      </c>
      <c r="BG303" s="265">
        <f>IF(O303="zákl. přenesená",K303,0)</f>
        <v>0</v>
      </c>
      <c r="BH303" s="265">
        <f>IF(O303="sníž. přenesená",K303,0)</f>
        <v>0</v>
      </c>
      <c r="BI303" s="265">
        <f>IF(O303="nulová",K303,0)</f>
        <v>0</v>
      </c>
      <c r="BJ303" s="18" t="s">
        <v>86</v>
      </c>
      <c r="BK303" s="265">
        <f>ROUND(P303*H303,2)</f>
        <v>0</v>
      </c>
      <c r="BL303" s="18" t="s">
        <v>303</v>
      </c>
      <c r="BM303" s="264" t="s">
        <v>1924</v>
      </c>
    </row>
    <row r="304" s="13" customFormat="1">
      <c r="A304" s="13"/>
      <c r="B304" s="274"/>
      <c r="C304" s="275"/>
      <c r="D304" s="266" t="s">
        <v>446</v>
      </c>
      <c r="E304" s="276" t="s">
        <v>1</v>
      </c>
      <c r="F304" s="277" t="s">
        <v>4822</v>
      </c>
      <c r="G304" s="275"/>
      <c r="H304" s="278">
        <v>140.30000000000001</v>
      </c>
      <c r="I304" s="279"/>
      <c r="J304" s="279"/>
      <c r="K304" s="275"/>
      <c r="L304" s="275"/>
      <c r="M304" s="280"/>
      <c r="N304" s="281"/>
      <c r="O304" s="282"/>
      <c r="P304" s="282"/>
      <c r="Q304" s="282"/>
      <c r="R304" s="282"/>
      <c r="S304" s="282"/>
      <c r="T304" s="282"/>
      <c r="U304" s="282"/>
      <c r="V304" s="282"/>
      <c r="W304" s="282"/>
      <c r="X304" s="283"/>
      <c r="Y304" s="13"/>
      <c r="Z304" s="13"/>
      <c r="AA304" s="13"/>
      <c r="AB304" s="13"/>
      <c r="AC304" s="13"/>
      <c r="AD304" s="13"/>
      <c r="AE304" s="13"/>
      <c r="AT304" s="284" t="s">
        <v>446</v>
      </c>
      <c r="AU304" s="284" t="s">
        <v>88</v>
      </c>
      <c r="AV304" s="13" t="s">
        <v>88</v>
      </c>
      <c r="AW304" s="13" t="s">
        <v>5</v>
      </c>
      <c r="AX304" s="13" t="s">
        <v>78</v>
      </c>
      <c r="AY304" s="284" t="s">
        <v>223</v>
      </c>
    </row>
    <row r="305" s="14" customFormat="1">
      <c r="A305" s="14"/>
      <c r="B305" s="285"/>
      <c r="C305" s="286"/>
      <c r="D305" s="266" t="s">
        <v>446</v>
      </c>
      <c r="E305" s="287" t="s">
        <v>1</v>
      </c>
      <c r="F305" s="288" t="s">
        <v>463</v>
      </c>
      <c r="G305" s="286"/>
      <c r="H305" s="289">
        <v>140.30000000000001</v>
      </c>
      <c r="I305" s="290"/>
      <c r="J305" s="290"/>
      <c r="K305" s="286"/>
      <c r="L305" s="286"/>
      <c r="M305" s="291"/>
      <c r="N305" s="292"/>
      <c r="O305" s="293"/>
      <c r="P305" s="293"/>
      <c r="Q305" s="293"/>
      <c r="R305" s="293"/>
      <c r="S305" s="293"/>
      <c r="T305" s="293"/>
      <c r="U305" s="293"/>
      <c r="V305" s="293"/>
      <c r="W305" s="293"/>
      <c r="X305" s="294"/>
      <c r="Y305" s="14"/>
      <c r="Z305" s="14"/>
      <c r="AA305" s="14"/>
      <c r="AB305" s="14"/>
      <c r="AC305" s="14"/>
      <c r="AD305" s="14"/>
      <c r="AE305" s="14"/>
      <c r="AT305" s="295" t="s">
        <v>446</v>
      </c>
      <c r="AU305" s="295" t="s">
        <v>88</v>
      </c>
      <c r="AV305" s="14" t="s">
        <v>239</v>
      </c>
      <c r="AW305" s="14" t="s">
        <v>5</v>
      </c>
      <c r="AX305" s="14" t="s">
        <v>86</v>
      </c>
      <c r="AY305" s="295" t="s">
        <v>223</v>
      </c>
    </row>
    <row r="306" s="2" customFormat="1" ht="33" customHeight="1">
      <c r="A306" s="39"/>
      <c r="B306" s="40"/>
      <c r="C306" s="252" t="s">
        <v>1584</v>
      </c>
      <c r="D306" s="252" t="s">
        <v>226</v>
      </c>
      <c r="E306" s="253" t="s">
        <v>4825</v>
      </c>
      <c r="F306" s="254" t="s">
        <v>4826</v>
      </c>
      <c r="G306" s="255" t="s">
        <v>403</v>
      </c>
      <c r="H306" s="256">
        <v>122</v>
      </c>
      <c r="I306" s="257"/>
      <c r="J306" s="257"/>
      <c r="K306" s="258">
        <f>ROUND(P306*H306,2)</f>
        <v>0</v>
      </c>
      <c r="L306" s="254" t="s">
        <v>404</v>
      </c>
      <c r="M306" s="45"/>
      <c r="N306" s="259" t="s">
        <v>1</v>
      </c>
      <c r="O306" s="260" t="s">
        <v>41</v>
      </c>
      <c r="P306" s="261">
        <f>I306+J306</f>
        <v>0</v>
      </c>
      <c r="Q306" s="261">
        <f>ROUND(I306*H306,2)</f>
        <v>0</v>
      </c>
      <c r="R306" s="261">
        <f>ROUND(J306*H306,2)</f>
        <v>0</v>
      </c>
      <c r="S306" s="92"/>
      <c r="T306" s="262">
        <f>S306*H306</f>
        <v>0</v>
      </c>
      <c r="U306" s="262">
        <v>0</v>
      </c>
      <c r="V306" s="262">
        <f>U306*H306</f>
        <v>0</v>
      </c>
      <c r="W306" s="262">
        <v>0</v>
      </c>
      <c r="X306" s="263">
        <f>W306*H306</f>
        <v>0</v>
      </c>
      <c r="Y306" s="39"/>
      <c r="Z306" s="39"/>
      <c r="AA306" s="39"/>
      <c r="AB306" s="39"/>
      <c r="AC306" s="39"/>
      <c r="AD306" s="39"/>
      <c r="AE306" s="39"/>
      <c r="AR306" s="264" t="s">
        <v>303</v>
      </c>
      <c r="AT306" s="264" t="s">
        <v>226</v>
      </c>
      <c r="AU306" s="264" t="s">
        <v>88</v>
      </c>
      <c r="AY306" s="18" t="s">
        <v>223</v>
      </c>
      <c r="BE306" s="265">
        <f>IF(O306="základní",K306,0)</f>
        <v>0</v>
      </c>
      <c r="BF306" s="265">
        <f>IF(O306="snížená",K306,0)</f>
        <v>0</v>
      </c>
      <c r="BG306" s="265">
        <f>IF(O306="zákl. přenesená",K306,0)</f>
        <v>0</v>
      </c>
      <c r="BH306" s="265">
        <f>IF(O306="sníž. přenesená",K306,0)</f>
        <v>0</v>
      </c>
      <c r="BI306" s="265">
        <f>IF(O306="nulová",K306,0)</f>
        <v>0</v>
      </c>
      <c r="BJ306" s="18" t="s">
        <v>86</v>
      </c>
      <c r="BK306" s="265">
        <f>ROUND(P306*H306,2)</f>
        <v>0</v>
      </c>
      <c r="BL306" s="18" t="s">
        <v>303</v>
      </c>
      <c r="BM306" s="264" t="s">
        <v>1931</v>
      </c>
    </row>
    <row r="307" s="2" customFormat="1" ht="21.75" customHeight="1">
      <c r="A307" s="39"/>
      <c r="B307" s="40"/>
      <c r="C307" s="296" t="s">
        <v>1590</v>
      </c>
      <c r="D307" s="296" t="s">
        <v>498</v>
      </c>
      <c r="E307" s="297" t="s">
        <v>4827</v>
      </c>
      <c r="F307" s="298" t="s">
        <v>4828</v>
      </c>
      <c r="G307" s="299" t="s">
        <v>403</v>
      </c>
      <c r="H307" s="300">
        <v>140.30000000000001</v>
      </c>
      <c r="I307" s="301"/>
      <c r="J307" s="302"/>
      <c r="K307" s="303">
        <f>ROUND(P307*H307,2)</f>
        <v>0</v>
      </c>
      <c r="L307" s="298" t="s">
        <v>404</v>
      </c>
      <c r="M307" s="304"/>
      <c r="N307" s="305" t="s">
        <v>1</v>
      </c>
      <c r="O307" s="260" t="s">
        <v>41</v>
      </c>
      <c r="P307" s="261">
        <f>I307+J307</f>
        <v>0</v>
      </c>
      <c r="Q307" s="261">
        <f>ROUND(I307*H307,2)</f>
        <v>0</v>
      </c>
      <c r="R307" s="261">
        <f>ROUND(J307*H307,2)</f>
        <v>0</v>
      </c>
      <c r="S307" s="92"/>
      <c r="T307" s="262">
        <f>S307*H307</f>
        <v>0</v>
      </c>
      <c r="U307" s="262">
        <v>0</v>
      </c>
      <c r="V307" s="262">
        <f>U307*H307</f>
        <v>0</v>
      </c>
      <c r="W307" s="262">
        <v>0</v>
      </c>
      <c r="X307" s="263">
        <f>W307*H307</f>
        <v>0</v>
      </c>
      <c r="Y307" s="39"/>
      <c r="Z307" s="39"/>
      <c r="AA307" s="39"/>
      <c r="AB307" s="39"/>
      <c r="AC307" s="39"/>
      <c r="AD307" s="39"/>
      <c r="AE307" s="39"/>
      <c r="AR307" s="264" t="s">
        <v>385</v>
      </c>
      <c r="AT307" s="264" t="s">
        <v>498</v>
      </c>
      <c r="AU307" s="264" t="s">
        <v>88</v>
      </c>
      <c r="AY307" s="18" t="s">
        <v>223</v>
      </c>
      <c r="BE307" s="265">
        <f>IF(O307="základní",K307,0)</f>
        <v>0</v>
      </c>
      <c r="BF307" s="265">
        <f>IF(O307="snížená",K307,0)</f>
        <v>0</v>
      </c>
      <c r="BG307" s="265">
        <f>IF(O307="zákl. přenesená",K307,0)</f>
        <v>0</v>
      </c>
      <c r="BH307" s="265">
        <f>IF(O307="sníž. přenesená",K307,0)</f>
        <v>0</v>
      </c>
      <c r="BI307" s="265">
        <f>IF(O307="nulová",K307,0)</f>
        <v>0</v>
      </c>
      <c r="BJ307" s="18" t="s">
        <v>86</v>
      </c>
      <c r="BK307" s="265">
        <f>ROUND(P307*H307,2)</f>
        <v>0</v>
      </c>
      <c r="BL307" s="18" t="s">
        <v>303</v>
      </c>
      <c r="BM307" s="264" t="s">
        <v>1947</v>
      </c>
    </row>
    <row r="308" s="13" customFormat="1">
      <c r="A308" s="13"/>
      <c r="B308" s="274"/>
      <c r="C308" s="275"/>
      <c r="D308" s="266" t="s">
        <v>446</v>
      </c>
      <c r="E308" s="276" t="s">
        <v>1</v>
      </c>
      <c r="F308" s="277" t="s">
        <v>4822</v>
      </c>
      <c r="G308" s="275"/>
      <c r="H308" s="278">
        <v>140.30000000000001</v>
      </c>
      <c r="I308" s="279"/>
      <c r="J308" s="279"/>
      <c r="K308" s="275"/>
      <c r="L308" s="275"/>
      <c r="M308" s="280"/>
      <c r="N308" s="281"/>
      <c r="O308" s="282"/>
      <c r="P308" s="282"/>
      <c r="Q308" s="282"/>
      <c r="R308" s="282"/>
      <c r="S308" s="282"/>
      <c r="T308" s="282"/>
      <c r="U308" s="282"/>
      <c r="V308" s="282"/>
      <c r="W308" s="282"/>
      <c r="X308" s="283"/>
      <c r="Y308" s="13"/>
      <c r="Z308" s="13"/>
      <c r="AA308" s="13"/>
      <c r="AB308" s="13"/>
      <c r="AC308" s="13"/>
      <c r="AD308" s="13"/>
      <c r="AE308" s="13"/>
      <c r="AT308" s="284" t="s">
        <v>446</v>
      </c>
      <c r="AU308" s="284" t="s">
        <v>88</v>
      </c>
      <c r="AV308" s="13" t="s">
        <v>88</v>
      </c>
      <c r="AW308" s="13" t="s">
        <v>5</v>
      </c>
      <c r="AX308" s="13" t="s">
        <v>78</v>
      </c>
      <c r="AY308" s="284" t="s">
        <v>223</v>
      </c>
    </row>
    <row r="309" s="14" customFormat="1">
      <c r="A309" s="14"/>
      <c r="B309" s="285"/>
      <c r="C309" s="286"/>
      <c r="D309" s="266" t="s">
        <v>446</v>
      </c>
      <c r="E309" s="287" t="s">
        <v>1</v>
      </c>
      <c r="F309" s="288" t="s">
        <v>463</v>
      </c>
      <c r="G309" s="286"/>
      <c r="H309" s="289">
        <v>140.30000000000001</v>
      </c>
      <c r="I309" s="290"/>
      <c r="J309" s="290"/>
      <c r="K309" s="286"/>
      <c r="L309" s="286"/>
      <c r="M309" s="291"/>
      <c r="N309" s="292"/>
      <c r="O309" s="293"/>
      <c r="P309" s="293"/>
      <c r="Q309" s="293"/>
      <c r="R309" s="293"/>
      <c r="S309" s="293"/>
      <c r="T309" s="293"/>
      <c r="U309" s="293"/>
      <c r="V309" s="293"/>
      <c r="W309" s="293"/>
      <c r="X309" s="294"/>
      <c r="Y309" s="14"/>
      <c r="Z309" s="14"/>
      <c r="AA309" s="14"/>
      <c r="AB309" s="14"/>
      <c r="AC309" s="14"/>
      <c r="AD309" s="14"/>
      <c r="AE309" s="14"/>
      <c r="AT309" s="295" t="s">
        <v>446</v>
      </c>
      <c r="AU309" s="295" t="s">
        <v>88</v>
      </c>
      <c r="AV309" s="14" t="s">
        <v>239</v>
      </c>
      <c r="AW309" s="14" t="s">
        <v>5</v>
      </c>
      <c r="AX309" s="14" t="s">
        <v>86</v>
      </c>
      <c r="AY309" s="295" t="s">
        <v>223</v>
      </c>
    </row>
    <row r="310" s="2" customFormat="1" ht="21.75" customHeight="1">
      <c r="A310" s="39"/>
      <c r="B310" s="40"/>
      <c r="C310" s="252" t="s">
        <v>1596</v>
      </c>
      <c r="D310" s="252" t="s">
        <v>226</v>
      </c>
      <c r="E310" s="253" t="s">
        <v>4829</v>
      </c>
      <c r="F310" s="254" t="s">
        <v>4830</v>
      </c>
      <c r="G310" s="255" t="s">
        <v>403</v>
      </c>
      <c r="H310" s="256">
        <v>122</v>
      </c>
      <c r="I310" s="257"/>
      <c r="J310" s="257"/>
      <c r="K310" s="258">
        <f>ROUND(P310*H310,2)</f>
        <v>0</v>
      </c>
      <c r="L310" s="254" t="s">
        <v>404</v>
      </c>
      <c r="M310" s="45"/>
      <c r="N310" s="259" t="s">
        <v>1</v>
      </c>
      <c r="O310" s="260" t="s">
        <v>41</v>
      </c>
      <c r="P310" s="261">
        <f>I310+J310</f>
        <v>0</v>
      </c>
      <c r="Q310" s="261">
        <f>ROUND(I310*H310,2)</f>
        <v>0</v>
      </c>
      <c r="R310" s="261">
        <f>ROUND(J310*H310,2)</f>
        <v>0</v>
      </c>
      <c r="S310" s="92"/>
      <c r="T310" s="262">
        <f>S310*H310</f>
        <v>0</v>
      </c>
      <c r="U310" s="262">
        <v>0</v>
      </c>
      <c r="V310" s="262">
        <f>U310*H310</f>
        <v>0</v>
      </c>
      <c r="W310" s="262">
        <v>0</v>
      </c>
      <c r="X310" s="263">
        <f>W310*H310</f>
        <v>0</v>
      </c>
      <c r="Y310" s="39"/>
      <c r="Z310" s="39"/>
      <c r="AA310" s="39"/>
      <c r="AB310" s="39"/>
      <c r="AC310" s="39"/>
      <c r="AD310" s="39"/>
      <c r="AE310" s="39"/>
      <c r="AR310" s="264" t="s">
        <v>303</v>
      </c>
      <c r="AT310" s="264" t="s">
        <v>226</v>
      </c>
      <c r="AU310" s="264" t="s">
        <v>88</v>
      </c>
      <c r="AY310" s="18" t="s">
        <v>223</v>
      </c>
      <c r="BE310" s="265">
        <f>IF(O310="základní",K310,0)</f>
        <v>0</v>
      </c>
      <c r="BF310" s="265">
        <f>IF(O310="snížená",K310,0)</f>
        <v>0</v>
      </c>
      <c r="BG310" s="265">
        <f>IF(O310="zákl. přenesená",K310,0)</f>
        <v>0</v>
      </c>
      <c r="BH310" s="265">
        <f>IF(O310="sníž. přenesená",K310,0)</f>
        <v>0</v>
      </c>
      <c r="BI310" s="265">
        <f>IF(O310="nulová",K310,0)</f>
        <v>0</v>
      </c>
      <c r="BJ310" s="18" t="s">
        <v>86</v>
      </c>
      <c r="BK310" s="265">
        <f>ROUND(P310*H310,2)</f>
        <v>0</v>
      </c>
      <c r="BL310" s="18" t="s">
        <v>303</v>
      </c>
      <c r="BM310" s="264" t="s">
        <v>1958</v>
      </c>
    </row>
    <row r="311" s="2" customFormat="1" ht="21.75" customHeight="1">
      <c r="A311" s="39"/>
      <c r="B311" s="40"/>
      <c r="C311" s="296" t="s">
        <v>1602</v>
      </c>
      <c r="D311" s="296" t="s">
        <v>498</v>
      </c>
      <c r="E311" s="297" t="s">
        <v>4831</v>
      </c>
      <c r="F311" s="298" t="s">
        <v>4832</v>
      </c>
      <c r="G311" s="299" t="s">
        <v>403</v>
      </c>
      <c r="H311" s="300">
        <v>140.30000000000001</v>
      </c>
      <c r="I311" s="301"/>
      <c r="J311" s="302"/>
      <c r="K311" s="303">
        <f>ROUND(P311*H311,2)</f>
        <v>0</v>
      </c>
      <c r="L311" s="298" t="s">
        <v>1</v>
      </c>
      <c r="M311" s="304"/>
      <c r="N311" s="305" t="s">
        <v>1</v>
      </c>
      <c r="O311" s="260" t="s">
        <v>41</v>
      </c>
      <c r="P311" s="261">
        <f>I311+J311</f>
        <v>0</v>
      </c>
      <c r="Q311" s="261">
        <f>ROUND(I311*H311,2)</f>
        <v>0</v>
      </c>
      <c r="R311" s="261">
        <f>ROUND(J311*H311,2)</f>
        <v>0</v>
      </c>
      <c r="S311" s="92"/>
      <c r="T311" s="262">
        <f>S311*H311</f>
        <v>0</v>
      </c>
      <c r="U311" s="262">
        <v>0</v>
      </c>
      <c r="V311" s="262">
        <f>U311*H311</f>
        <v>0</v>
      </c>
      <c r="W311" s="262">
        <v>0</v>
      </c>
      <c r="X311" s="263">
        <f>W311*H311</f>
        <v>0</v>
      </c>
      <c r="Y311" s="39"/>
      <c r="Z311" s="39"/>
      <c r="AA311" s="39"/>
      <c r="AB311" s="39"/>
      <c r="AC311" s="39"/>
      <c r="AD311" s="39"/>
      <c r="AE311" s="39"/>
      <c r="AR311" s="264" t="s">
        <v>385</v>
      </c>
      <c r="AT311" s="264" t="s">
        <v>498</v>
      </c>
      <c r="AU311" s="264" t="s">
        <v>88</v>
      </c>
      <c r="AY311" s="18" t="s">
        <v>223</v>
      </c>
      <c r="BE311" s="265">
        <f>IF(O311="základní",K311,0)</f>
        <v>0</v>
      </c>
      <c r="BF311" s="265">
        <f>IF(O311="snížená",K311,0)</f>
        <v>0</v>
      </c>
      <c r="BG311" s="265">
        <f>IF(O311="zákl. přenesená",K311,0)</f>
        <v>0</v>
      </c>
      <c r="BH311" s="265">
        <f>IF(O311="sníž. přenesená",K311,0)</f>
        <v>0</v>
      </c>
      <c r="BI311" s="265">
        <f>IF(O311="nulová",K311,0)</f>
        <v>0</v>
      </c>
      <c r="BJ311" s="18" t="s">
        <v>86</v>
      </c>
      <c r="BK311" s="265">
        <f>ROUND(P311*H311,2)</f>
        <v>0</v>
      </c>
      <c r="BL311" s="18" t="s">
        <v>303</v>
      </c>
      <c r="BM311" s="264" t="s">
        <v>1968</v>
      </c>
    </row>
    <row r="312" s="13" customFormat="1">
      <c r="A312" s="13"/>
      <c r="B312" s="274"/>
      <c r="C312" s="275"/>
      <c r="D312" s="266" t="s">
        <v>446</v>
      </c>
      <c r="E312" s="276" t="s">
        <v>1</v>
      </c>
      <c r="F312" s="277" t="s">
        <v>4822</v>
      </c>
      <c r="G312" s="275"/>
      <c r="H312" s="278">
        <v>140.30000000000001</v>
      </c>
      <c r="I312" s="279"/>
      <c r="J312" s="279"/>
      <c r="K312" s="275"/>
      <c r="L312" s="275"/>
      <c r="M312" s="280"/>
      <c r="N312" s="281"/>
      <c r="O312" s="282"/>
      <c r="P312" s="282"/>
      <c r="Q312" s="282"/>
      <c r="R312" s="282"/>
      <c r="S312" s="282"/>
      <c r="T312" s="282"/>
      <c r="U312" s="282"/>
      <c r="V312" s="282"/>
      <c r="W312" s="282"/>
      <c r="X312" s="283"/>
      <c r="Y312" s="13"/>
      <c r="Z312" s="13"/>
      <c r="AA312" s="13"/>
      <c r="AB312" s="13"/>
      <c r="AC312" s="13"/>
      <c r="AD312" s="13"/>
      <c r="AE312" s="13"/>
      <c r="AT312" s="284" t="s">
        <v>446</v>
      </c>
      <c r="AU312" s="284" t="s">
        <v>88</v>
      </c>
      <c r="AV312" s="13" t="s">
        <v>88</v>
      </c>
      <c r="AW312" s="13" t="s">
        <v>5</v>
      </c>
      <c r="AX312" s="13" t="s">
        <v>78</v>
      </c>
      <c r="AY312" s="284" t="s">
        <v>223</v>
      </c>
    </row>
    <row r="313" s="14" customFormat="1">
      <c r="A313" s="14"/>
      <c r="B313" s="285"/>
      <c r="C313" s="286"/>
      <c r="D313" s="266" t="s">
        <v>446</v>
      </c>
      <c r="E313" s="287" t="s">
        <v>1</v>
      </c>
      <c r="F313" s="288" t="s">
        <v>463</v>
      </c>
      <c r="G313" s="286"/>
      <c r="H313" s="289">
        <v>140.30000000000001</v>
      </c>
      <c r="I313" s="290"/>
      <c r="J313" s="290"/>
      <c r="K313" s="286"/>
      <c r="L313" s="286"/>
      <c r="M313" s="291"/>
      <c r="N313" s="292"/>
      <c r="O313" s="293"/>
      <c r="P313" s="293"/>
      <c r="Q313" s="293"/>
      <c r="R313" s="293"/>
      <c r="S313" s="293"/>
      <c r="T313" s="293"/>
      <c r="U313" s="293"/>
      <c r="V313" s="293"/>
      <c r="W313" s="293"/>
      <c r="X313" s="294"/>
      <c r="Y313" s="14"/>
      <c r="Z313" s="14"/>
      <c r="AA313" s="14"/>
      <c r="AB313" s="14"/>
      <c r="AC313" s="14"/>
      <c r="AD313" s="14"/>
      <c r="AE313" s="14"/>
      <c r="AT313" s="295" t="s">
        <v>446</v>
      </c>
      <c r="AU313" s="295" t="s">
        <v>88</v>
      </c>
      <c r="AV313" s="14" t="s">
        <v>239</v>
      </c>
      <c r="AW313" s="14" t="s">
        <v>5</v>
      </c>
      <c r="AX313" s="14" t="s">
        <v>86</v>
      </c>
      <c r="AY313" s="295" t="s">
        <v>223</v>
      </c>
    </row>
    <row r="314" s="2" customFormat="1" ht="21.75" customHeight="1">
      <c r="A314" s="39"/>
      <c r="B314" s="40"/>
      <c r="C314" s="252" t="s">
        <v>1607</v>
      </c>
      <c r="D314" s="252" t="s">
        <v>226</v>
      </c>
      <c r="E314" s="253" t="s">
        <v>4833</v>
      </c>
      <c r="F314" s="254" t="s">
        <v>4834</v>
      </c>
      <c r="G314" s="255" t="s">
        <v>403</v>
      </c>
      <c r="H314" s="256">
        <v>122</v>
      </c>
      <c r="I314" s="257"/>
      <c r="J314" s="257"/>
      <c r="K314" s="258">
        <f>ROUND(P314*H314,2)</f>
        <v>0</v>
      </c>
      <c r="L314" s="254" t="s">
        <v>404</v>
      </c>
      <c r="M314" s="45"/>
      <c r="N314" s="259" t="s">
        <v>1</v>
      </c>
      <c r="O314" s="260" t="s">
        <v>41</v>
      </c>
      <c r="P314" s="261">
        <f>I314+J314</f>
        <v>0</v>
      </c>
      <c r="Q314" s="261">
        <f>ROUND(I314*H314,2)</f>
        <v>0</v>
      </c>
      <c r="R314" s="261">
        <f>ROUND(J314*H314,2)</f>
        <v>0</v>
      </c>
      <c r="S314" s="92"/>
      <c r="T314" s="262">
        <f>S314*H314</f>
        <v>0</v>
      </c>
      <c r="U314" s="262">
        <v>0</v>
      </c>
      <c r="V314" s="262">
        <f>U314*H314</f>
        <v>0</v>
      </c>
      <c r="W314" s="262">
        <v>0</v>
      </c>
      <c r="X314" s="263">
        <f>W314*H314</f>
        <v>0</v>
      </c>
      <c r="Y314" s="39"/>
      <c r="Z314" s="39"/>
      <c r="AA314" s="39"/>
      <c r="AB314" s="39"/>
      <c r="AC314" s="39"/>
      <c r="AD314" s="39"/>
      <c r="AE314" s="39"/>
      <c r="AR314" s="264" t="s">
        <v>303</v>
      </c>
      <c r="AT314" s="264" t="s">
        <v>226</v>
      </c>
      <c r="AU314" s="264" t="s">
        <v>88</v>
      </c>
      <c r="AY314" s="18" t="s">
        <v>223</v>
      </c>
      <c r="BE314" s="265">
        <f>IF(O314="základní",K314,0)</f>
        <v>0</v>
      </c>
      <c r="BF314" s="265">
        <f>IF(O314="snížená",K314,0)</f>
        <v>0</v>
      </c>
      <c r="BG314" s="265">
        <f>IF(O314="zákl. přenesená",K314,0)</f>
        <v>0</v>
      </c>
      <c r="BH314" s="265">
        <f>IF(O314="sníž. přenesená",K314,0)</f>
        <v>0</v>
      </c>
      <c r="BI314" s="265">
        <f>IF(O314="nulová",K314,0)</f>
        <v>0</v>
      </c>
      <c r="BJ314" s="18" t="s">
        <v>86</v>
      </c>
      <c r="BK314" s="265">
        <f>ROUND(P314*H314,2)</f>
        <v>0</v>
      </c>
      <c r="BL314" s="18" t="s">
        <v>303</v>
      </c>
      <c r="BM314" s="264" t="s">
        <v>1979</v>
      </c>
    </row>
    <row r="315" s="2" customFormat="1" ht="21.75" customHeight="1">
      <c r="A315" s="39"/>
      <c r="B315" s="40"/>
      <c r="C315" s="296" t="s">
        <v>1612</v>
      </c>
      <c r="D315" s="296" t="s">
        <v>498</v>
      </c>
      <c r="E315" s="297" t="s">
        <v>4835</v>
      </c>
      <c r="F315" s="298" t="s">
        <v>4836</v>
      </c>
      <c r="G315" s="299" t="s">
        <v>409</v>
      </c>
      <c r="H315" s="300">
        <v>12.199999999999999</v>
      </c>
      <c r="I315" s="301"/>
      <c r="J315" s="302"/>
      <c r="K315" s="303">
        <f>ROUND(P315*H315,2)</f>
        <v>0</v>
      </c>
      <c r="L315" s="298" t="s">
        <v>404</v>
      </c>
      <c r="M315" s="304"/>
      <c r="N315" s="305" t="s">
        <v>1</v>
      </c>
      <c r="O315" s="260" t="s">
        <v>41</v>
      </c>
      <c r="P315" s="261">
        <f>I315+J315</f>
        <v>0</v>
      </c>
      <c r="Q315" s="261">
        <f>ROUND(I315*H315,2)</f>
        <v>0</v>
      </c>
      <c r="R315" s="261">
        <f>ROUND(J315*H315,2)</f>
        <v>0</v>
      </c>
      <c r="S315" s="92"/>
      <c r="T315" s="262">
        <f>S315*H315</f>
        <v>0</v>
      </c>
      <c r="U315" s="262">
        <v>0</v>
      </c>
      <c r="V315" s="262">
        <f>U315*H315</f>
        <v>0</v>
      </c>
      <c r="W315" s="262">
        <v>0</v>
      </c>
      <c r="X315" s="263">
        <f>W315*H315</f>
        <v>0</v>
      </c>
      <c r="Y315" s="39"/>
      <c r="Z315" s="39"/>
      <c r="AA315" s="39"/>
      <c r="AB315" s="39"/>
      <c r="AC315" s="39"/>
      <c r="AD315" s="39"/>
      <c r="AE315" s="39"/>
      <c r="AR315" s="264" t="s">
        <v>385</v>
      </c>
      <c r="AT315" s="264" t="s">
        <v>498</v>
      </c>
      <c r="AU315" s="264" t="s">
        <v>88</v>
      </c>
      <c r="AY315" s="18" t="s">
        <v>223</v>
      </c>
      <c r="BE315" s="265">
        <f>IF(O315="základní",K315,0)</f>
        <v>0</v>
      </c>
      <c r="BF315" s="265">
        <f>IF(O315="snížená",K315,0)</f>
        <v>0</v>
      </c>
      <c r="BG315" s="265">
        <f>IF(O315="zákl. přenesená",K315,0)</f>
        <v>0</v>
      </c>
      <c r="BH315" s="265">
        <f>IF(O315="sníž. přenesená",K315,0)</f>
        <v>0</v>
      </c>
      <c r="BI315" s="265">
        <f>IF(O315="nulová",K315,0)</f>
        <v>0</v>
      </c>
      <c r="BJ315" s="18" t="s">
        <v>86</v>
      </c>
      <c r="BK315" s="265">
        <f>ROUND(P315*H315,2)</f>
        <v>0</v>
      </c>
      <c r="BL315" s="18" t="s">
        <v>303</v>
      </c>
      <c r="BM315" s="264" t="s">
        <v>1988</v>
      </c>
    </row>
    <row r="316" s="13" customFormat="1">
      <c r="A316" s="13"/>
      <c r="B316" s="274"/>
      <c r="C316" s="275"/>
      <c r="D316" s="266" t="s">
        <v>446</v>
      </c>
      <c r="E316" s="276" t="s">
        <v>1</v>
      </c>
      <c r="F316" s="277" t="s">
        <v>4837</v>
      </c>
      <c r="G316" s="275"/>
      <c r="H316" s="278">
        <v>12.199999999999999</v>
      </c>
      <c r="I316" s="279"/>
      <c r="J316" s="279"/>
      <c r="K316" s="275"/>
      <c r="L316" s="275"/>
      <c r="M316" s="280"/>
      <c r="N316" s="281"/>
      <c r="O316" s="282"/>
      <c r="P316" s="282"/>
      <c r="Q316" s="282"/>
      <c r="R316" s="282"/>
      <c r="S316" s="282"/>
      <c r="T316" s="282"/>
      <c r="U316" s="282"/>
      <c r="V316" s="282"/>
      <c r="W316" s="282"/>
      <c r="X316" s="283"/>
      <c r="Y316" s="13"/>
      <c r="Z316" s="13"/>
      <c r="AA316" s="13"/>
      <c r="AB316" s="13"/>
      <c r="AC316" s="13"/>
      <c r="AD316" s="13"/>
      <c r="AE316" s="13"/>
      <c r="AT316" s="284" t="s">
        <v>446</v>
      </c>
      <c r="AU316" s="284" t="s">
        <v>88</v>
      </c>
      <c r="AV316" s="13" t="s">
        <v>88</v>
      </c>
      <c r="AW316" s="13" t="s">
        <v>5</v>
      </c>
      <c r="AX316" s="13" t="s">
        <v>78</v>
      </c>
      <c r="AY316" s="284" t="s">
        <v>223</v>
      </c>
    </row>
    <row r="317" s="14" customFormat="1">
      <c r="A317" s="14"/>
      <c r="B317" s="285"/>
      <c r="C317" s="286"/>
      <c r="D317" s="266" t="s">
        <v>446</v>
      </c>
      <c r="E317" s="287" t="s">
        <v>1</v>
      </c>
      <c r="F317" s="288" t="s">
        <v>463</v>
      </c>
      <c r="G317" s="286"/>
      <c r="H317" s="289">
        <v>12.199999999999999</v>
      </c>
      <c r="I317" s="290"/>
      <c r="J317" s="290"/>
      <c r="K317" s="286"/>
      <c r="L317" s="286"/>
      <c r="M317" s="291"/>
      <c r="N317" s="292"/>
      <c r="O317" s="293"/>
      <c r="P317" s="293"/>
      <c r="Q317" s="293"/>
      <c r="R317" s="293"/>
      <c r="S317" s="293"/>
      <c r="T317" s="293"/>
      <c r="U317" s="293"/>
      <c r="V317" s="293"/>
      <c r="W317" s="293"/>
      <c r="X317" s="294"/>
      <c r="Y317" s="14"/>
      <c r="Z317" s="14"/>
      <c r="AA317" s="14"/>
      <c r="AB317" s="14"/>
      <c r="AC317" s="14"/>
      <c r="AD317" s="14"/>
      <c r="AE317" s="14"/>
      <c r="AT317" s="295" t="s">
        <v>446</v>
      </c>
      <c r="AU317" s="295" t="s">
        <v>88</v>
      </c>
      <c r="AV317" s="14" t="s">
        <v>239</v>
      </c>
      <c r="AW317" s="14" t="s">
        <v>5</v>
      </c>
      <c r="AX317" s="14" t="s">
        <v>86</v>
      </c>
      <c r="AY317" s="295" t="s">
        <v>223</v>
      </c>
    </row>
    <row r="318" s="2" customFormat="1" ht="33" customHeight="1">
      <c r="A318" s="39"/>
      <c r="B318" s="40"/>
      <c r="C318" s="252" t="s">
        <v>1618</v>
      </c>
      <c r="D318" s="252" t="s">
        <v>226</v>
      </c>
      <c r="E318" s="253" t="s">
        <v>4838</v>
      </c>
      <c r="F318" s="254" t="s">
        <v>4839</v>
      </c>
      <c r="G318" s="255" t="s">
        <v>501</v>
      </c>
      <c r="H318" s="256">
        <v>9.4659999999999993</v>
      </c>
      <c r="I318" s="257"/>
      <c r="J318" s="257"/>
      <c r="K318" s="258">
        <f>ROUND(P318*H318,2)</f>
        <v>0</v>
      </c>
      <c r="L318" s="254" t="s">
        <v>404</v>
      </c>
      <c r="M318" s="45"/>
      <c r="N318" s="259" t="s">
        <v>1</v>
      </c>
      <c r="O318" s="260" t="s">
        <v>41</v>
      </c>
      <c r="P318" s="261">
        <f>I318+J318</f>
        <v>0</v>
      </c>
      <c r="Q318" s="261">
        <f>ROUND(I318*H318,2)</f>
        <v>0</v>
      </c>
      <c r="R318" s="261">
        <f>ROUND(J318*H318,2)</f>
        <v>0</v>
      </c>
      <c r="S318" s="92"/>
      <c r="T318" s="262">
        <f>S318*H318</f>
        <v>0</v>
      </c>
      <c r="U318" s="262">
        <v>0</v>
      </c>
      <c r="V318" s="262">
        <f>U318*H318</f>
        <v>0</v>
      </c>
      <c r="W318" s="262">
        <v>0</v>
      </c>
      <c r="X318" s="263">
        <f>W318*H318</f>
        <v>0</v>
      </c>
      <c r="Y318" s="39"/>
      <c r="Z318" s="39"/>
      <c r="AA318" s="39"/>
      <c r="AB318" s="39"/>
      <c r="AC318" s="39"/>
      <c r="AD318" s="39"/>
      <c r="AE318" s="39"/>
      <c r="AR318" s="264" t="s">
        <v>303</v>
      </c>
      <c r="AT318" s="264" t="s">
        <v>226</v>
      </c>
      <c r="AU318" s="264" t="s">
        <v>88</v>
      </c>
      <c r="AY318" s="18" t="s">
        <v>223</v>
      </c>
      <c r="BE318" s="265">
        <f>IF(O318="základní",K318,0)</f>
        <v>0</v>
      </c>
      <c r="BF318" s="265">
        <f>IF(O318="snížená",K318,0)</f>
        <v>0</v>
      </c>
      <c r="BG318" s="265">
        <f>IF(O318="zákl. přenesená",K318,0)</f>
        <v>0</v>
      </c>
      <c r="BH318" s="265">
        <f>IF(O318="sníž. přenesená",K318,0)</f>
        <v>0</v>
      </c>
      <c r="BI318" s="265">
        <f>IF(O318="nulová",K318,0)</f>
        <v>0</v>
      </c>
      <c r="BJ318" s="18" t="s">
        <v>86</v>
      </c>
      <c r="BK318" s="265">
        <f>ROUND(P318*H318,2)</f>
        <v>0</v>
      </c>
      <c r="BL318" s="18" t="s">
        <v>303</v>
      </c>
      <c r="BM318" s="264" t="s">
        <v>2000</v>
      </c>
    </row>
    <row r="319" s="12" customFormat="1" ht="22.8" customHeight="1">
      <c r="A319" s="12"/>
      <c r="B319" s="235"/>
      <c r="C319" s="236"/>
      <c r="D319" s="237" t="s">
        <v>77</v>
      </c>
      <c r="E319" s="250" t="s">
        <v>4669</v>
      </c>
      <c r="F319" s="250" t="s">
        <v>4670</v>
      </c>
      <c r="G319" s="236"/>
      <c r="H319" s="236"/>
      <c r="I319" s="239"/>
      <c r="J319" s="239"/>
      <c r="K319" s="251">
        <f>BK319</f>
        <v>0</v>
      </c>
      <c r="L319" s="236"/>
      <c r="M319" s="241"/>
      <c r="N319" s="242"/>
      <c r="O319" s="243"/>
      <c r="P319" s="243"/>
      <c r="Q319" s="244">
        <f>SUM(Q320:Q323)</f>
        <v>0</v>
      </c>
      <c r="R319" s="244">
        <f>SUM(R320:R323)</f>
        <v>0</v>
      </c>
      <c r="S319" s="243"/>
      <c r="T319" s="245">
        <f>SUM(T320:T323)</f>
        <v>0</v>
      </c>
      <c r="U319" s="243"/>
      <c r="V319" s="245">
        <f>SUM(V320:V323)</f>
        <v>0</v>
      </c>
      <c r="W319" s="243"/>
      <c r="X319" s="246">
        <f>SUM(X320:X323)</f>
        <v>0</v>
      </c>
      <c r="Y319" s="12"/>
      <c r="Z319" s="12"/>
      <c r="AA319" s="12"/>
      <c r="AB319" s="12"/>
      <c r="AC319" s="12"/>
      <c r="AD319" s="12"/>
      <c r="AE319" s="12"/>
      <c r="AR319" s="247" t="s">
        <v>88</v>
      </c>
      <c r="AT319" s="248" t="s">
        <v>77</v>
      </c>
      <c r="AU319" s="248" t="s">
        <v>86</v>
      </c>
      <c r="AY319" s="247" t="s">
        <v>223</v>
      </c>
      <c r="BK319" s="249">
        <f>SUM(BK320:BK323)</f>
        <v>0</v>
      </c>
    </row>
    <row r="320" s="2" customFormat="1" ht="21.75" customHeight="1">
      <c r="A320" s="39"/>
      <c r="B320" s="40"/>
      <c r="C320" s="252" t="s">
        <v>1628</v>
      </c>
      <c r="D320" s="252" t="s">
        <v>226</v>
      </c>
      <c r="E320" s="253" t="s">
        <v>4840</v>
      </c>
      <c r="F320" s="254" t="s">
        <v>4841</v>
      </c>
      <c r="G320" s="255" t="s">
        <v>481</v>
      </c>
      <c r="H320" s="256">
        <v>9</v>
      </c>
      <c r="I320" s="257"/>
      <c r="J320" s="257"/>
      <c r="K320" s="258">
        <f>ROUND(P320*H320,2)</f>
        <v>0</v>
      </c>
      <c r="L320" s="254" t="s">
        <v>404</v>
      </c>
      <c r="M320" s="45"/>
      <c r="N320" s="259" t="s">
        <v>1</v>
      </c>
      <c r="O320" s="260" t="s">
        <v>41</v>
      </c>
      <c r="P320" s="261">
        <f>I320+J320</f>
        <v>0</v>
      </c>
      <c r="Q320" s="261">
        <f>ROUND(I320*H320,2)</f>
        <v>0</v>
      </c>
      <c r="R320" s="261">
        <f>ROUND(J320*H320,2)</f>
        <v>0</v>
      </c>
      <c r="S320" s="92"/>
      <c r="T320" s="262">
        <f>S320*H320</f>
        <v>0</v>
      </c>
      <c r="U320" s="262">
        <v>0</v>
      </c>
      <c r="V320" s="262">
        <f>U320*H320</f>
        <v>0</v>
      </c>
      <c r="W320" s="262">
        <v>0</v>
      </c>
      <c r="X320" s="263">
        <f>W320*H320</f>
        <v>0</v>
      </c>
      <c r="Y320" s="39"/>
      <c r="Z320" s="39"/>
      <c r="AA320" s="39"/>
      <c r="AB320" s="39"/>
      <c r="AC320" s="39"/>
      <c r="AD320" s="39"/>
      <c r="AE320" s="39"/>
      <c r="AR320" s="264" t="s">
        <v>303</v>
      </c>
      <c r="AT320" s="264" t="s">
        <v>226</v>
      </c>
      <c r="AU320" s="264" t="s">
        <v>88</v>
      </c>
      <c r="AY320" s="18" t="s">
        <v>223</v>
      </c>
      <c r="BE320" s="265">
        <f>IF(O320="základní",K320,0)</f>
        <v>0</v>
      </c>
      <c r="BF320" s="265">
        <f>IF(O320="snížená",K320,0)</f>
        <v>0</v>
      </c>
      <c r="BG320" s="265">
        <f>IF(O320="zákl. přenesená",K320,0)</f>
        <v>0</v>
      </c>
      <c r="BH320" s="265">
        <f>IF(O320="sníž. přenesená",K320,0)</f>
        <v>0</v>
      </c>
      <c r="BI320" s="265">
        <f>IF(O320="nulová",K320,0)</f>
        <v>0</v>
      </c>
      <c r="BJ320" s="18" t="s">
        <v>86</v>
      </c>
      <c r="BK320" s="265">
        <f>ROUND(P320*H320,2)</f>
        <v>0</v>
      </c>
      <c r="BL320" s="18" t="s">
        <v>303</v>
      </c>
      <c r="BM320" s="264" t="s">
        <v>2008</v>
      </c>
    </row>
    <row r="321" s="2" customFormat="1" ht="55.5" customHeight="1">
      <c r="A321" s="39"/>
      <c r="B321" s="40"/>
      <c r="C321" s="252" t="s">
        <v>1634</v>
      </c>
      <c r="D321" s="252" t="s">
        <v>226</v>
      </c>
      <c r="E321" s="253" t="s">
        <v>4673</v>
      </c>
      <c r="F321" s="254" t="s">
        <v>4842</v>
      </c>
      <c r="G321" s="255" t="s">
        <v>320</v>
      </c>
      <c r="H321" s="256">
        <v>3</v>
      </c>
      <c r="I321" s="257"/>
      <c r="J321" s="257"/>
      <c r="K321" s="258">
        <f>ROUND(P321*H321,2)</f>
        <v>0</v>
      </c>
      <c r="L321" s="254" t="s">
        <v>1</v>
      </c>
      <c r="M321" s="45"/>
      <c r="N321" s="259" t="s">
        <v>1</v>
      </c>
      <c r="O321" s="260" t="s">
        <v>41</v>
      </c>
      <c r="P321" s="261">
        <f>I321+J321</f>
        <v>0</v>
      </c>
      <c r="Q321" s="261">
        <f>ROUND(I321*H321,2)</f>
        <v>0</v>
      </c>
      <c r="R321" s="261">
        <f>ROUND(J321*H321,2)</f>
        <v>0</v>
      </c>
      <c r="S321" s="92"/>
      <c r="T321" s="262">
        <f>S321*H321</f>
        <v>0</v>
      </c>
      <c r="U321" s="262">
        <v>0</v>
      </c>
      <c r="V321" s="262">
        <f>U321*H321</f>
        <v>0</v>
      </c>
      <c r="W321" s="262">
        <v>0</v>
      </c>
      <c r="X321" s="263">
        <f>W321*H321</f>
        <v>0</v>
      </c>
      <c r="Y321" s="39"/>
      <c r="Z321" s="39"/>
      <c r="AA321" s="39"/>
      <c r="AB321" s="39"/>
      <c r="AC321" s="39"/>
      <c r="AD321" s="39"/>
      <c r="AE321" s="39"/>
      <c r="AR321" s="264" t="s">
        <v>303</v>
      </c>
      <c r="AT321" s="264" t="s">
        <v>226</v>
      </c>
      <c r="AU321" s="264" t="s">
        <v>88</v>
      </c>
      <c r="AY321" s="18" t="s">
        <v>223</v>
      </c>
      <c r="BE321" s="265">
        <f>IF(O321="základní",K321,0)</f>
        <v>0</v>
      </c>
      <c r="BF321" s="265">
        <f>IF(O321="snížená",K321,0)</f>
        <v>0</v>
      </c>
      <c r="BG321" s="265">
        <f>IF(O321="zákl. přenesená",K321,0)</f>
        <v>0</v>
      </c>
      <c r="BH321" s="265">
        <f>IF(O321="sníž. přenesená",K321,0)</f>
        <v>0</v>
      </c>
      <c r="BI321" s="265">
        <f>IF(O321="nulová",K321,0)</f>
        <v>0</v>
      </c>
      <c r="BJ321" s="18" t="s">
        <v>86</v>
      </c>
      <c r="BK321" s="265">
        <f>ROUND(P321*H321,2)</f>
        <v>0</v>
      </c>
      <c r="BL321" s="18" t="s">
        <v>303</v>
      </c>
      <c r="BM321" s="264" t="s">
        <v>2018</v>
      </c>
    </row>
    <row r="322" s="2" customFormat="1" ht="21.75" customHeight="1">
      <c r="A322" s="39"/>
      <c r="B322" s="40"/>
      <c r="C322" s="252" t="s">
        <v>1639</v>
      </c>
      <c r="D322" s="252" t="s">
        <v>226</v>
      </c>
      <c r="E322" s="253" t="s">
        <v>4843</v>
      </c>
      <c r="F322" s="254" t="s">
        <v>4844</v>
      </c>
      <c r="G322" s="255" t="s">
        <v>481</v>
      </c>
      <c r="H322" s="256">
        <v>9</v>
      </c>
      <c r="I322" s="257"/>
      <c r="J322" s="257"/>
      <c r="K322" s="258">
        <f>ROUND(P322*H322,2)</f>
        <v>0</v>
      </c>
      <c r="L322" s="254" t="s">
        <v>404</v>
      </c>
      <c r="M322" s="45"/>
      <c r="N322" s="259" t="s">
        <v>1</v>
      </c>
      <c r="O322" s="260" t="s">
        <v>41</v>
      </c>
      <c r="P322" s="261">
        <f>I322+J322</f>
        <v>0</v>
      </c>
      <c r="Q322" s="261">
        <f>ROUND(I322*H322,2)</f>
        <v>0</v>
      </c>
      <c r="R322" s="261">
        <f>ROUND(J322*H322,2)</f>
        <v>0</v>
      </c>
      <c r="S322" s="92"/>
      <c r="T322" s="262">
        <f>S322*H322</f>
        <v>0</v>
      </c>
      <c r="U322" s="262">
        <v>0</v>
      </c>
      <c r="V322" s="262">
        <f>U322*H322</f>
        <v>0</v>
      </c>
      <c r="W322" s="262">
        <v>0</v>
      </c>
      <c r="X322" s="263">
        <f>W322*H322</f>
        <v>0</v>
      </c>
      <c r="Y322" s="39"/>
      <c r="Z322" s="39"/>
      <c r="AA322" s="39"/>
      <c r="AB322" s="39"/>
      <c r="AC322" s="39"/>
      <c r="AD322" s="39"/>
      <c r="AE322" s="39"/>
      <c r="AR322" s="264" t="s">
        <v>303</v>
      </c>
      <c r="AT322" s="264" t="s">
        <v>226</v>
      </c>
      <c r="AU322" s="264" t="s">
        <v>88</v>
      </c>
      <c r="AY322" s="18" t="s">
        <v>223</v>
      </c>
      <c r="BE322" s="265">
        <f>IF(O322="základní",K322,0)</f>
        <v>0</v>
      </c>
      <c r="BF322" s="265">
        <f>IF(O322="snížená",K322,0)</f>
        <v>0</v>
      </c>
      <c r="BG322" s="265">
        <f>IF(O322="zákl. přenesená",K322,0)</f>
        <v>0</v>
      </c>
      <c r="BH322" s="265">
        <f>IF(O322="sníž. přenesená",K322,0)</f>
        <v>0</v>
      </c>
      <c r="BI322" s="265">
        <f>IF(O322="nulová",K322,0)</f>
        <v>0</v>
      </c>
      <c r="BJ322" s="18" t="s">
        <v>86</v>
      </c>
      <c r="BK322" s="265">
        <f>ROUND(P322*H322,2)</f>
        <v>0</v>
      </c>
      <c r="BL322" s="18" t="s">
        <v>303</v>
      </c>
      <c r="BM322" s="264" t="s">
        <v>2026</v>
      </c>
    </row>
    <row r="323" s="2" customFormat="1" ht="33" customHeight="1">
      <c r="A323" s="39"/>
      <c r="B323" s="40"/>
      <c r="C323" s="252" t="s">
        <v>1643</v>
      </c>
      <c r="D323" s="252" t="s">
        <v>226</v>
      </c>
      <c r="E323" s="253" t="s">
        <v>4845</v>
      </c>
      <c r="F323" s="254" t="s">
        <v>4846</v>
      </c>
      <c r="G323" s="255" t="s">
        <v>501</v>
      </c>
      <c r="H323" s="256">
        <v>0.012</v>
      </c>
      <c r="I323" s="257"/>
      <c r="J323" s="257"/>
      <c r="K323" s="258">
        <f>ROUND(P323*H323,2)</f>
        <v>0</v>
      </c>
      <c r="L323" s="254" t="s">
        <v>404</v>
      </c>
      <c r="M323" s="45"/>
      <c r="N323" s="259" t="s">
        <v>1</v>
      </c>
      <c r="O323" s="260" t="s">
        <v>41</v>
      </c>
      <c r="P323" s="261">
        <f>I323+J323</f>
        <v>0</v>
      </c>
      <c r="Q323" s="261">
        <f>ROUND(I323*H323,2)</f>
        <v>0</v>
      </c>
      <c r="R323" s="261">
        <f>ROUND(J323*H323,2)</f>
        <v>0</v>
      </c>
      <c r="S323" s="92"/>
      <c r="T323" s="262">
        <f>S323*H323</f>
        <v>0</v>
      </c>
      <c r="U323" s="262">
        <v>0</v>
      </c>
      <c r="V323" s="262">
        <f>U323*H323</f>
        <v>0</v>
      </c>
      <c r="W323" s="262">
        <v>0</v>
      </c>
      <c r="X323" s="263">
        <f>W323*H323</f>
        <v>0</v>
      </c>
      <c r="Y323" s="39"/>
      <c r="Z323" s="39"/>
      <c r="AA323" s="39"/>
      <c r="AB323" s="39"/>
      <c r="AC323" s="39"/>
      <c r="AD323" s="39"/>
      <c r="AE323" s="39"/>
      <c r="AR323" s="264" t="s">
        <v>303</v>
      </c>
      <c r="AT323" s="264" t="s">
        <v>226</v>
      </c>
      <c r="AU323" s="264" t="s">
        <v>88</v>
      </c>
      <c r="AY323" s="18" t="s">
        <v>223</v>
      </c>
      <c r="BE323" s="265">
        <f>IF(O323="základní",K323,0)</f>
        <v>0</v>
      </c>
      <c r="BF323" s="265">
        <f>IF(O323="snížená",K323,0)</f>
        <v>0</v>
      </c>
      <c r="BG323" s="265">
        <f>IF(O323="zákl. přenesená",K323,0)</f>
        <v>0</v>
      </c>
      <c r="BH323" s="265">
        <f>IF(O323="sníž. přenesená",K323,0)</f>
        <v>0</v>
      </c>
      <c r="BI323" s="265">
        <f>IF(O323="nulová",K323,0)</f>
        <v>0</v>
      </c>
      <c r="BJ323" s="18" t="s">
        <v>86</v>
      </c>
      <c r="BK323" s="265">
        <f>ROUND(P323*H323,2)</f>
        <v>0</v>
      </c>
      <c r="BL323" s="18" t="s">
        <v>303</v>
      </c>
      <c r="BM323" s="264" t="s">
        <v>3807</v>
      </c>
    </row>
    <row r="324" s="12" customFormat="1" ht="22.8" customHeight="1">
      <c r="A324" s="12"/>
      <c r="B324" s="235"/>
      <c r="C324" s="236"/>
      <c r="D324" s="237" t="s">
        <v>77</v>
      </c>
      <c r="E324" s="250" t="s">
        <v>4847</v>
      </c>
      <c r="F324" s="250" t="s">
        <v>4848</v>
      </c>
      <c r="G324" s="236"/>
      <c r="H324" s="236"/>
      <c r="I324" s="239"/>
      <c r="J324" s="239"/>
      <c r="K324" s="251">
        <f>BK324</f>
        <v>0</v>
      </c>
      <c r="L324" s="236"/>
      <c r="M324" s="241"/>
      <c r="N324" s="242"/>
      <c r="O324" s="243"/>
      <c r="P324" s="243"/>
      <c r="Q324" s="244">
        <f>SUM(Q325:Q357)</f>
        <v>0</v>
      </c>
      <c r="R324" s="244">
        <f>SUM(R325:R357)</f>
        <v>0</v>
      </c>
      <c r="S324" s="243"/>
      <c r="T324" s="245">
        <f>SUM(T325:T357)</f>
        <v>0</v>
      </c>
      <c r="U324" s="243"/>
      <c r="V324" s="245">
        <f>SUM(V325:V357)</f>
        <v>0</v>
      </c>
      <c r="W324" s="243"/>
      <c r="X324" s="246">
        <f>SUM(X325:X357)</f>
        <v>0</v>
      </c>
      <c r="Y324" s="12"/>
      <c r="Z324" s="12"/>
      <c r="AA324" s="12"/>
      <c r="AB324" s="12"/>
      <c r="AC324" s="12"/>
      <c r="AD324" s="12"/>
      <c r="AE324" s="12"/>
      <c r="AR324" s="247" t="s">
        <v>88</v>
      </c>
      <c r="AT324" s="248" t="s">
        <v>77</v>
      </c>
      <c r="AU324" s="248" t="s">
        <v>86</v>
      </c>
      <c r="AY324" s="247" t="s">
        <v>223</v>
      </c>
      <c r="BK324" s="249">
        <f>SUM(BK325:BK357)</f>
        <v>0</v>
      </c>
    </row>
    <row r="325" s="2" customFormat="1" ht="21.75" customHeight="1">
      <c r="A325" s="39"/>
      <c r="B325" s="40"/>
      <c r="C325" s="252" t="s">
        <v>1647</v>
      </c>
      <c r="D325" s="252" t="s">
        <v>226</v>
      </c>
      <c r="E325" s="253" t="s">
        <v>4849</v>
      </c>
      <c r="F325" s="254" t="s">
        <v>4850</v>
      </c>
      <c r="G325" s="255" t="s">
        <v>320</v>
      </c>
      <c r="H325" s="256">
        <v>1</v>
      </c>
      <c r="I325" s="257"/>
      <c r="J325" s="257"/>
      <c r="K325" s="258">
        <f>ROUND(P325*H325,2)</f>
        <v>0</v>
      </c>
      <c r="L325" s="254" t="s">
        <v>404</v>
      </c>
      <c r="M325" s="45"/>
      <c r="N325" s="259" t="s">
        <v>1</v>
      </c>
      <c r="O325" s="260" t="s">
        <v>41</v>
      </c>
      <c r="P325" s="261">
        <f>I325+J325</f>
        <v>0</v>
      </c>
      <c r="Q325" s="261">
        <f>ROUND(I325*H325,2)</f>
        <v>0</v>
      </c>
      <c r="R325" s="261">
        <f>ROUND(J325*H325,2)</f>
        <v>0</v>
      </c>
      <c r="S325" s="92"/>
      <c r="T325" s="262">
        <f>S325*H325</f>
        <v>0</v>
      </c>
      <c r="U325" s="262">
        <v>0</v>
      </c>
      <c r="V325" s="262">
        <f>U325*H325</f>
        <v>0</v>
      </c>
      <c r="W325" s="262">
        <v>0</v>
      </c>
      <c r="X325" s="263">
        <f>W325*H325</f>
        <v>0</v>
      </c>
      <c r="Y325" s="39"/>
      <c r="Z325" s="39"/>
      <c r="AA325" s="39"/>
      <c r="AB325" s="39"/>
      <c r="AC325" s="39"/>
      <c r="AD325" s="39"/>
      <c r="AE325" s="39"/>
      <c r="AR325" s="264" t="s">
        <v>303</v>
      </c>
      <c r="AT325" s="264" t="s">
        <v>226</v>
      </c>
      <c r="AU325" s="264" t="s">
        <v>88</v>
      </c>
      <c r="AY325" s="18" t="s">
        <v>223</v>
      </c>
      <c r="BE325" s="265">
        <f>IF(O325="základní",K325,0)</f>
        <v>0</v>
      </c>
      <c r="BF325" s="265">
        <f>IF(O325="snížená",K325,0)</f>
        <v>0</v>
      </c>
      <c r="BG325" s="265">
        <f>IF(O325="zákl. přenesená",K325,0)</f>
        <v>0</v>
      </c>
      <c r="BH325" s="265">
        <f>IF(O325="sníž. přenesená",K325,0)</f>
        <v>0</v>
      </c>
      <c r="BI325" s="265">
        <f>IF(O325="nulová",K325,0)</f>
        <v>0</v>
      </c>
      <c r="BJ325" s="18" t="s">
        <v>86</v>
      </c>
      <c r="BK325" s="265">
        <f>ROUND(P325*H325,2)</f>
        <v>0</v>
      </c>
      <c r="BL325" s="18" t="s">
        <v>303</v>
      </c>
      <c r="BM325" s="264" t="s">
        <v>2037</v>
      </c>
    </row>
    <row r="326" s="2" customFormat="1" ht="16.5" customHeight="1">
      <c r="A326" s="39"/>
      <c r="B326" s="40"/>
      <c r="C326" s="296" t="s">
        <v>1654</v>
      </c>
      <c r="D326" s="296" t="s">
        <v>498</v>
      </c>
      <c r="E326" s="297" t="s">
        <v>4851</v>
      </c>
      <c r="F326" s="298" t="s">
        <v>4852</v>
      </c>
      <c r="G326" s="299" t="s">
        <v>320</v>
      </c>
      <c r="H326" s="300">
        <v>1</v>
      </c>
      <c r="I326" s="301"/>
      <c r="J326" s="302"/>
      <c r="K326" s="303">
        <f>ROUND(P326*H326,2)</f>
        <v>0</v>
      </c>
      <c r="L326" s="298" t="s">
        <v>1</v>
      </c>
      <c r="M326" s="304"/>
      <c r="N326" s="305" t="s">
        <v>1</v>
      </c>
      <c r="O326" s="260" t="s">
        <v>41</v>
      </c>
      <c r="P326" s="261">
        <f>I326+J326</f>
        <v>0</v>
      </c>
      <c r="Q326" s="261">
        <f>ROUND(I326*H326,2)</f>
        <v>0</v>
      </c>
      <c r="R326" s="261">
        <f>ROUND(J326*H326,2)</f>
        <v>0</v>
      </c>
      <c r="S326" s="92"/>
      <c r="T326" s="262">
        <f>S326*H326</f>
        <v>0</v>
      </c>
      <c r="U326" s="262">
        <v>0</v>
      </c>
      <c r="V326" s="262">
        <f>U326*H326</f>
        <v>0</v>
      </c>
      <c r="W326" s="262">
        <v>0</v>
      </c>
      <c r="X326" s="263">
        <f>W326*H326</f>
        <v>0</v>
      </c>
      <c r="Y326" s="39"/>
      <c r="Z326" s="39"/>
      <c r="AA326" s="39"/>
      <c r="AB326" s="39"/>
      <c r="AC326" s="39"/>
      <c r="AD326" s="39"/>
      <c r="AE326" s="39"/>
      <c r="AR326" s="264" t="s">
        <v>385</v>
      </c>
      <c r="AT326" s="264" t="s">
        <v>498</v>
      </c>
      <c r="AU326" s="264" t="s">
        <v>88</v>
      </c>
      <c r="AY326" s="18" t="s">
        <v>223</v>
      </c>
      <c r="BE326" s="265">
        <f>IF(O326="základní",K326,0)</f>
        <v>0</v>
      </c>
      <c r="BF326" s="265">
        <f>IF(O326="snížená",K326,0)</f>
        <v>0</v>
      </c>
      <c r="BG326" s="265">
        <f>IF(O326="zákl. přenesená",K326,0)</f>
        <v>0</v>
      </c>
      <c r="BH326" s="265">
        <f>IF(O326="sníž. přenesená",K326,0)</f>
        <v>0</v>
      </c>
      <c r="BI326" s="265">
        <f>IF(O326="nulová",K326,0)</f>
        <v>0</v>
      </c>
      <c r="BJ326" s="18" t="s">
        <v>86</v>
      </c>
      <c r="BK326" s="265">
        <f>ROUND(P326*H326,2)</f>
        <v>0</v>
      </c>
      <c r="BL326" s="18" t="s">
        <v>303</v>
      </c>
      <c r="BM326" s="264" t="s">
        <v>2050</v>
      </c>
    </row>
    <row r="327" s="2" customFormat="1" ht="21.75" customHeight="1">
      <c r="A327" s="39"/>
      <c r="B327" s="40"/>
      <c r="C327" s="252" t="s">
        <v>1659</v>
      </c>
      <c r="D327" s="252" t="s">
        <v>226</v>
      </c>
      <c r="E327" s="253" t="s">
        <v>4853</v>
      </c>
      <c r="F327" s="254" t="s">
        <v>4854</v>
      </c>
      <c r="G327" s="255" t="s">
        <v>481</v>
      </c>
      <c r="H327" s="256">
        <v>10</v>
      </c>
      <c r="I327" s="257"/>
      <c r="J327" s="257"/>
      <c r="K327" s="258">
        <f>ROUND(P327*H327,2)</f>
        <v>0</v>
      </c>
      <c r="L327" s="254" t="s">
        <v>404</v>
      </c>
      <c r="M327" s="45"/>
      <c r="N327" s="259" t="s">
        <v>1</v>
      </c>
      <c r="O327" s="260" t="s">
        <v>41</v>
      </c>
      <c r="P327" s="261">
        <f>I327+J327</f>
        <v>0</v>
      </c>
      <c r="Q327" s="261">
        <f>ROUND(I327*H327,2)</f>
        <v>0</v>
      </c>
      <c r="R327" s="261">
        <f>ROUND(J327*H327,2)</f>
        <v>0</v>
      </c>
      <c r="S327" s="92"/>
      <c r="T327" s="262">
        <f>S327*H327</f>
        <v>0</v>
      </c>
      <c r="U327" s="262">
        <v>0</v>
      </c>
      <c r="V327" s="262">
        <f>U327*H327</f>
        <v>0</v>
      </c>
      <c r="W327" s="262">
        <v>0</v>
      </c>
      <c r="X327" s="263">
        <f>W327*H327</f>
        <v>0</v>
      </c>
      <c r="Y327" s="39"/>
      <c r="Z327" s="39"/>
      <c r="AA327" s="39"/>
      <c r="AB327" s="39"/>
      <c r="AC327" s="39"/>
      <c r="AD327" s="39"/>
      <c r="AE327" s="39"/>
      <c r="AR327" s="264" t="s">
        <v>303</v>
      </c>
      <c r="AT327" s="264" t="s">
        <v>226</v>
      </c>
      <c r="AU327" s="264" t="s">
        <v>88</v>
      </c>
      <c r="AY327" s="18" t="s">
        <v>223</v>
      </c>
      <c r="BE327" s="265">
        <f>IF(O327="základní",K327,0)</f>
        <v>0</v>
      </c>
      <c r="BF327" s="265">
        <f>IF(O327="snížená",K327,0)</f>
        <v>0</v>
      </c>
      <c r="BG327" s="265">
        <f>IF(O327="zákl. přenesená",K327,0)</f>
        <v>0</v>
      </c>
      <c r="BH327" s="265">
        <f>IF(O327="sníž. přenesená",K327,0)</f>
        <v>0</v>
      </c>
      <c r="BI327" s="265">
        <f>IF(O327="nulová",K327,0)</f>
        <v>0</v>
      </c>
      <c r="BJ327" s="18" t="s">
        <v>86</v>
      </c>
      <c r="BK327" s="265">
        <f>ROUND(P327*H327,2)</f>
        <v>0</v>
      </c>
      <c r="BL327" s="18" t="s">
        <v>303</v>
      </c>
      <c r="BM327" s="264" t="s">
        <v>2070</v>
      </c>
    </row>
    <row r="328" s="2" customFormat="1">
      <c r="A328" s="39"/>
      <c r="B328" s="40"/>
      <c r="C328" s="41"/>
      <c r="D328" s="266" t="s">
        <v>232</v>
      </c>
      <c r="E328" s="41"/>
      <c r="F328" s="267" t="s">
        <v>4855</v>
      </c>
      <c r="G328" s="41"/>
      <c r="H328" s="41"/>
      <c r="I328" s="158"/>
      <c r="J328" s="158"/>
      <c r="K328" s="41"/>
      <c r="L328" s="41"/>
      <c r="M328" s="45"/>
      <c r="N328" s="268"/>
      <c r="O328" s="269"/>
      <c r="P328" s="92"/>
      <c r="Q328" s="92"/>
      <c r="R328" s="92"/>
      <c r="S328" s="92"/>
      <c r="T328" s="92"/>
      <c r="U328" s="92"/>
      <c r="V328" s="92"/>
      <c r="W328" s="92"/>
      <c r="X328" s="93"/>
      <c r="Y328" s="39"/>
      <c r="Z328" s="39"/>
      <c r="AA328" s="39"/>
      <c r="AB328" s="39"/>
      <c r="AC328" s="39"/>
      <c r="AD328" s="39"/>
      <c r="AE328" s="39"/>
      <c r="AT328" s="18" t="s">
        <v>232</v>
      </c>
      <c r="AU328" s="18" t="s">
        <v>88</v>
      </c>
    </row>
    <row r="329" s="2" customFormat="1" ht="21.75" customHeight="1">
      <c r="A329" s="39"/>
      <c r="B329" s="40"/>
      <c r="C329" s="252" t="s">
        <v>1666</v>
      </c>
      <c r="D329" s="252" t="s">
        <v>226</v>
      </c>
      <c r="E329" s="253" t="s">
        <v>4853</v>
      </c>
      <c r="F329" s="254" t="s">
        <v>4854</v>
      </c>
      <c r="G329" s="255" t="s">
        <v>481</v>
      </c>
      <c r="H329" s="256">
        <v>105</v>
      </c>
      <c r="I329" s="257"/>
      <c r="J329" s="257"/>
      <c r="K329" s="258">
        <f>ROUND(P329*H329,2)</f>
        <v>0</v>
      </c>
      <c r="L329" s="254" t="s">
        <v>404</v>
      </c>
      <c r="M329" s="45"/>
      <c r="N329" s="259" t="s">
        <v>1</v>
      </c>
      <c r="O329" s="260" t="s">
        <v>41</v>
      </c>
      <c r="P329" s="261">
        <f>I329+J329</f>
        <v>0</v>
      </c>
      <c r="Q329" s="261">
        <f>ROUND(I329*H329,2)</f>
        <v>0</v>
      </c>
      <c r="R329" s="261">
        <f>ROUND(J329*H329,2)</f>
        <v>0</v>
      </c>
      <c r="S329" s="92"/>
      <c r="T329" s="262">
        <f>S329*H329</f>
        <v>0</v>
      </c>
      <c r="U329" s="262">
        <v>0</v>
      </c>
      <c r="V329" s="262">
        <f>U329*H329</f>
        <v>0</v>
      </c>
      <c r="W329" s="262">
        <v>0</v>
      </c>
      <c r="X329" s="263">
        <f>W329*H329</f>
        <v>0</v>
      </c>
      <c r="Y329" s="39"/>
      <c r="Z329" s="39"/>
      <c r="AA329" s="39"/>
      <c r="AB329" s="39"/>
      <c r="AC329" s="39"/>
      <c r="AD329" s="39"/>
      <c r="AE329" s="39"/>
      <c r="AR329" s="264" t="s">
        <v>303</v>
      </c>
      <c r="AT329" s="264" t="s">
        <v>226</v>
      </c>
      <c r="AU329" s="264" t="s">
        <v>88</v>
      </c>
      <c r="AY329" s="18" t="s">
        <v>223</v>
      </c>
      <c r="BE329" s="265">
        <f>IF(O329="základní",K329,0)</f>
        <v>0</v>
      </c>
      <c r="BF329" s="265">
        <f>IF(O329="snížená",K329,0)</f>
        <v>0</v>
      </c>
      <c r="BG329" s="265">
        <f>IF(O329="zákl. přenesená",K329,0)</f>
        <v>0</v>
      </c>
      <c r="BH329" s="265">
        <f>IF(O329="sníž. přenesená",K329,0)</f>
        <v>0</v>
      </c>
      <c r="BI329" s="265">
        <f>IF(O329="nulová",K329,0)</f>
        <v>0</v>
      </c>
      <c r="BJ329" s="18" t="s">
        <v>86</v>
      </c>
      <c r="BK329" s="265">
        <f>ROUND(P329*H329,2)</f>
        <v>0</v>
      </c>
      <c r="BL329" s="18" t="s">
        <v>303</v>
      </c>
      <c r="BM329" s="264" t="s">
        <v>2081</v>
      </c>
    </row>
    <row r="330" s="2" customFormat="1">
      <c r="A330" s="39"/>
      <c r="B330" s="40"/>
      <c r="C330" s="41"/>
      <c r="D330" s="266" t="s">
        <v>232</v>
      </c>
      <c r="E330" s="41"/>
      <c r="F330" s="267" t="s">
        <v>4855</v>
      </c>
      <c r="G330" s="41"/>
      <c r="H330" s="41"/>
      <c r="I330" s="158"/>
      <c r="J330" s="158"/>
      <c r="K330" s="41"/>
      <c r="L330" s="41"/>
      <c r="M330" s="45"/>
      <c r="N330" s="268"/>
      <c r="O330" s="269"/>
      <c r="P330" s="92"/>
      <c r="Q330" s="92"/>
      <c r="R330" s="92"/>
      <c r="S330" s="92"/>
      <c r="T330" s="92"/>
      <c r="U330" s="92"/>
      <c r="V330" s="92"/>
      <c r="W330" s="92"/>
      <c r="X330" s="93"/>
      <c r="Y330" s="39"/>
      <c r="Z330" s="39"/>
      <c r="AA330" s="39"/>
      <c r="AB330" s="39"/>
      <c r="AC330" s="39"/>
      <c r="AD330" s="39"/>
      <c r="AE330" s="39"/>
      <c r="AT330" s="18" t="s">
        <v>232</v>
      </c>
      <c r="AU330" s="18" t="s">
        <v>88</v>
      </c>
    </row>
    <row r="331" s="2" customFormat="1" ht="16.5" customHeight="1">
      <c r="A331" s="39"/>
      <c r="B331" s="40"/>
      <c r="C331" s="252" t="s">
        <v>1673</v>
      </c>
      <c r="D331" s="252" t="s">
        <v>226</v>
      </c>
      <c r="E331" s="253" t="s">
        <v>4856</v>
      </c>
      <c r="F331" s="254" t="s">
        <v>4857</v>
      </c>
      <c r="G331" s="255" t="s">
        <v>481</v>
      </c>
      <c r="H331" s="256">
        <v>11</v>
      </c>
      <c r="I331" s="257"/>
      <c r="J331" s="257"/>
      <c r="K331" s="258">
        <f>ROUND(P331*H331,2)</f>
        <v>0</v>
      </c>
      <c r="L331" s="254" t="s">
        <v>1</v>
      </c>
      <c r="M331" s="45"/>
      <c r="N331" s="259" t="s">
        <v>1</v>
      </c>
      <c r="O331" s="260" t="s">
        <v>41</v>
      </c>
      <c r="P331" s="261">
        <f>I331+J331</f>
        <v>0</v>
      </c>
      <c r="Q331" s="261">
        <f>ROUND(I331*H331,2)</f>
        <v>0</v>
      </c>
      <c r="R331" s="261">
        <f>ROUND(J331*H331,2)</f>
        <v>0</v>
      </c>
      <c r="S331" s="92"/>
      <c r="T331" s="262">
        <f>S331*H331</f>
        <v>0</v>
      </c>
      <c r="U331" s="262">
        <v>0</v>
      </c>
      <c r="V331" s="262">
        <f>U331*H331</f>
        <v>0</v>
      </c>
      <c r="W331" s="262">
        <v>0</v>
      </c>
      <c r="X331" s="263">
        <f>W331*H331</f>
        <v>0</v>
      </c>
      <c r="Y331" s="39"/>
      <c r="Z331" s="39"/>
      <c r="AA331" s="39"/>
      <c r="AB331" s="39"/>
      <c r="AC331" s="39"/>
      <c r="AD331" s="39"/>
      <c r="AE331" s="39"/>
      <c r="AR331" s="264" t="s">
        <v>303</v>
      </c>
      <c r="AT331" s="264" t="s">
        <v>226</v>
      </c>
      <c r="AU331" s="264" t="s">
        <v>88</v>
      </c>
      <c r="AY331" s="18" t="s">
        <v>223</v>
      </c>
      <c r="BE331" s="265">
        <f>IF(O331="základní",K331,0)</f>
        <v>0</v>
      </c>
      <c r="BF331" s="265">
        <f>IF(O331="snížená",K331,0)</f>
        <v>0</v>
      </c>
      <c r="BG331" s="265">
        <f>IF(O331="zákl. přenesená",K331,0)</f>
        <v>0</v>
      </c>
      <c r="BH331" s="265">
        <f>IF(O331="sníž. přenesená",K331,0)</f>
        <v>0</v>
      </c>
      <c r="BI331" s="265">
        <f>IF(O331="nulová",K331,0)</f>
        <v>0</v>
      </c>
      <c r="BJ331" s="18" t="s">
        <v>86</v>
      </c>
      <c r="BK331" s="265">
        <f>ROUND(P331*H331,2)</f>
        <v>0</v>
      </c>
      <c r="BL331" s="18" t="s">
        <v>303</v>
      </c>
      <c r="BM331" s="264" t="s">
        <v>2096</v>
      </c>
    </row>
    <row r="332" s="2" customFormat="1">
      <c r="A332" s="39"/>
      <c r="B332" s="40"/>
      <c r="C332" s="41"/>
      <c r="D332" s="266" t="s">
        <v>232</v>
      </c>
      <c r="E332" s="41"/>
      <c r="F332" s="267" t="s">
        <v>4858</v>
      </c>
      <c r="G332" s="41"/>
      <c r="H332" s="41"/>
      <c r="I332" s="158"/>
      <c r="J332" s="158"/>
      <c r="K332" s="41"/>
      <c r="L332" s="41"/>
      <c r="M332" s="45"/>
      <c r="N332" s="268"/>
      <c r="O332" s="269"/>
      <c r="P332" s="92"/>
      <c r="Q332" s="92"/>
      <c r="R332" s="92"/>
      <c r="S332" s="92"/>
      <c r="T332" s="92"/>
      <c r="U332" s="92"/>
      <c r="V332" s="92"/>
      <c r="W332" s="92"/>
      <c r="X332" s="93"/>
      <c r="Y332" s="39"/>
      <c r="Z332" s="39"/>
      <c r="AA332" s="39"/>
      <c r="AB332" s="39"/>
      <c r="AC332" s="39"/>
      <c r="AD332" s="39"/>
      <c r="AE332" s="39"/>
      <c r="AT332" s="18" t="s">
        <v>232</v>
      </c>
      <c r="AU332" s="18" t="s">
        <v>88</v>
      </c>
    </row>
    <row r="333" s="2" customFormat="1" ht="16.5" customHeight="1">
      <c r="A333" s="39"/>
      <c r="B333" s="40"/>
      <c r="C333" s="252" t="s">
        <v>1680</v>
      </c>
      <c r="D333" s="252" t="s">
        <v>226</v>
      </c>
      <c r="E333" s="253" t="s">
        <v>4859</v>
      </c>
      <c r="F333" s="254" t="s">
        <v>4860</v>
      </c>
      <c r="G333" s="255" t="s">
        <v>481</v>
      </c>
      <c r="H333" s="256">
        <v>8</v>
      </c>
      <c r="I333" s="257"/>
      <c r="J333" s="257"/>
      <c r="K333" s="258">
        <f>ROUND(P333*H333,2)</f>
        <v>0</v>
      </c>
      <c r="L333" s="254" t="s">
        <v>1</v>
      </c>
      <c r="M333" s="45"/>
      <c r="N333" s="259" t="s">
        <v>1</v>
      </c>
      <c r="O333" s="260" t="s">
        <v>41</v>
      </c>
      <c r="P333" s="261">
        <f>I333+J333</f>
        <v>0</v>
      </c>
      <c r="Q333" s="261">
        <f>ROUND(I333*H333,2)</f>
        <v>0</v>
      </c>
      <c r="R333" s="261">
        <f>ROUND(J333*H333,2)</f>
        <v>0</v>
      </c>
      <c r="S333" s="92"/>
      <c r="T333" s="262">
        <f>S333*H333</f>
        <v>0</v>
      </c>
      <c r="U333" s="262">
        <v>0</v>
      </c>
      <c r="V333" s="262">
        <f>U333*H333</f>
        <v>0</v>
      </c>
      <c r="W333" s="262">
        <v>0</v>
      </c>
      <c r="X333" s="263">
        <f>W333*H333</f>
        <v>0</v>
      </c>
      <c r="Y333" s="39"/>
      <c r="Z333" s="39"/>
      <c r="AA333" s="39"/>
      <c r="AB333" s="39"/>
      <c r="AC333" s="39"/>
      <c r="AD333" s="39"/>
      <c r="AE333" s="39"/>
      <c r="AR333" s="264" t="s">
        <v>303</v>
      </c>
      <c r="AT333" s="264" t="s">
        <v>226</v>
      </c>
      <c r="AU333" s="264" t="s">
        <v>88</v>
      </c>
      <c r="AY333" s="18" t="s">
        <v>223</v>
      </c>
      <c r="BE333" s="265">
        <f>IF(O333="základní",K333,0)</f>
        <v>0</v>
      </c>
      <c r="BF333" s="265">
        <f>IF(O333="snížená",K333,0)</f>
        <v>0</v>
      </c>
      <c r="BG333" s="265">
        <f>IF(O333="zákl. přenesená",K333,0)</f>
        <v>0</v>
      </c>
      <c r="BH333" s="265">
        <f>IF(O333="sníž. přenesená",K333,0)</f>
        <v>0</v>
      </c>
      <c r="BI333" s="265">
        <f>IF(O333="nulová",K333,0)</f>
        <v>0</v>
      </c>
      <c r="BJ333" s="18" t="s">
        <v>86</v>
      </c>
      <c r="BK333" s="265">
        <f>ROUND(P333*H333,2)</f>
        <v>0</v>
      </c>
      <c r="BL333" s="18" t="s">
        <v>303</v>
      </c>
      <c r="BM333" s="264" t="s">
        <v>2108</v>
      </c>
    </row>
    <row r="334" s="2" customFormat="1">
      <c r="A334" s="39"/>
      <c r="B334" s="40"/>
      <c r="C334" s="41"/>
      <c r="D334" s="266" t="s">
        <v>232</v>
      </c>
      <c r="E334" s="41"/>
      <c r="F334" s="267" t="s">
        <v>4858</v>
      </c>
      <c r="G334" s="41"/>
      <c r="H334" s="41"/>
      <c r="I334" s="158"/>
      <c r="J334" s="158"/>
      <c r="K334" s="41"/>
      <c r="L334" s="41"/>
      <c r="M334" s="45"/>
      <c r="N334" s="268"/>
      <c r="O334" s="269"/>
      <c r="P334" s="92"/>
      <c r="Q334" s="92"/>
      <c r="R334" s="92"/>
      <c r="S334" s="92"/>
      <c r="T334" s="92"/>
      <c r="U334" s="92"/>
      <c r="V334" s="92"/>
      <c r="W334" s="92"/>
      <c r="X334" s="93"/>
      <c r="Y334" s="39"/>
      <c r="Z334" s="39"/>
      <c r="AA334" s="39"/>
      <c r="AB334" s="39"/>
      <c r="AC334" s="39"/>
      <c r="AD334" s="39"/>
      <c r="AE334" s="39"/>
      <c r="AT334" s="18" t="s">
        <v>232</v>
      </c>
      <c r="AU334" s="18" t="s">
        <v>88</v>
      </c>
    </row>
    <row r="335" s="2" customFormat="1" ht="16.5" customHeight="1">
      <c r="A335" s="39"/>
      <c r="B335" s="40"/>
      <c r="C335" s="252" t="s">
        <v>1685</v>
      </c>
      <c r="D335" s="252" t="s">
        <v>226</v>
      </c>
      <c r="E335" s="253" t="s">
        <v>4861</v>
      </c>
      <c r="F335" s="254" t="s">
        <v>4862</v>
      </c>
      <c r="G335" s="255" t="s">
        <v>481</v>
      </c>
      <c r="H335" s="256">
        <v>7</v>
      </c>
      <c r="I335" s="257"/>
      <c r="J335" s="257"/>
      <c r="K335" s="258">
        <f>ROUND(P335*H335,2)</f>
        <v>0</v>
      </c>
      <c r="L335" s="254" t="s">
        <v>1</v>
      </c>
      <c r="M335" s="45"/>
      <c r="N335" s="259" t="s">
        <v>1</v>
      </c>
      <c r="O335" s="260" t="s">
        <v>41</v>
      </c>
      <c r="P335" s="261">
        <f>I335+J335</f>
        <v>0</v>
      </c>
      <c r="Q335" s="261">
        <f>ROUND(I335*H335,2)</f>
        <v>0</v>
      </c>
      <c r="R335" s="261">
        <f>ROUND(J335*H335,2)</f>
        <v>0</v>
      </c>
      <c r="S335" s="92"/>
      <c r="T335" s="262">
        <f>S335*H335</f>
        <v>0</v>
      </c>
      <c r="U335" s="262">
        <v>0</v>
      </c>
      <c r="V335" s="262">
        <f>U335*H335</f>
        <v>0</v>
      </c>
      <c r="W335" s="262">
        <v>0</v>
      </c>
      <c r="X335" s="263">
        <f>W335*H335</f>
        <v>0</v>
      </c>
      <c r="Y335" s="39"/>
      <c r="Z335" s="39"/>
      <c r="AA335" s="39"/>
      <c r="AB335" s="39"/>
      <c r="AC335" s="39"/>
      <c r="AD335" s="39"/>
      <c r="AE335" s="39"/>
      <c r="AR335" s="264" t="s">
        <v>303</v>
      </c>
      <c r="AT335" s="264" t="s">
        <v>226</v>
      </c>
      <c r="AU335" s="264" t="s">
        <v>88</v>
      </c>
      <c r="AY335" s="18" t="s">
        <v>223</v>
      </c>
      <c r="BE335" s="265">
        <f>IF(O335="základní",K335,0)</f>
        <v>0</v>
      </c>
      <c r="BF335" s="265">
        <f>IF(O335="snížená",K335,0)</f>
        <v>0</v>
      </c>
      <c r="BG335" s="265">
        <f>IF(O335="zákl. přenesená",K335,0)</f>
        <v>0</v>
      </c>
      <c r="BH335" s="265">
        <f>IF(O335="sníž. přenesená",K335,0)</f>
        <v>0</v>
      </c>
      <c r="BI335" s="265">
        <f>IF(O335="nulová",K335,0)</f>
        <v>0</v>
      </c>
      <c r="BJ335" s="18" t="s">
        <v>86</v>
      </c>
      <c r="BK335" s="265">
        <f>ROUND(P335*H335,2)</f>
        <v>0</v>
      </c>
      <c r="BL335" s="18" t="s">
        <v>303</v>
      </c>
      <c r="BM335" s="264" t="s">
        <v>4117</v>
      </c>
    </row>
    <row r="336" s="2" customFormat="1">
      <c r="A336" s="39"/>
      <c r="B336" s="40"/>
      <c r="C336" s="41"/>
      <c r="D336" s="266" t="s">
        <v>232</v>
      </c>
      <c r="E336" s="41"/>
      <c r="F336" s="267" t="s">
        <v>4858</v>
      </c>
      <c r="G336" s="41"/>
      <c r="H336" s="41"/>
      <c r="I336" s="158"/>
      <c r="J336" s="158"/>
      <c r="K336" s="41"/>
      <c r="L336" s="41"/>
      <c r="M336" s="45"/>
      <c r="N336" s="268"/>
      <c r="O336" s="269"/>
      <c r="P336" s="92"/>
      <c r="Q336" s="92"/>
      <c r="R336" s="92"/>
      <c r="S336" s="92"/>
      <c r="T336" s="92"/>
      <c r="U336" s="92"/>
      <c r="V336" s="92"/>
      <c r="W336" s="92"/>
      <c r="X336" s="93"/>
      <c r="Y336" s="39"/>
      <c r="Z336" s="39"/>
      <c r="AA336" s="39"/>
      <c r="AB336" s="39"/>
      <c r="AC336" s="39"/>
      <c r="AD336" s="39"/>
      <c r="AE336" s="39"/>
      <c r="AT336" s="18" t="s">
        <v>232</v>
      </c>
      <c r="AU336" s="18" t="s">
        <v>88</v>
      </c>
    </row>
    <row r="337" s="2" customFormat="1" ht="16.5" customHeight="1">
      <c r="A337" s="39"/>
      <c r="B337" s="40"/>
      <c r="C337" s="252" t="s">
        <v>1690</v>
      </c>
      <c r="D337" s="252" t="s">
        <v>226</v>
      </c>
      <c r="E337" s="253" t="s">
        <v>4863</v>
      </c>
      <c r="F337" s="254" t="s">
        <v>4864</v>
      </c>
      <c r="G337" s="255" t="s">
        <v>320</v>
      </c>
      <c r="H337" s="256">
        <v>1</v>
      </c>
      <c r="I337" s="257"/>
      <c r="J337" s="257"/>
      <c r="K337" s="258">
        <f>ROUND(P337*H337,2)</f>
        <v>0</v>
      </c>
      <c r="L337" s="254" t="s">
        <v>1</v>
      </c>
      <c r="M337" s="45"/>
      <c r="N337" s="259" t="s">
        <v>1</v>
      </c>
      <c r="O337" s="260" t="s">
        <v>41</v>
      </c>
      <c r="P337" s="261">
        <f>I337+J337</f>
        <v>0</v>
      </c>
      <c r="Q337" s="261">
        <f>ROUND(I337*H337,2)</f>
        <v>0</v>
      </c>
      <c r="R337" s="261">
        <f>ROUND(J337*H337,2)</f>
        <v>0</v>
      </c>
      <c r="S337" s="92"/>
      <c r="T337" s="262">
        <f>S337*H337</f>
        <v>0</v>
      </c>
      <c r="U337" s="262">
        <v>0</v>
      </c>
      <c r="V337" s="262">
        <f>U337*H337</f>
        <v>0</v>
      </c>
      <c r="W337" s="262">
        <v>0</v>
      </c>
      <c r="X337" s="263">
        <f>W337*H337</f>
        <v>0</v>
      </c>
      <c r="Y337" s="39"/>
      <c r="Z337" s="39"/>
      <c r="AA337" s="39"/>
      <c r="AB337" s="39"/>
      <c r="AC337" s="39"/>
      <c r="AD337" s="39"/>
      <c r="AE337" s="39"/>
      <c r="AR337" s="264" t="s">
        <v>303</v>
      </c>
      <c r="AT337" s="264" t="s">
        <v>226</v>
      </c>
      <c r="AU337" s="264" t="s">
        <v>88</v>
      </c>
      <c r="AY337" s="18" t="s">
        <v>223</v>
      </c>
      <c r="BE337" s="265">
        <f>IF(O337="základní",K337,0)</f>
        <v>0</v>
      </c>
      <c r="BF337" s="265">
        <f>IF(O337="snížená",K337,0)</f>
        <v>0</v>
      </c>
      <c r="BG337" s="265">
        <f>IF(O337="zákl. přenesená",K337,0)</f>
        <v>0</v>
      </c>
      <c r="BH337" s="265">
        <f>IF(O337="sníž. přenesená",K337,0)</f>
        <v>0</v>
      </c>
      <c r="BI337" s="265">
        <f>IF(O337="nulová",K337,0)</f>
        <v>0</v>
      </c>
      <c r="BJ337" s="18" t="s">
        <v>86</v>
      </c>
      <c r="BK337" s="265">
        <f>ROUND(P337*H337,2)</f>
        <v>0</v>
      </c>
      <c r="BL337" s="18" t="s">
        <v>303</v>
      </c>
      <c r="BM337" s="264" t="s">
        <v>2135</v>
      </c>
    </row>
    <row r="338" s="2" customFormat="1">
      <c r="A338" s="39"/>
      <c r="B338" s="40"/>
      <c r="C338" s="41"/>
      <c r="D338" s="266" t="s">
        <v>232</v>
      </c>
      <c r="E338" s="41"/>
      <c r="F338" s="267" t="s">
        <v>4858</v>
      </c>
      <c r="G338" s="41"/>
      <c r="H338" s="41"/>
      <c r="I338" s="158"/>
      <c r="J338" s="158"/>
      <c r="K338" s="41"/>
      <c r="L338" s="41"/>
      <c r="M338" s="45"/>
      <c r="N338" s="268"/>
      <c r="O338" s="269"/>
      <c r="P338" s="92"/>
      <c r="Q338" s="92"/>
      <c r="R338" s="92"/>
      <c r="S338" s="92"/>
      <c r="T338" s="92"/>
      <c r="U338" s="92"/>
      <c r="V338" s="92"/>
      <c r="W338" s="92"/>
      <c r="X338" s="93"/>
      <c r="Y338" s="39"/>
      <c r="Z338" s="39"/>
      <c r="AA338" s="39"/>
      <c r="AB338" s="39"/>
      <c r="AC338" s="39"/>
      <c r="AD338" s="39"/>
      <c r="AE338" s="39"/>
      <c r="AT338" s="18" t="s">
        <v>232</v>
      </c>
      <c r="AU338" s="18" t="s">
        <v>88</v>
      </c>
    </row>
    <row r="339" s="2" customFormat="1" ht="21.75" customHeight="1">
      <c r="A339" s="39"/>
      <c r="B339" s="40"/>
      <c r="C339" s="252" t="s">
        <v>1695</v>
      </c>
      <c r="D339" s="252" t="s">
        <v>226</v>
      </c>
      <c r="E339" s="253" t="s">
        <v>4865</v>
      </c>
      <c r="F339" s="254" t="s">
        <v>4866</v>
      </c>
      <c r="G339" s="255" t="s">
        <v>320</v>
      </c>
      <c r="H339" s="256">
        <v>2</v>
      </c>
      <c r="I339" s="257"/>
      <c r="J339" s="257"/>
      <c r="K339" s="258">
        <f>ROUND(P339*H339,2)</f>
        <v>0</v>
      </c>
      <c r="L339" s="254" t="s">
        <v>1</v>
      </c>
      <c r="M339" s="45"/>
      <c r="N339" s="259" t="s">
        <v>1</v>
      </c>
      <c r="O339" s="260" t="s">
        <v>41</v>
      </c>
      <c r="P339" s="261">
        <f>I339+J339</f>
        <v>0</v>
      </c>
      <c r="Q339" s="261">
        <f>ROUND(I339*H339,2)</f>
        <v>0</v>
      </c>
      <c r="R339" s="261">
        <f>ROUND(J339*H339,2)</f>
        <v>0</v>
      </c>
      <c r="S339" s="92"/>
      <c r="T339" s="262">
        <f>S339*H339</f>
        <v>0</v>
      </c>
      <c r="U339" s="262">
        <v>0</v>
      </c>
      <c r="V339" s="262">
        <f>U339*H339</f>
        <v>0</v>
      </c>
      <c r="W339" s="262">
        <v>0</v>
      </c>
      <c r="X339" s="263">
        <f>W339*H339</f>
        <v>0</v>
      </c>
      <c r="Y339" s="39"/>
      <c r="Z339" s="39"/>
      <c r="AA339" s="39"/>
      <c r="AB339" s="39"/>
      <c r="AC339" s="39"/>
      <c r="AD339" s="39"/>
      <c r="AE339" s="39"/>
      <c r="AR339" s="264" t="s">
        <v>303</v>
      </c>
      <c r="AT339" s="264" t="s">
        <v>226</v>
      </c>
      <c r="AU339" s="264" t="s">
        <v>88</v>
      </c>
      <c r="AY339" s="18" t="s">
        <v>223</v>
      </c>
      <c r="BE339" s="265">
        <f>IF(O339="základní",K339,0)</f>
        <v>0</v>
      </c>
      <c r="BF339" s="265">
        <f>IF(O339="snížená",K339,0)</f>
        <v>0</v>
      </c>
      <c r="BG339" s="265">
        <f>IF(O339="zákl. přenesená",K339,0)</f>
        <v>0</v>
      </c>
      <c r="BH339" s="265">
        <f>IF(O339="sníž. přenesená",K339,0)</f>
        <v>0</v>
      </c>
      <c r="BI339" s="265">
        <f>IF(O339="nulová",K339,0)</f>
        <v>0</v>
      </c>
      <c r="BJ339" s="18" t="s">
        <v>86</v>
      </c>
      <c r="BK339" s="265">
        <f>ROUND(P339*H339,2)</f>
        <v>0</v>
      </c>
      <c r="BL339" s="18" t="s">
        <v>303</v>
      </c>
      <c r="BM339" s="264" t="s">
        <v>2150</v>
      </c>
    </row>
    <row r="340" s="2" customFormat="1">
      <c r="A340" s="39"/>
      <c r="B340" s="40"/>
      <c r="C340" s="41"/>
      <c r="D340" s="266" t="s">
        <v>232</v>
      </c>
      <c r="E340" s="41"/>
      <c r="F340" s="267" t="s">
        <v>4858</v>
      </c>
      <c r="G340" s="41"/>
      <c r="H340" s="41"/>
      <c r="I340" s="158"/>
      <c r="J340" s="158"/>
      <c r="K340" s="41"/>
      <c r="L340" s="41"/>
      <c r="M340" s="45"/>
      <c r="N340" s="268"/>
      <c r="O340" s="269"/>
      <c r="P340" s="92"/>
      <c r="Q340" s="92"/>
      <c r="R340" s="92"/>
      <c r="S340" s="92"/>
      <c r="T340" s="92"/>
      <c r="U340" s="92"/>
      <c r="V340" s="92"/>
      <c r="W340" s="92"/>
      <c r="X340" s="93"/>
      <c r="Y340" s="39"/>
      <c r="Z340" s="39"/>
      <c r="AA340" s="39"/>
      <c r="AB340" s="39"/>
      <c r="AC340" s="39"/>
      <c r="AD340" s="39"/>
      <c r="AE340" s="39"/>
      <c r="AT340" s="18" t="s">
        <v>232</v>
      </c>
      <c r="AU340" s="18" t="s">
        <v>88</v>
      </c>
    </row>
    <row r="341" s="2" customFormat="1" ht="21.75" customHeight="1">
      <c r="A341" s="39"/>
      <c r="B341" s="40"/>
      <c r="C341" s="252" t="s">
        <v>1700</v>
      </c>
      <c r="D341" s="252" t="s">
        <v>226</v>
      </c>
      <c r="E341" s="253" t="s">
        <v>4867</v>
      </c>
      <c r="F341" s="254" t="s">
        <v>4868</v>
      </c>
      <c r="G341" s="255" t="s">
        <v>320</v>
      </c>
      <c r="H341" s="256">
        <v>2</v>
      </c>
      <c r="I341" s="257"/>
      <c r="J341" s="257"/>
      <c r="K341" s="258">
        <f>ROUND(P341*H341,2)</f>
        <v>0</v>
      </c>
      <c r="L341" s="254" t="s">
        <v>1</v>
      </c>
      <c r="M341" s="45"/>
      <c r="N341" s="259" t="s">
        <v>1</v>
      </c>
      <c r="O341" s="260" t="s">
        <v>41</v>
      </c>
      <c r="P341" s="261">
        <f>I341+J341</f>
        <v>0</v>
      </c>
      <c r="Q341" s="261">
        <f>ROUND(I341*H341,2)</f>
        <v>0</v>
      </c>
      <c r="R341" s="261">
        <f>ROUND(J341*H341,2)</f>
        <v>0</v>
      </c>
      <c r="S341" s="92"/>
      <c r="T341" s="262">
        <f>S341*H341</f>
        <v>0</v>
      </c>
      <c r="U341" s="262">
        <v>0</v>
      </c>
      <c r="V341" s="262">
        <f>U341*H341</f>
        <v>0</v>
      </c>
      <c r="W341" s="262">
        <v>0</v>
      </c>
      <c r="X341" s="263">
        <f>W341*H341</f>
        <v>0</v>
      </c>
      <c r="Y341" s="39"/>
      <c r="Z341" s="39"/>
      <c r="AA341" s="39"/>
      <c r="AB341" s="39"/>
      <c r="AC341" s="39"/>
      <c r="AD341" s="39"/>
      <c r="AE341" s="39"/>
      <c r="AR341" s="264" t="s">
        <v>303</v>
      </c>
      <c r="AT341" s="264" t="s">
        <v>226</v>
      </c>
      <c r="AU341" s="264" t="s">
        <v>88</v>
      </c>
      <c r="AY341" s="18" t="s">
        <v>223</v>
      </c>
      <c r="BE341" s="265">
        <f>IF(O341="základní",K341,0)</f>
        <v>0</v>
      </c>
      <c r="BF341" s="265">
        <f>IF(O341="snížená",K341,0)</f>
        <v>0</v>
      </c>
      <c r="BG341" s="265">
        <f>IF(O341="zákl. přenesená",K341,0)</f>
        <v>0</v>
      </c>
      <c r="BH341" s="265">
        <f>IF(O341="sníž. přenesená",K341,0)</f>
        <v>0</v>
      </c>
      <c r="BI341" s="265">
        <f>IF(O341="nulová",K341,0)</f>
        <v>0</v>
      </c>
      <c r="BJ341" s="18" t="s">
        <v>86</v>
      </c>
      <c r="BK341" s="265">
        <f>ROUND(P341*H341,2)</f>
        <v>0</v>
      </c>
      <c r="BL341" s="18" t="s">
        <v>303</v>
      </c>
      <c r="BM341" s="264" t="s">
        <v>2159</v>
      </c>
    </row>
    <row r="342" s="2" customFormat="1">
      <c r="A342" s="39"/>
      <c r="B342" s="40"/>
      <c r="C342" s="41"/>
      <c r="D342" s="266" t="s">
        <v>232</v>
      </c>
      <c r="E342" s="41"/>
      <c r="F342" s="267" t="s">
        <v>4858</v>
      </c>
      <c r="G342" s="41"/>
      <c r="H342" s="41"/>
      <c r="I342" s="158"/>
      <c r="J342" s="158"/>
      <c r="K342" s="41"/>
      <c r="L342" s="41"/>
      <c r="M342" s="45"/>
      <c r="N342" s="268"/>
      <c r="O342" s="269"/>
      <c r="P342" s="92"/>
      <c r="Q342" s="92"/>
      <c r="R342" s="92"/>
      <c r="S342" s="92"/>
      <c r="T342" s="92"/>
      <c r="U342" s="92"/>
      <c r="V342" s="92"/>
      <c r="W342" s="92"/>
      <c r="X342" s="93"/>
      <c r="Y342" s="39"/>
      <c r="Z342" s="39"/>
      <c r="AA342" s="39"/>
      <c r="AB342" s="39"/>
      <c r="AC342" s="39"/>
      <c r="AD342" s="39"/>
      <c r="AE342" s="39"/>
      <c r="AT342" s="18" t="s">
        <v>232</v>
      </c>
      <c r="AU342" s="18" t="s">
        <v>88</v>
      </c>
    </row>
    <row r="343" s="2" customFormat="1" ht="33" customHeight="1">
      <c r="A343" s="39"/>
      <c r="B343" s="40"/>
      <c r="C343" s="252" t="s">
        <v>1705</v>
      </c>
      <c r="D343" s="252" t="s">
        <v>226</v>
      </c>
      <c r="E343" s="253" t="s">
        <v>4869</v>
      </c>
      <c r="F343" s="254" t="s">
        <v>4870</v>
      </c>
      <c r="G343" s="255" t="s">
        <v>320</v>
      </c>
      <c r="H343" s="256">
        <v>2</v>
      </c>
      <c r="I343" s="257"/>
      <c r="J343" s="257"/>
      <c r="K343" s="258">
        <f>ROUND(P343*H343,2)</f>
        <v>0</v>
      </c>
      <c r="L343" s="254" t="s">
        <v>404</v>
      </c>
      <c r="M343" s="45"/>
      <c r="N343" s="259" t="s">
        <v>1</v>
      </c>
      <c r="O343" s="260" t="s">
        <v>41</v>
      </c>
      <c r="P343" s="261">
        <f>I343+J343</f>
        <v>0</v>
      </c>
      <c r="Q343" s="261">
        <f>ROUND(I343*H343,2)</f>
        <v>0</v>
      </c>
      <c r="R343" s="261">
        <f>ROUND(J343*H343,2)</f>
        <v>0</v>
      </c>
      <c r="S343" s="92"/>
      <c r="T343" s="262">
        <f>S343*H343</f>
        <v>0</v>
      </c>
      <c r="U343" s="262">
        <v>0</v>
      </c>
      <c r="V343" s="262">
        <f>U343*H343</f>
        <v>0</v>
      </c>
      <c r="W343" s="262">
        <v>0</v>
      </c>
      <c r="X343" s="263">
        <f>W343*H343</f>
        <v>0</v>
      </c>
      <c r="Y343" s="39"/>
      <c r="Z343" s="39"/>
      <c r="AA343" s="39"/>
      <c r="AB343" s="39"/>
      <c r="AC343" s="39"/>
      <c r="AD343" s="39"/>
      <c r="AE343" s="39"/>
      <c r="AR343" s="264" t="s">
        <v>303</v>
      </c>
      <c r="AT343" s="264" t="s">
        <v>226</v>
      </c>
      <c r="AU343" s="264" t="s">
        <v>88</v>
      </c>
      <c r="AY343" s="18" t="s">
        <v>223</v>
      </c>
      <c r="BE343" s="265">
        <f>IF(O343="základní",K343,0)</f>
        <v>0</v>
      </c>
      <c r="BF343" s="265">
        <f>IF(O343="snížená",K343,0)</f>
        <v>0</v>
      </c>
      <c r="BG343" s="265">
        <f>IF(O343="zákl. přenesená",K343,0)</f>
        <v>0</v>
      </c>
      <c r="BH343" s="265">
        <f>IF(O343="sníž. přenesená",K343,0)</f>
        <v>0</v>
      </c>
      <c r="BI343" s="265">
        <f>IF(O343="nulová",K343,0)</f>
        <v>0</v>
      </c>
      <c r="BJ343" s="18" t="s">
        <v>86</v>
      </c>
      <c r="BK343" s="265">
        <f>ROUND(P343*H343,2)</f>
        <v>0</v>
      </c>
      <c r="BL343" s="18" t="s">
        <v>303</v>
      </c>
      <c r="BM343" s="264" t="s">
        <v>2171</v>
      </c>
    </row>
    <row r="344" s="2" customFormat="1" ht="16.5" customHeight="1">
      <c r="A344" s="39"/>
      <c r="B344" s="40"/>
      <c r="C344" s="296" t="s">
        <v>1708</v>
      </c>
      <c r="D344" s="296" t="s">
        <v>498</v>
      </c>
      <c r="E344" s="297" t="s">
        <v>4871</v>
      </c>
      <c r="F344" s="298" t="s">
        <v>4872</v>
      </c>
      <c r="G344" s="299" t="s">
        <v>320</v>
      </c>
      <c r="H344" s="300">
        <v>2</v>
      </c>
      <c r="I344" s="301"/>
      <c r="J344" s="302"/>
      <c r="K344" s="303">
        <f>ROUND(P344*H344,2)</f>
        <v>0</v>
      </c>
      <c r="L344" s="298" t="s">
        <v>1</v>
      </c>
      <c r="M344" s="304"/>
      <c r="N344" s="305" t="s">
        <v>1</v>
      </c>
      <c r="O344" s="260" t="s">
        <v>41</v>
      </c>
      <c r="P344" s="261">
        <f>I344+J344</f>
        <v>0</v>
      </c>
      <c r="Q344" s="261">
        <f>ROUND(I344*H344,2)</f>
        <v>0</v>
      </c>
      <c r="R344" s="261">
        <f>ROUND(J344*H344,2)</f>
        <v>0</v>
      </c>
      <c r="S344" s="92"/>
      <c r="T344" s="262">
        <f>S344*H344</f>
        <v>0</v>
      </c>
      <c r="U344" s="262">
        <v>0</v>
      </c>
      <c r="V344" s="262">
        <f>U344*H344</f>
        <v>0</v>
      </c>
      <c r="W344" s="262">
        <v>0</v>
      </c>
      <c r="X344" s="263">
        <f>W344*H344</f>
        <v>0</v>
      </c>
      <c r="Y344" s="39"/>
      <c r="Z344" s="39"/>
      <c r="AA344" s="39"/>
      <c r="AB344" s="39"/>
      <c r="AC344" s="39"/>
      <c r="AD344" s="39"/>
      <c r="AE344" s="39"/>
      <c r="AR344" s="264" t="s">
        <v>385</v>
      </c>
      <c r="AT344" s="264" t="s">
        <v>498</v>
      </c>
      <c r="AU344" s="264" t="s">
        <v>88</v>
      </c>
      <c r="AY344" s="18" t="s">
        <v>223</v>
      </c>
      <c r="BE344" s="265">
        <f>IF(O344="základní",K344,0)</f>
        <v>0</v>
      </c>
      <c r="BF344" s="265">
        <f>IF(O344="snížená",K344,0)</f>
        <v>0</v>
      </c>
      <c r="BG344" s="265">
        <f>IF(O344="zákl. přenesená",K344,0)</f>
        <v>0</v>
      </c>
      <c r="BH344" s="265">
        <f>IF(O344="sníž. přenesená",K344,0)</f>
        <v>0</v>
      </c>
      <c r="BI344" s="265">
        <f>IF(O344="nulová",K344,0)</f>
        <v>0</v>
      </c>
      <c r="BJ344" s="18" t="s">
        <v>86</v>
      </c>
      <c r="BK344" s="265">
        <f>ROUND(P344*H344,2)</f>
        <v>0</v>
      </c>
      <c r="BL344" s="18" t="s">
        <v>303</v>
      </c>
      <c r="BM344" s="264" t="s">
        <v>2184</v>
      </c>
    </row>
    <row r="345" s="2" customFormat="1">
      <c r="A345" s="39"/>
      <c r="B345" s="40"/>
      <c r="C345" s="41"/>
      <c r="D345" s="266" t="s">
        <v>232</v>
      </c>
      <c r="E345" s="41"/>
      <c r="F345" s="267" t="s">
        <v>4858</v>
      </c>
      <c r="G345" s="41"/>
      <c r="H345" s="41"/>
      <c r="I345" s="158"/>
      <c r="J345" s="158"/>
      <c r="K345" s="41"/>
      <c r="L345" s="41"/>
      <c r="M345" s="45"/>
      <c r="N345" s="268"/>
      <c r="O345" s="269"/>
      <c r="P345" s="92"/>
      <c r="Q345" s="92"/>
      <c r="R345" s="92"/>
      <c r="S345" s="92"/>
      <c r="T345" s="92"/>
      <c r="U345" s="92"/>
      <c r="V345" s="92"/>
      <c r="W345" s="92"/>
      <c r="X345" s="93"/>
      <c r="Y345" s="39"/>
      <c r="Z345" s="39"/>
      <c r="AA345" s="39"/>
      <c r="AB345" s="39"/>
      <c r="AC345" s="39"/>
      <c r="AD345" s="39"/>
      <c r="AE345" s="39"/>
      <c r="AT345" s="18" t="s">
        <v>232</v>
      </c>
      <c r="AU345" s="18" t="s">
        <v>88</v>
      </c>
    </row>
    <row r="346" s="2" customFormat="1" ht="21.75" customHeight="1">
      <c r="A346" s="39"/>
      <c r="B346" s="40"/>
      <c r="C346" s="252" t="s">
        <v>1713</v>
      </c>
      <c r="D346" s="252" t="s">
        <v>226</v>
      </c>
      <c r="E346" s="253" t="s">
        <v>4873</v>
      </c>
      <c r="F346" s="254" t="s">
        <v>4874</v>
      </c>
      <c r="G346" s="255" t="s">
        <v>320</v>
      </c>
      <c r="H346" s="256">
        <v>1</v>
      </c>
      <c r="I346" s="257"/>
      <c r="J346" s="257"/>
      <c r="K346" s="258">
        <f>ROUND(P346*H346,2)</f>
        <v>0</v>
      </c>
      <c r="L346" s="254" t="s">
        <v>1</v>
      </c>
      <c r="M346" s="45"/>
      <c r="N346" s="259" t="s">
        <v>1</v>
      </c>
      <c r="O346" s="260" t="s">
        <v>41</v>
      </c>
      <c r="P346" s="261">
        <f>I346+J346</f>
        <v>0</v>
      </c>
      <c r="Q346" s="261">
        <f>ROUND(I346*H346,2)</f>
        <v>0</v>
      </c>
      <c r="R346" s="261">
        <f>ROUND(J346*H346,2)</f>
        <v>0</v>
      </c>
      <c r="S346" s="92"/>
      <c r="T346" s="262">
        <f>S346*H346</f>
        <v>0</v>
      </c>
      <c r="U346" s="262">
        <v>0</v>
      </c>
      <c r="V346" s="262">
        <f>U346*H346</f>
        <v>0</v>
      </c>
      <c r="W346" s="262">
        <v>0</v>
      </c>
      <c r="X346" s="263">
        <f>W346*H346</f>
        <v>0</v>
      </c>
      <c r="Y346" s="39"/>
      <c r="Z346" s="39"/>
      <c r="AA346" s="39"/>
      <c r="AB346" s="39"/>
      <c r="AC346" s="39"/>
      <c r="AD346" s="39"/>
      <c r="AE346" s="39"/>
      <c r="AR346" s="264" t="s">
        <v>303</v>
      </c>
      <c r="AT346" s="264" t="s">
        <v>226</v>
      </c>
      <c r="AU346" s="264" t="s">
        <v>88</v>
      </c>
      <c r="AY346" s="18" t="s">
        <v>223</v>
      </c>
      <c r="BE346" s="265">
        <f>IF(O346="základní",K346,0)</f>
        <v>0</v>
      </c>
      <c r="BF346" s="265">
        <f>IF(O346="snížená",K346,0)</f>
        <v>0</v>
      </c>
      <c r="BG346" s="265">
        <f>IF(O346="zákl. přenesená",K346,0)</f>
        <v>0</v>
      </c>
      <c r="BH346" s="265">
        <f>IF(O346="sníž. přenesená",K346,0)</f>
        <v>0</v>
      </c>
      <c r="BI346" s="265">
        <f>IF(O346="nulová",K346,0)</f>
        <v>0</v>
      </c>
      <c r="BJ346" s="18" t="s">
        <v>86</v>
      </c>
      <c r="BK346" s="265">
        <f>ROUND(P346*H346,2)</f>
        <v>0</v>
      </c>
      <c r="BL346" s="18" t="s">
        <v>303</v>
      </c>
      <c r="BM346" s="264" t="s">
        <v>2196</v>
      </c>
    </row>
    <row r="347" s="2" customFormat="1">
      <c r="A347" s="39"/>
      <c r="B347" s="40"/>
      <c r="C347" s="41"/>
      <c r="D347" s="266" t="s">
        <v>232</v>
      </c>
      <c r="E347" s="41"/>
      <c r="F347" s="267" t="s">
        <v>4858</v>
      </c>
      <c r="G347" s="41"/>
      <c r="H347" s="41"/>
      <c r="I347" s="158"/>
      <c r="J347" s="158"/>
      <c r="K347" s="41"/>
      <c r="L347" s="41"/>
      <c r="M347" s="45"/>
      <c r="N347" s="268"/>
      <c r="O347" s="269"/>
      <c r="P347" s="92"/>
      <c r="Q347" s="92"/>
      <c r="R347" s="92"/>
      <c r="S347" s="92"/>
      <c r="T347" s="92"/>
      <c r="U347" s="92"/>
      <c r="V347" s="92"/>
      <c r="W347" s="92"/>
      <c r="X347" s="93"/>
      <c r="Y347" s="39"/>
      <c r="Z347" s="39"/>
      <c r="AA347" s="39"/>
      <c r="AB347" s="39"/>
      <c r="AC347" s="39"/>
      <c r="AD347" s="39"/>
      <c r="AE347" s="39"/>
      <c r="AT347" s="18" t="s">
        <v>232</v>
      </c>
      <c r="AU347" s="18" t="s">
        <v>88</v>
      </c>
    </row>
    <row r="348" s="2" customFormat="1" ht="16.5" customHeight="1">
      <c r="A348" s="39"/>
      <c r="B348" s="40"/>
      <c r="C348" s="252" t="s">
        <v>1720</v>
      </c>
      <c r="D348" s="252" t="s">
        <v>226</v>
      </c>
      <c r="E348" s="253" t="s">
        <v>4875</v>
      </c>
      <c r="F348" s="254" t="s">
        <v>4876</v>
      </c>
      <c r="G348" s="255" t="s">
        <v>320</v>
      </c>
      <c r="H348" s="256">
        <v>1</v>
      </c>
      <c r="I348" s="257"/>
      <c r="J348" s="257"/>
      <c r="K348" s="258">
        <f>ROUND(P348*H348,2)</f>
        <v>0</v>
      </c>
      <c r="L348" s="254" t="s">
        <v>1</v>
      </c>
      <c r="M348" s="45"/>
      <c r="N348" s="259" t="s">
        <v>1</v>
      </c>
      <c r="O348" s="260" t="s">
        <v>41</v>
      </c>
      <c r="P348" s="261">
        <f>I348+J348</f>
        <v>0</v>
      </c>
      <c r="Q348" s="261">
        <f>ROUND(I348*H348,2)</f>
        <v>0</v>
      </c>
      <c r="R348" s="261">
        <f>ROUND(J348*H348,2)</f>
        <v>0</v>
      </c>
      <c r="S348" s="92"/>
      <c r="T348" s="262">
        <f>S348*H348</f>
        <v>0</v>
      </c>
      <c r="U348" s="262">
        <v>0</v>
      </c>
      <c r="V348" s="262">
        <f>U348*H348</f>
        <v>0</v>
      </c>
      <c r="W348" s="262">
        <v>0</v>
      </c>
      <c r="X348" s="263">
        <f>W348*H348</f>
        <v>0</v>
      </c>
      <c r="Y348" s="39"/>
      <c r="Z348" s="39"/>
      <c r="AA348" s="39"/>
      <c r="AB348" s="39"/>
      <c r="AC348" s="39"/>
      <c r="AD348" s="39"/>
      <c r="AE348" s="39"/>
      <c r="AR348" s="264" t="s">
        <v>303</v>
      </c>
      <c r="AT348" s="264" t="s">
        <v>226</v>
      </c>
      <c r="AU348" s="264" t="s">
        <v>88</v>
      </c>
      <c r="AY348" s="18" t="s">
        <v>223</v>
      </c>
      <c r="BE348" s="265">
        <f>IF(O348="základní",K348,0)</f>
        <v>0</v>
      </c>
      <c r="BF348" s="265">
        <f>IF(O348="snížená",K348,0)</f>
        <v>0</v>
      </c>
      <c r="BG348" s="265">
        <f>IF(O348="zákl. přenesená",K348,0)</f>
        <v>0</v>
      </c>
      <c r="BH348" s="265">
        <f>IF(O348="sníž. přenesená",K348,0)</f>
        <v>0</v>
      </c>
      <c r="BI348" s="265">
        <f>IF(O348="nulová",K348,0)</f>
        <v>0</v>
      </c>
      <c r="BJ348" s="18" t="s">
        <v>86</v>
      </c>
      <c r="BK348" s="265">
        <f>ROUND(P348*H348,2)</f>
        <v>0</v>
      </c>
      <c r="BL348" s="18" t="s">
        <v>303</v>
      </c>
      <c r="BM348" s="264" t="s">
        <v>2208</v>
      </c>
    </row>
    <row r="349" s="2" customFormat="1" ht="33" customHeight="1">
      <c r="A349" s="39"/>
      <c r="B349" s="40"/>
      <c r="C349" s="252" t="s">
        <v>1726</v>
      </c>
      <c r="D349" s="252" t="s">
        <v>226</v>
      </c>
      <c r="E349" s="253" t="s">
        <v>4877</v>
      </c>
      <c r="F349" s="254" t="s">
        <v>4878</v>
      </c>
      <c r="G349" s="255" t="s">
        <v>320</v>
      </c>
      <c r="H349" s="256">
        <v>2</v>
      </c>
      <c r="I349" s="257"/>
      <c r="J349" s="257"/>
      <c r="K349" s="258">
        <f>ROUND(P349*H349,2)</f>
        <v>0</v>
      </c>
      <c r="L349" s="254" t="s">
        <v>1</v>
      </c>
      <c r="M349" s="45"/>
      <c r="N349" s="259" t="s">
        <v>1</v>
      </c>
      <c r="O349" s="260" t="s">
        <v>41</v>
      </c>
      <c r="P349" s="261">
        <f>I349+J349</f>
        <v>0</v>
      </c>
      <c r="Q349" s="261">
        <f>ROUND(I349*H349,2)</f>
        <v>0</v>
      </c>
      <c r="R349" s="261">
        <f>ROUND(J349*H349,2)</f>
        <v>0</v>
      </c>
      <c r="S349" s="92"/>
      <c r="T349" s="262">
        <f>S349*H349</f>
        <v>0</v>
      </c>
      <c r="U349" s="262">
        <v>0</v>
      </c>
      <c r="V349" s="262">
        <f>U349*H349</f>
        <v>0</v>
      </c>
      <c r="W349" s="262">
        <v>0</v>
      </c>
      <c r="X349" s="263">
        <f>W349*H349</f>
        <v>0</v>
      </c>
      <c r="Y349" s="39"/>
      <c r="Z349" s="39"/>
      <c r="AA349" s="39"/>
      <c r="AB349" s="39"/>
      <c r="AC349" s="39"/>
      <c r="AD349" s="39"/>
      <c r="AE349" s="39"/>
      <c r="AR349" s="264" t="s">
        <v>303</v>
      </c>
      <c r="AT349" s="264" t="s">
        <v>226</v>
      </c>
      <c r="AU349" s="264" t="s">
        <v>88</v>
      </c>
      <c r="AY349" s="18" t="s">
        <v>223</v>
      </c>
      <c r="BE349" s="265">
        <f>IF(O349="základní",K349,0)</f>
        <v>0</v>
      </c>
      <c r="BF349" s="265">
        <f>IF(O349="snížená",K349,0)</f>
        <v>0</v>
      </c>
      <c r="BG349" s="265">
        <f>IF(O349="zákl. přenesená",K349,0)</f>
        <v>0</v>
      </c>
      <c r="BH349" s="265">
        <f>IF(O349="sníž. přenesená",K349,0)</f>
        <v>0</v>
      </c>
      <c r="BI349" s="265">
        <f>IF(O349="nulová",K349,0)</f>
        <v>0</v>
      </c>
      <c r="BJ349" s="18" t="s">
        <v>86</v>
      </c>
      <c r="BK349" s="265">
        <f>ROUND(P349*H349,2)</f>
        <v>0</v>
      </c>
      <c r="BL349" s="18" t="s">
        <v>303</v>
      </c>
      <c r="BM349" s="264" t="s">
        <v>2219</v>
      </c>
    </row>
    <row r="350" s="2" customFormat="1" ht="16.5" customHeight="1">
      <c r="A350" s="39"/>
      <c r="B350" s="40"/>
      <c r="C350" s="296" t="s">
        <v>2268</v>
      </c>
      <c r="D350" s="296" t="s">
        <v>498</v>
      </c>
      <c r="E350" s="297" t="s">
        <v>4879</v>
      </c>
      <c r="F350" s="298" t="s">
        <v>4880</v>
      </c>
      <c r="G350" s="299" t="s">
        <v>320</v>
      </c>
      <c r="H350" s="300">
        <v>2</v>
      </c>
      <c r="I350" s="301"/>
      <c r="J350" s="302"/>
      <c r="K350" s="303">
        <f>ROUND(P350*H350,2)</f>
        <v>0</v>
      </c>
      <c r="L350" s="298" t="s">
        <v>1</v>
      </c>
      <c r="M350" s="304"/>
      <c r="N350" s="305" t="s">
        <v>1</v>
      </c>
      <c r="O350" s="260" t="s">
        <v>41</v>
      </c>
      <c r="P350" s="261">
        <f>I350+J350</f>
        <v>0</v>
      </c>
      <c r="Q350" s="261">
        <f>ROUND(I350*H350,2)</f>
        <v>0</v>
      </c>
      <c r="R350" s="261">
        <f>ROUND(J350*H350,2)</f>
        <v>0</v>
      </c>
      <c r="S350" s="92"/>
      <c r="T350" s="262">
        <f>S350*H350</f>
        <v>0</v>
      </c>
      <c r="U350" s="262">
        <v>0</v>
      </c>
      <c r="V350" s="262">
        <f>U350*H350</f>
        <v>0</v>
      </c>
      <c r="W350" s="262">
        <v>0</v>
      </c>
      <c r="X350" s="263">
        <f>W350*H350</f>
        <v>0</v>
      </c>
      <c r="Y350" s="39"/>
      <c r="Z350" s="39"/>
      <c r="AA350" s="39"/>
      <c r="AB350" s="39"/>
      <c r="AC350" s="39"/>
      <c r="AD350" s="39"/>
      <c r="AE350" s="39"/>
      <c r="AR350" s="264" t="s">
        <v>385</v>
      </c>
      <c r="AT350" s="264" t="s">
        <v>498</v>
      </c>
      <c r="AU350" s="264" t="s">
        <v>88</v>
      </c>
      <c r="AY350" s="18" t="s">
        <v>223</v>
      </c>
      <c r="BE350" s="265">
        <f>IF(O350="základní",K350,0)</f>
        <v>0</v>
      </c>
      <c r="BF350" s="265">
        <f>IF(O350="snížená",K350,0)</f>
        <v>0</v>
      </c>
      <c r="BG350" s="265">
        <f>IF(O350="zákl. přenesená",K350,0)</f>
        <v>0</v>
      </c>
      <c r="BH350" s="265">
        <f>IF(O350="sníž. přenesená",K350,0)</f>
        <v>0</v>
      </c>
      <c r="BI350" s="265">
        <f>IF(O350="nulová",K350,0)</f>
        <v>0</v>
      </c>
      <c r="BJ350" s="18" t="s">
        <v>86</v>
      </c>
      <c r="BK350" s="265">
        <f>ROUND(P350*H350,2)</f>
        <v>0</v>
      </c>
      <c r="BL350" s="18" t="s">
        <v>303</v>
      </c>
      <c r="BM350" s="264" t="s">
        <v>3104</v>
      </c>
    </row>
    <row r="351" s="2" customFormat="1" ht="16.5" customHeight="1">
      <c r="A351" s="39"/>
      <c r="B351" s="40"/>
      <c r="C351" s="252" t="s">
        <v>1733</v>
      </c>
      <c r="D351" s="252" t="s">
        <v>226</v>
      </c>
      <c r="E351" s="253" t="s">
        <v>4881</v>
      </c>
      <c r="F351" s="254" t="s">
        <v>4882</v>
      </c>
      <c r="G351" s="255" t="s">
        <v>481</v>
      </c>
      <c r="H351" s="256">
        <v>55</v>
      </c>
      <c r="I351" s="257"/>
      <c r="J351" s="257"/>
      <c r="K351" s="258">
        <f>ROUND(P351*H351,2)</f>
        <v>0</v>
      </c>
      <c r="L351" s="254" t="s">
        <v>1</v>
      </c>
      <c r="M351" s="45"/>
      <c r="N351" s="259" t="s">
        <v>1</v>
      </c>
      <c r="O351" s="260" t="s">
        <v>41</v>
      </c>
      <c r="P351" s="261">
        <f>I351+J351</f>
        <v>0</v>
      </c>
      <c r="Q351" s="261">
        <f>ROUND(I351*H351,2)</f>
        <v>0</v>
      </c>
      <c r="R351" s="261">
        <f>ROUND(J351*H351,2)</f>
        <v>0</v>
      </c>
      <c r="S351" s="92"/>
      <c r="T351" s="262">
        <f>S351*H351</f>
        <v>0</v>
      </c>
      <c r="U351" s="262">
        <v>0</v>
      </c>
      <c r="V351" s="262">
        <f>U351*H351</f>
        <v>0</v>
      </c>
      <c r="W351" s="262">
        <v>0</v>
      </c>
      <c r="X351" s="263">
        <f>W351*H351</f>
        <v>0</v>
      </c>
      <c r="Y351" s="39"/>
      <c r="Z351" s="39"/>
      <c r="AA351" s="39"/>
      <c r="AB351" s="39"/>
      <c r="AC351" s="39"/>
      <c r="AD351" s="39"/>
      <c r="AE351" s="39"/>
      <c r="AR351" s="264" t="s">
        <v>303</v>
      </c>
      <c r="AT351" s="264" t="s">
        <v>226</v>
      </c>
      <c r="AU351" s="264" t="s">
        <v>88</v>
      </c>
      <c r="AY351" s="18" t="s">
        <v>223</v>
      </c>
      <c r="BE351" s="265">
        <f>IF(O351="základní",K351,0)</f>
        <v>0</v>
      </c>
      <c r="BF351" s="265">
        <f>IF(O351="snížená",K351,0)</f>
        <v>0</v>
      </c>
      <c r="BG351" s="265">
        <f>IF(O351="zákl. přenesená",K351,0)</f>
        <v>0</v>
      </c>
      <c r="BH351" s="265">
        <f>IF(O351="sníž. přenesená",K351,0)</f>
        <v>0</v>
      </c>
      <c r="BI351" s="265">
        <f>IF(O351="nulová",K351,0)</f>
        <v>0</v>
      </c>
      <c r="BJ351" s="18" t="s">
        <v>86</v>
      </c>
      <c r="BK351" s="265">
        <f>ROUND(P351*H351,2)</f>
        <v>0</v>
      </c>
      <c r="BL351" s="18" t="s">
        <v>303</v>
      </c>
      <c r="BM351" s="264" t="s">
        <v>2033</v>
      </c>
    </row>
    <row r="352" s="2" customFormat="1">
      <c r="A352" s="39"/>
      <c r="B352" s="40"/>
      <c r="C352" s="41"/>
      <c r="D352" s="266" t="s">
        <v>232</v>
      </c>
      <c r="E352" s="41"/>
      <c r="F352" s="267" t="s">
        <v>4883</v>
      </c>
      <c r="G352" s="41"/>
      <c r="H352" s="41"/>
      <c r="I352" s="158"/>
      <c r="J352" s="158"/>
      <c r="K352" s="41"/>
      <c r="L352" s="41"/>
      <c r="M352" s="45"/>
      <c r="N352" s="268"/>
      <c r="O352" s="269"/>
      <c r="P352" s="92"/>
      <c r="Q352" s="92"/>
      <c r="R352" s="92"/>
      <c r="S352" s="92"/>
      <c r="T352" s="92"/>
      <c r="U352" s="92"/>
      <c r="V352" s="92"/>
      <c r="W352" s="92"/>
      <c r="X352" s="93"/>
      <c r="Y352" s="39"/>
      <c r="Z352" s="39"/>
      <c r="AA352" s="39"/>
      <c r="AB352" s="39"/>
      <c r="AC352" s="39"/>
      <c r="AD352" s="39"/>
      <c r="AE352" s="39"/>
      <c r="AT352" s="18" t="s">
        <v>232</v>
      </c>
      <c r="AU352" s="18" t="s">
        <v>88</v>
      </c>
    </row>
    <row r="353" s="2" customFormat="1" ht="21.75" customHeight="1">
      <c r="A353" s="39"/>
      <c r="B353" s="40"/>
      <c r="C353" s="252" t="s">
        <v>1739</v>
      </c>
      <c r="D353" s="252" t="s">
        <v>226</v>
      </c>
      <c r="E353" s="253" t="s">
        <v>4884</v>
      </c>
      <c r="F353" s="254" t="s">
        <v>4885</v>
      </c>
      <c r="G353" s="255" t="s">
        <v>320</v>
      </c>
      <c r="H353" s="256">
        <v>1</v>
      </c>
      <c r="I353" s="257"/>
      <c r="J353" s="257"/>
      <c r="K353" s="258">
        <f>ROUND(P353*H353,2)</f>
        <v>0</v>
      </c>
      <c r="L353" s="254" t="s">
        <v>1</v>
      </c>
      <c r="M353" s="45"/>
      <c r="N353" s="259" t="s">
        <v>1</v>
      </c>
      <c r="O353" s="260" t="s">
        <v>41</v>
      </c>
      <c r="P353" s="261">
        <f>I353+J353</f>
        <v>0</v>
      </c>
      <c r="Q353" s="261">
        <f>ROUND(I353*H353,2)</f>
        <v>0</v>
      </c>
      <c r="R353" s="261">
        <f>ROUND(J353*H353,2)</f>
        <v>0</v>
      </c>
      <c r="S353" s="92"/>
      <c r="T353" s="262">
        <f>S353*H353</f>
        <v>0</v>
      </c>
      <c r="U353" s="262">
        <v>0</v>
      </c>
      <c r="V353" s="262">
        <f>U353*H353</f>
        <v>0</v>
      </c>
      <c r="W353" s="262">
        <v>0</v>
      </c>
      <c r="X353" s="263">
        <f>W353*H353</f>
        <v>0</v>
      </c>
      <c r="Y353" s="39"/>
      <c r="Z353" s="39"/>
      <c r="AA353" s="39"/>
      <c r="AB353" s="39"/>
      <c r="AC353" s="39"/>
      <c r="AD353" s="39"/>
      <c r="AE353" s="39"/>
      <c r="AR353" s="264" t="s">
        <v>303</v>
      </c>
      <c r="AT353" s="264" t="s">
        <v>226</v>
      </c>
      <c r="AU353" s="264" t="s">
        <v>88</v>
      </c>
      <c r="AY353" s="18" t="s">
        <v>223</v>
      </c>
      <c r="BE353" s="265">
        <f>IF(O353="základní",K353,0)</f>
        <v>0</v>
      </c>
      <c r="BF353" s="265">
        <f>IF(O353="snížená",K353,0)</f>
        <v>0</v>
      </c>
      <c r="BG353" s="265">
        <f>IF(O353="zákl. přenesená",K353,0)</f>
        <v>0</v>
      </c>
      <c r="BH353" s="265">
        <f>IF(O353="sníž. přenesená",K353,0)</f>
        <v>0</v>
      </c>
      <c r="BI353" s="265">
        <f>IF(O353="nulová",K353,0)</f>
        <v>0</v>
      </c>
      <c r="BJ353" s="18" t="s">
        <v>86</v>
      </c>
      <c r="BK353" s="265">
        <f>ROUND(P353*H353,2)</f>
        <v>0</v>
      </c>
      <c r="BL353" s="18" t="s">
        <v>303</v>
      </c>
      <c r="BM353" s="264" t="s">
        <v>4150</v>
      </c>
    </row>
    <row r="354" s="2" customFormat="1">
      <c r="A354" s="39"/>
      <c r="B354" s="40"/>
      <c r="C354" s="41"/>
      <c r="D354" s="266" t="s">
        <v>232</v>
      </c>
      <c r="E354" s="41"/>
      <c r="F354" s="267" t="s">
        <v>4886</v>
      </c>
      <c r="G354" s="41"/>
      <c r="H354" s="41"/>
      <c r="I354" s="158"/>
      <c r="J354" s="158"/>
      <c r="K354" s="41"/>
      <c r="L354" s="41"/>
      <c r="M354" s="45"/>
      <c r="N354" s="268"/>
      <c r="O354" s="269"/>
      <c r="P354" s="92"/>
      <c r="Q354" s="92"/>
      <c r="R354" s="92"/>
      <c r="S354" s="92"/>
      <c r="T354" s="92"/>
      <c r="U354" s="92"/>
      <c r="V354" s="92"/>
      <c r="W354" s="92"/>
      <c r="X354" s="93"/>
      <c r="Y354" s="39"/>
      <c r="Z354" s="39"/>
      <c r="AA354" s="39"/>
      <c r="AB354" s="39"/>
      <c r="AC354" s="39"/>
      <c r="AD354" s="39"/>
      <c r="AE354" s="39"/>
      <c r="AT354" s="18" t="s">
        <v>232</v>
      </c>
      <c r="AU354" s="18" t="s">
        <v>88</v>
      </c>
    </row>
    <row r="355" s="2" customFormat="1" ht="16.5" customHeight="1">
      <c r="A355" s="39"/>
      <c r="B355" s="40"/>
      <c r="C355" s="252" t="s">
        <v>1748</v>
      </c>
      <c r="D355" s="252" t="s">
        <v>226</v>
      </c>
      <c r="E355" s="253" t="s">
        <v>4887</v>
      </c>
      <c r="F355" s="254" t="s">
        <v>4888</v>
      </c>
      <c r="G355" s="255" t="s">
        <v>4889</v>
      </c>
      <c r="H355" s="256">
        <v>1</v>
      </c>
      <c r="I355" s="257"/>
      <c r="J355" s="257"/>
      <c r="K355" s="258">
        <f>ROUND(P355*H355,2)</f>
        <v>0</v>
      </c>
      <c r="L355" s="254" t="s">
        <v>1</v>
      </c>
      <c r="M355" s="45"/>
      <c r="N355" s="259" t="s">
        <v>1</v>
      </c>
      <c r="O355" s="260" t="s">
        <v>41</v>
      </c>
      <c r="P355" s="261">
        <f>I355+J355</f>
        <v>0</v>
      </c>
      <c r="Q355" s="261">
        <f>ROUND(I355*H355,2)</f>
        <v>0</v>
      </c>
      <c r="R355" s="261">
        <f>ROUND(J355*H355,2)</f>
        <v>0</v>
      </c>
      <c r="S355" s="92"/>
      <c r="T355" s="262">
        <f>S355*H355</f>
        <v>0</v>
      </c>
      <c r="U355" s="262">
        <v>0</v>
      </c>
      <c r="V355" s="262">
        <f>U355*H355</f>
        <v>0</v>
      </c>
      <c r="W355" s="262">
        <v>0</v>
      </c>
      <c r="X355" s="263">
        <f>W355*H355</f>
        <v>0</v>
      </c>
      <c r="Y355" s="39"/>
      <c r="Z355" s="39"/>
      <c r="AA355" s="39"/>
      <c r="AB355" s="39"/>
      <c r="AC355" s="39"/>
      <c r="AD355" s="39"/>
      <c r="AE355" s="39"/>
      <c r="AR355" s="264" t="s">
        <v>303</v>
      </c>
      <c r="AT355" s="264" t="s">
        <v>226</v>
      </c>
      <c r="AU355" s="264" t="s">
        <v>88</v>
      </c>
      <c r="AY355" s="18" t="s">
        <v>223</v>
      </c>
      <c r="BE355" s="265">
        <f>IF(O355="základní",K355,0)</f>
        <v>0</v>
      </c>
      <c r="BF355" s="265">
        <f>IF(O355="snížená",K355,0)</f>
        <v>0</v>
      </c>
      <c r="BG355" s="265">
        <f>IF(O355="zákl. přenesená",K355,0)</f>
        <v>0</v>
      </c>
      <c r="BH355" s="265">
        <f>IF(O355="sníž. přenesená",K355,0)</f>
        <v>0</v>
      </c>
      <c r="BI355" s="265">
        <f>IF(O355="nulová",K355,0)</f>
        <v>0</v>
      </c>
      <c r="BJ355" s="18" t="s">
        <v>86</v>
      </c>
      <c r="BK355" s="265">
        <f>ROUND(P355*H355,2)</f>
        <v>0</v>
      </c>
      <c r="BL355" s="18" t="s">
        <v>303</v>
      </c>
      <c r="BM355" s="264" t="s">
        <v>1380</v>
      </c>
    </row>
    <row r="356" s="2" customFormat="1" ht="16.5" customHeight="1">
      <c r="A356" s="39"/>
      <c r="B356" s="40"/>
      <c r="C356" s="252" t="s">
        <v>3747</v>
      </c>
      <c r="D356" s="252" t="s">
        <v>226</v>
      </c>
      <c r="E356" s="253" t="s">
        <v>4890</v>
      </c>
      <c r="F356" s="254" t="s">
        <v>4891</v>
      </c>
      <c r="G356" s="255" t="s">
        <v>4889</v>
      </c>
      <c r="H356" s="256">
        <v>1</v>
      </c>
      <c r="I356" s="257"/>
      <c r="J356" s="257"/>
      <c r="K356" s="258">
        <f>ROUND(P356*H356,2)</f>
        <v>0</v>
      </c>
      <c r="L356" s="254" t="s">
        <v>1</v>
      </c>
      <c r="M356" s="45"/>
      <c r="N356" s="259" t="s">
        <v>1</v>
      </c>
      <c r="O356" s="260" t="s">
        <v>41</v>
      </c>
      <c r="P356" s="261">
        <f>I356+J356</f>
        <v>0</v>
      </c>
      <c r="Q356" s="261">
        <f>ROUND(I356*H356,2)</f>
        <v>0</v>
      </c>
      <c r="R356" s="261">
        <f>ROUND(J356*H356,2)</f>
        <v>0</v>
      </c>
      <c r="S356" s="92"/>
      <c r="T356" s="262">
        <f>S356*H356</f>
        <v>0</v>
      </c>
      <c r="U356" s="262">
        <v>0</v>
      </c>
      <c r="V356" s="262">
        <f>U356*H356</f>
        <v>0</v>
      </c>
      <c r="W356" s="262">
        <v>0</v>
      </c>
      <c r="X356" s="263">
        <f>W356*H356</f>
        <v>0</v>
      </c>
      <c r="Y356" s="39"/>
      <c r="Z356" s="39"/>
      <c r="AA356" s="39"/>
      <c r="AB356" s="39"/>
      <c r="AC356" s="39"/>
      <c r="AD356" s="39"/>
      <c r="AE356" s="39"/>
      <c r="AR356" s="264" t="s">
        <v>303</v>
      </c>
      <c r="AT356" s="264" t="s">
        <v>226</v>
      </c>
      <c r="AU356" s="264" t="s">
        <v>88</v>
      </c>
      <c r="AY356" s="18" t="s">
        <v>223</v>
      </c>
      <c r="BE356" s="265">
        <f>IF(O356="základní",K356,0)</f>
        <v>0</v>
      </c>
      <c r="BF356" s="265">
        <f>IF(O356="snížená",K356,0)</f>
        <v>0</v>
      </c>
      <c r="BG356" s="265">
        <f>IF(O356="zákl. přenesená",K356,0)</f>
        <v>0</v>
      </c>
      <c r="BH356" s="265">
        <f>IF(O356="sníž. přenesená",K356,0)</f>
        <v>0</v>
      </c>
      <c r="BI356" s="265">
        <f>IF(O356="nulová",K356,0)</f>
        <v>0</v>
      </c>
      <c r="BJ356" s="18" t="s">
        <v>86</v>
      </c>
      <c r="BK356" s="265">
        <f>ROUND(P356*H356,2)</f>
        <v>0</v>
      </c>
      <c r="BL356" s="18" t="s">
        <v>303</v>
      </c>
      <c r="BM356" s="264" t="s">
        <v>1750</v>
      </c>
    </row>
    <row r="357" s="2" customFormat="1" ht="16.5" customHeight="1">
      <c r="A357" s="39"/>
      <c r="B357" s="40"/>
      <c r="C357" s="252" t="s">
        <v>1752</v>
      </c>
      <c r="D357" s="252" t="s">
        <v>226</v>
      </c>
      <c r="E357" s="253" t="s">
        <v>4892</v>
      </c>
      <c r="F357" s="254" t="s">
        <v>4893</v>
      </c>
      <c r="G357" s="255" t="s">
        <v>4889</v>
      </c>
      <c r="H357" s="256">
        <v>1</v>
      </c>
      <c r="I357" s="257"/>
      <c r="J357" s="257"/>
      <c r="K357" s="258">
        <f>ROUND(P357*H357,2)</f>
        <v>0</v>
      </c>
      <c r="L357" s="254" t="s">
        <v>1</v>
      </c>
      <c r="M357" s="45"/>
      <c r="N357" s="259" t="s">
        <v>1</v>
      </c>
      <c r="O357" s="260" t="s">
        <v>41</v>
      </c>
      <c r="P357" s="261">
        <f>I357+J357</f>
        <v>0</v>
      </c>
      <c r="Q357" s="261">
        <f>ROUND(I357*H357,2)</f>
        <v>0</v>
      </c>
      <c r="R357" s="261">
        <f>ROUND(J357*H357,2)</f>
        <v>0</v>
      </c>
      <c r="S357" s="92"/>
      <c r="T357" s="262">
        <f>S357*H357</f>
        <v>0</v>
      </c>
      <c r="U357" s="262">
        <v>0</v>
      </c>
      <c r="V357" s="262">
        <f>U357*H357</f>
        <v>0</v>
      </c>
      <c r="W357" s="262">
        <v>0</v>
      </c>
      <c r="X357" s="263">
        <f>W357*H357</f>
        <v>0</v>
      </c>
      <c r="Y357" s="39"/>
      <c r="Z357" s="39"/>
      <c r="AA357" s="39"/>
      <c r="AB357" s="39"/>
      <c r="AC357" s="39"/>
      <c r="AD357" s="39"/>
      <c r="AE357" s="39"/>
      <c r="AR357" s="264" t="s">
        <v>303</v>
      </c>
      <c r="AT357" s="264" t="s">
        <v>226</v>
      </c>
      <c r="AU357" s="264" t="s">
        <v>88</v>
      </c>
      <c r="AY357" s="18" t="s">
        <v>223</v>
      </c>
      <c r="BE357" s="265">
        <f>IF(O357="základní",K357,0)</f>
        <v>0</v>
      </c>
      <c r="BF357" s="265">
        <f>IF(O357="snížená",K357,0)</f>
        <v>0</v>
      </c>
      <c r="BG357" s="265">
        <f>IF(O357="zákl. přenesená",K357,0)</f>
        <v>0</v>
      </c>
      <c r="BH357" s="265">
        <f>IF(O357="sníž. přenesená",K357,0)</f>
        <v>0</v>
      </c>
      <c r="BI357" s="265">
        <f>IF(O357="nulová",K357,0)</f>
        <v>0</v>
      </c>
      <c r="BJ357" s="18" t="s">
        <v>86</v>
      </c>
      <c r="BK357" s="265">
        <f>ROUND(P357*H357,2)</f>
        <v>0</v>
      </c>
      <c r="BL357" s="18" t="s">
        <v>303</v>
      </c>
      <c r="BM357" s="264" t="s">
        <v>4161</v>
      </c>
    </row>
    <row r="358" s="12" customFormat="1" ht="22.8" customHeight="1">
      <c r="A358" s="12"/>
      <c r="B358" s="235"/>
      <c r="C358" s="236"/>
      <c r="D358" s="237" t="s">
        <v>77</v>
      </c>
      <c r="E358" s="250" t="s">
        <v>2113</v>
      </c>
      <c r="F358" s="250" t="s">
        <v>2114</v>
      </c>
      <c r="G358" s="236"/>
      <c r="H358" s="236"/>
      <c r="I358" s="239"/>
      <c r="J358" s="239"/>
      <c r="K358" s="251">
        <f>BK358</f>
        <v>0</v>
      </c>
      <c r="L358" s="236"/>
      <c r="M358" s="241"/>
      <c r="N358" s="242"/>
      <c r="O358" s="243"/>
      <c r="P358" s="243"/>
      <c r="Q358" s="244">
        <f>SUM(Q359:Q365)</f>
        <v>0</v>
      </c>
      <c r="R358" s="244">
        <f>SUM(R359:R365)</f>
        <v>0</v>
      </c>
      <c r="S358" s="243"/>
      <c r="T358" s="245">
        <f>SUM(T359:T365)</f>
        <v>0</v>
      </c>
      <c r="U358" s="243"/>
      <c r="V358" s="245">
        <f>SUM(V359:V365)</f>
        <v>0</v>
      </c>
      <c r="W358" s="243"/>
      <c r="X358" s="246">
        <f>SUM(X359:X365)</f>
        <v>0</v>
      </c>
      <c r="Y358" s="12"/>
      <c r="Z358" s="12"/>
      <c r="AA358" s="12"/>
      <c r="AB358" s="12"/>
      <c r="AC358" s="12"/>
      <c r="AD358" s="12"/>
      <c r="AE358" s="12"/>
      <c r="AR358" s="247" t="s">
        <v>88</v>
      </c>
      <c r="AT358" s="248" t="s">
        <v>77</v>
      </c>
      <c r="AU358" s="248" t="s">
        <v>86</v>
      </c>
      <c r="AY358" s="247" t="s">
        <v>223</v>
      </c>
      <c r="BK358" s="249">
        <f>SUM(BK359:BK365)</f>
        <v>0</v>
      </c>
    </row>
    <row r="359" s="2" customFormat="1" ht="44.25" customHeight="1">
      <c r="A359" s="39"/>
      <c r="B359" s="40"/>
      <c r="C359" s="252" t="s">
        <v>1758</v>
      </c>
      <c r="D359" s="252" t="s">
        <v>226</v>
      </c>
      <c r="E359" s="253" t="s">
        <v>4894</v>
      </c>
      <c r="F359" s="254" t="s">
        <v>4895</v>
      </c>
      <c r="G359" s="255" t="s">
        <v>403</v>
      </c>
      <c r="H359" s="256">
        <v>122</v>
      </c>
      <c r="I359" s="257"/>
      <c r="J359" s="257"/>
      <c r="K359" s="258">
        <f>ROUND(P359*H359,2)</f>
        <v>0</v>
      </c>
      <c r="L359" s="254" t="s">
        <v>1</v>
      </c>
      <c r="M359" s="45"/>
      <c r="N359" s="259" t="s">
        <v>1</v>
      </c>
      <c r="O359" s="260" t="s">
        <v>41</v>
      </c>
      <c r="P359" s="261">
        <f>I359+J359</f>
        <v>0</v>
      </c>
      <c r="Q359" s="261">
        <f>ROUND(I359*H359,2)</f>
        <v>0</v>
      </c>
      <c r="R359" s="261">
        <f>ROUND(J359*H359,2)</f>
        <v>0</v>
      </c>
      <c r="S359" s="92"/>
      <c r="T359" s="262">
        <f>S359*H359</f>
        <v>0</v>
      </c>
      <c r="U359" s="262">
        <v>0</v>
      </c>
      <c r="V359" s="262">
        <f>U359*H359</f>
        <v>0</v>
      </c>
      <c r="W359" s="262">
        <v>0</v>
      </c>
      <c r="X359" s="263">
        <f>W359*H359</f>
        <v>0</v>
      </c>
      <c r="Y359" s="39"/>
      <c r="Z359" s="39"/>
      <c r="AA359" s="39"/>
      <c r="AB359" s="39"/>
      <c r="AC359" s="39"/>
      <c r="AD359" s="39"/>
      <c r="AE359" s="39"/>
      <c r="AR359" s="264" t="s">
        <v>303</v>
      </c>
      <c r="AT359" s="264" t="s">
        <v>226</v>
      </c>
      <c r="AU359" s="264" t="s">
        <v>88</v>
      </c>
      <c r="AY359" s="18" t="s">
        <v>223</v>
      </c>
      <c r="BE359" s="265">
        <f>IF(O359="základní",K359,0)</f>
        <v>0</v>
      </c>
      <c r="BF359" s="265">
        <f>IF(O359="snížená",K359,0)</f>
        <v>0</v>
      </c>
      <c r="BG359" s="265">
        <f>IF(O359="zákl. přenesená",K359,0)</f>
        <v>0</v>
      </c>
      <c r="BH359" s="265">
        <f>IF(O359="sníž. přenesená",K359,0)</f>
        <v>0</v>
      </c>
      <c r="BI359" s="265">
        <f>IF(O359="nulová",K359,0)</f>
        <v>0</v>
      </c>
      <c r="BJ359" s="18" t="s">
        <v>86</v>
      </c>
      <c r="BK359" s="265">
        <f>ROUND(P359*H359,2)</f>
        <v>0</v>
      </c>
      <c r="BL359" s="18" t="s">
        <v>303</v>
      </c>
      <c r="BM359" s="264" t="s">
        <v>4163</v>
      </c>
    </row>
    <row r="360" s="13" customFormat="1">
      <c r="A360" s="13"/>
      <c r="B360" s="274"/>
      <c r="C360" s="275"/>
      <c r="D360" s="266" t="s">
        <v>446</v>
      </c>
      <c r="E360" s="276" t="s">
        <v>1</v>
      </c>
      <c r="F360" s="277" t="s">
        <v>4896</v>
      </c>
      <c r="G360" s="275"/>
      <c r="H360" s="278">
        <v>122</v>
      </c>
      <c r="I360" s="279"/>
      <c r="J360" s="279"/>
      <c r="K360" s="275"/>
      <c r="L360" s="275"/>
      <c r="M360" s="280"/>
      <c r="N360" s="281"/>
      <c r="O360" s="282"/>
      <c r="P360" s="282"/>
      <c r="Q360" s="282"/>
      <c r="R360" s="282"/>
      <c r="S360" s="282"/>
      <c r="T360" s="282"/>
      <c r="U360" s="282"/>
      <c r="V360" s="282"/>
      <c r="W360" s="282"/>
      <c r="X360" s="283"/>
      <c r="Y360" s="13"/>
      <c r="Z360" s="13"/>
      <c r="AA360" s="13"/>
      <c r="AB360" s="13"/>
      <c r="AC360" s="13"/>
      <c r="AD360" s="13"/>
      <c r="AE360" s="13"/>
      <c r="AT360" s="284" t="s">
        <v>446</v>
      </c>
      <c r="AU360" s="284" t="s">
        <v>88</v>
      </c>
      <c r="AV360" s="13" t="s">
        <v>88</v>
      </c>
      <c r="AW360" s="13" t="s">
        <v>5</v>
      </c>
      <c r="AX360" s="13" t="s">
        <v>78</v>
      </c>
      <c r="AY360" s="284" t="s">
        <v>223</v>
      </c>
    </row>
    <row r="361" s="14" customFormat="1">
      <c r="A361" s="14"/>
      <c r="B361" s="285"/>
      <c r="C361" s="286"/>
      <c r="D361" s="266" t="s">
        <v>446</v>
      </c>
      <c r="E361" s="287" t="s">
        <v>1</v>
      </c>
      <c r="F361" s="288" t="s">
        <v>463</v>
      </c>
      <c r="G361" s="286"/>
      <c r="H361" s="289">
        <v>122</v>
      </c>
      <c r="I361" s="290"/>
      <c r="J361" s="290"/>
      <c r="K361" s="286"/>
      <c r="L361" s="286"/>
      <c r="M361" s="291"/>
      <c r="N361" s="292"/>
      <c r="O361" s="293"/>
      <c r="P361" s="293"/>
      <c r="Q361" s="293"/>
      <c r="R361" s="293"/>
      <c r="S361" s="293"/>
      <c r="T361" s="293"/>
      <c r="U361" s="293"/>
      <c r="V361" s="293"/>
      <c r="W361" s="293"/>
      <c r="X361" s="294"/>
      <c r="Y361" s="14"/>
      <c r="Z361" s="14"/>
      <c r="AA361" s="14"/>
      <c r="AB361" s="14"/>
      <c r="AC361" s="14"/>
      <c r="AD361" s="14"/>
      <c r="AE361" s="14"/>
      <c r="AT361" s="295" t="s">
        <v>446</v>
      </c>
      <c r="AU361" s="295" t="s">
        <v>88</v>
      </c>
      <c r="AV361" s="14" t="s">
        <v>239</v>
      </c>
      <c r="AW361" s="14" t="s">
        <v>5</v>
      </c>
      <c r="AX361" s="14" t="s">
        <v>86</v>
      </c>
      <c r="AY361" s="295" t="s">
        <v>223</v>
      </c>
    </row>
    <row r="362" s="2" customFormat="1" ht="21.75" customHeight="1">
      <c r="A362" s="39"/>
      <c r="B362" s="40"/>
      <c r="C362" s="252" t="s">
        <v>1761</v>
      </c>
      <c r="D362" s="252" t="s">
        <v>226</v>
      </c>
      <c r="E362" s="253" t="s">
        <v>4897</v>
      </c>
      <c r="F362" s="254" t="s">
        <v>4898</v>
      </c>
      <c r="G362" s="255" t="s">
        <v>403</v>
      </c>
      <c r="H362" s="256">
        <v>33.799999999999997</v>
      </c>
      <c r="I362" s="257"/>
      <c r="J362" s="257"/>
      <c r="K362" s="258">
        <f>ROUND(P362*H362,2)</f>
        <v>0</v>
      </c>
      <c r="L362" s="254" t="s">
        <v>1</v>
      </c>
      <c r="M362" s="45"/>
      <c r="N362" s="259" t="s">
        <v>1</v>
      </c>
      <c r="O362" s="260" t="s">
        <v>41</v>
      </c>
      <c r="P362" s="261">
        <f>I362+J362</f>
        <v>0</v>
      </c>
      <c r="Q362" s="261">
        <f>ROUND(I362*H362,2)</f>
        <v>0</v>
      </c>
      <c r="R362" s="261">
        <f>ROUND(J362*H362,2)</f>
        <v>0</v>
      </c>
      <c r="S362" s="92"/>
      <c r="T362" s="262">
        <f>S362*H362</f>
        <v>0</v>
      </c>
      <c r="U362" s="262">
        <v>0</v>
      </c>
      <c r="V362" s="262">
        <f>U362*H362</f>
        <v>0</v>
      </c>
      <c r="W362" s="262">
        <v>0</v>
      </c>
      <c r="X362" s="263">
        <f>W362*H362</f>
        <v>0</v>
      </c>
      <c r="Y362" s="39"/>
      <c r="Z362" s="39"/>
      <c r="AA362" s="39"/>
      <c r="AB362" s="39"/>
      <c r="AC362" s="39"/>
      <c r="AD362" s="39"/>
      <c r="AE362" s="39"/>
      <c r="AR362" s="264" t="s">
        <v>303</v>
      </c>
      <c r="AT362" s="264" t="s">
        <v>226</v>
      </c>
      <c r="AU362" s="264" t="s">
        <v>88</v>
      </c>
      <c r="AY362" s="18" t="s">
        <v>223</v>
      </c>
      <c r="BE362" s="265">
        <f>IF(O362="základní",K362,0)</f>
        <v>0</v>
      </c>
      <c r="BF362" s="265">
        <f>IF(O362="snížená",K362,0)</f>
        <v>0</v>
      </c>
      <c r="BG362" s="265">
        <f>IF(O362="zákl. přenesená",K362,0)</f>
        <v>0</v>
      </c>
      <c r="BH362" s="265">
        <f>IF(O362="sníž. přenesená",K362,0)</f>
        <v>0</v>
      </c>
      <c r="BI362" s="265">
        <f>IF(O362="nulová",K362,0)</f>
        <v>0</v>
      </c>
      <c r="BJ362" s="18" t="s">
        <v>86</v>
      </c>
      <c r="BK362" s="265">
        <f>ROUND(P362*H362,2)</f>
        <v>0</v>
      </c>
      <c r="BL362" s="18" t="s">
        <v>303</v>
      </c>
      <c r="BM362" s="264" t="s">
        <v>4167</v>
      </c>
    </row>
    <row r="363" s="13" customFormat="1">
      <c r="A363" s="13"/>
      <c r="B363" s="274"/>
      <c r="C363" s="275"/>
      <c r="D363" s="266" t="s">
        <v>446</v>
      </c>
      <c r="E363" s="276" t="s">
        <v>1</v>
      </c>
      <c r="F363" s="277" t="s">
        <v>4899</v>
      </c>
      <c r="G363" s="275"/>
      <c r="H363" s="278">
        <v>33.799999999999997</v>
      </c>
      <c r="I363" s="279"/>
      <c r="J363" s="279"/>
      <c r="K363" s="275"/>
      <c r="L363" s="275"/>
      <c r="M363" s="280"/>
      <c r="N363" s="281"/>
      <c r="O363" s="282"/>
      <c r="P363" s="282"/>
      <c r="Q363" s="282"/>
      <c r="R363" s="282"/>
      <c r="S363" s="282"/>
      <c r="T363" s="282"/>
      <c r="U363" s="282"/>
      <c r="V363" s="282"/>
      <c r="W363" s="282"/>
      <c r="X363" s="283"/>
      <c r="Y363" s="13"/>
      <c r="Z363" s="13"/>
      <c r="AA363" s="13"/>
      <c r="AB363" s="13"/>
      <c r="AC363" s="13"/>
      <c r="AD363" s="13"/>
      <c r="AE363" s="13"/>
      <c r="AT363" s="284" t="s">
        <v>446</v>
      </c>
      <c r="AU363" s="284" t="s">
        <v>88</v>
      </c>
      <c r="AV363" s="13" t="s">
        <v>88</v>
      </c>
      <c r="AW363" s="13" t="s">
        <v>5</v>
      </c>
      <c r="AX363" s="13" t="s">
        <v>78</v>
      </c>
      <c r="AY363" s="284" t="s">
        <v>223</v>
      </c>
    </row>
    <row r="364" s="14" customFormat="1">
      <c r="A364" s="14"/>
      <c r="B364" s="285"/>
      <c r="C364" s="286"/>
      <c r="D364" s="266" t="s">
        <v>446</v>
      </c>
      <c r="E364" s="287" t="s">
        <v>1</v>
      </c>
      <c r="F364" s="288" t="s">
        <v>463</v>
      </c>
      <c r="G364" s="286"/>
      <c r="H364" s="289">
        <v>33.799999999999997</v>
      </c>
      <c r="I364" s="290"/>
      <c r="J364" s="290"/>
      <c r="K364" s="286"/>
      <c r="L364" s="286"/>
      <c r="M364" s="291"/>
      <c r="N364" s="292"/>
      <c r="O364" s="293"/>
      <c r="P364" s="293"/>
      <c r="Q364" s="293"/>
      <c r="R364" s="293"/>
      <c r="S364" s="293"/>
      <c r="T364" s="293"/>
      <c r="U364" s="293"/>
      <c r="V364" s="293"/>
      <c r="W364" s="293"/>
      <c r="X364" s="294"/>
      <c r="Y364" s="14"/>
      <c r="Z364" s="14"/>
      <c r="AA364" s="14"/>
      <c r="AB364" s="14"/>
      <c r="AC364" s="14"/>
      <c r="AD364" s="14"/>
      <c r="AE364" s="14"/>
      <c r="AT364" s="295" t="s">
        <v>446</v>
      </c>
      <c r="AU364" s="295" t="s">
        <v>88</v>
      </c>
      <c r="AV364" s="14" t="s">
        <v>239</v>
      </c>
      <c r="AW364" s="14" t="s">
        <v>5</v>
      </c>
      <c r="AX364" s="14" t="s">
        <v>86</v>
      </c>
      <c r="AY364" s="295" t="s">
        <v>223</v>
      </c>
    </row>
    <row r="365" s="2" customFormat="1" ht="33" customHeight="1">
      <c r="A365" s="39"/>
      <c r="B365" s="40"/>
      <c r="C365" s="252" t="s">
        <v>1766</v>
      </c>
      <c r="D365" s="252" t="s">
        <v>226</v>
      </c>
      <c r="E365" s="253" t="s">
        <v>4680</v>
      </c>
      <c r="F365" s="254" t="s">
        <v>4681</v>
      </c>
      <c r="G365" s="255" t="s">
        <v>501</v>
      </c>
      <c r="H365" s="256">
        <v>2.1749999999999998</v>
      </c>
      <c r="I365" s="257"/>
      <c r="J365" s="257"/>
      <c r="K365" s="258">
        <f>ROUND(P365*H365,2)</f>
        <v>0</v>
      </c>
      <c r="L365" s="254" t="s">
        <v>404</v>
      </c>
      <c r="M365" s="45"/>
      <c r="N365" s="259" t="s">
        <v>1</v>
      </c>
      <c r="O365" s="260" t="s">
        <v>41</v>
      </c>
      <c r="P365" s="261">
        <f>I365+J365</f>
        <v>0</v>
      </c>
      <c r="Q365" s="261">
        <f>ROUND(I365*H365,2)</f>
        <v>0</v>
      </c>
      <c r="R365" s="261">
        <f>ROUND(J365*H365,2)</f>
        <v>0</v>
      </c>
      <c r="S365" s="92"/>
      <c r="T365" s="262">
        <f>S365*H365</f>
        <v>0</v>
      </c>
      <c r="U365" s="262">
        <v>0</v>
      </c>
      <c r="V365" s="262">
        <f>U365*H365</f>
        <v>0</v>
      </c>
      <c r="W365" s="262">
        <v>0</v>
      </c>
      <c r="X365" s="263">
        <f>W365*H365</f>
        <v>0</v>
      </c>
      <c r="Y365" s="39"/>
      <c r="Z365" s="39"/>
      <c r="AA365" s="39"/>
      <c r="AB365" s="39"/>
      <c r="AC365" s="39"/>
      <c r="AD365" s="39"/>
      <c r="AE365" s="39"/>
      <c r="AR365" s="264" t="s">
        <v>303</v>
      </c>
      <c r="AT365" s="264" t="s">
        <v>226</v>
      </c>
      <c r="AU365" s="264" t="s">
        <v>88</v>
      </c>
      <c r="AY365" s="18" t="s">
        <v>223</v>
      </c>
      <c r="BE365" s="265">
        <f>IF(O365="základní",K365,0)</f>
        <v>0</v>
      </c>
      <c r="BF365" s="265">
        <f>IF(O365="snížená",K365,0)</f>
        <v>0</v>
      </c>
      <c r="BG365" s="265">
        <f>IF(O365="zákl. přenesená",K365,0)</f>
        <v>0</v>
      </c>
      <c r="BH365" s="265">
        <f>IF(O365="sníž. přenesená",K365,0)</f>
        <v>0</v>
      </c>
      <c r="BI365" s="265">
        <f>IF(O365="nulová",K365,0)</f>
        <v>0</v>
      </c>
      <c r="BJ365" s="18" t="s">
        <v>86</v>
      </c>
      <c r="BK365" s="265">
        <f>ROUND(P365*H365,2)</f>
        <v>0</v>
      </c>
      <c r="BL365" s="18" t="s">
        <v>303</v>
      </c>
      <c r="BM365" s="264" t="s">
        <v>4171</v>
      </c>
    </row>
    <row r="366" s="12" customFormat="1" ht="22.8" customHeight="1">
      <c r="A366" s="12"/>
      <c r="B366" s="235"/>
      <c r="C366" s="236"/>
      <c r="D366" s="237" t="s">
        <v>77</v>
      </c>
      <c r="E366" s="250" t="s">
        <v>4900</v>
      </c>
      <c r="F366" s="250" t="s">
        <v>4901</v>
      </c>
      <c r="G366" s="236"/>
      <c r="H366" s="236"/>
      <c r="I366" s="239"/>
      <c r="J366" s="239"/>
      <c r="K366" s="251">
        <f>BK366</f>
        <v>0</v>
      </c>
      <c r="L366" s="236"/>
      <c r="M366" s="241"/>
      <c r="N366" s="242"/>
      <c r="O366" s="243"/>
      <c r="P366" s="243"/>
      <c r="Q366" s="244">
        <f>SUM(Q367:Q377)</f>
        <v>0</v>
      </c>
      <c r="R366" s="244">
        <f>SUM(R367:R377)</f>
        <v>0</v>
      </c>
      <c r="S366" s="243"/>
      <c r="T366" s="245">
        <f>SUM(T367:T377)</f>
        <v>0</v>
      </c>
      <c r="U366" s="243"/>
      <c r="V366" s="245">
        <f>SUM(V367:V377)</f>
        <v>0</v>
      </c>
      <c r="W366" s="243"/>
      <c r="X366" s="246">
        <f>SUM(X367:X377)</f>
        <v>0</v>
      </c>
      <c r="Y366" s="12"/>
      <c r="Z366" s="12"/>
      <c r="AA366" s="12"/>
      <c r="AB366" s="12"/>
      <c r="AC366" s="12"/>
      <c r="AD366" s="12"/>
      <c r="AE366" s="12"/>
      <c r="AR366" s="247" t="s">
        <v>88</v>
      </c>
      <c r="AT366" s="248" t="s">
        <v>77</v>
      </c>
      <c r="AU366" s="248" t="s">
        <v>86</v>
      </c>
      <c r="AY366" s="247" t="s">
        <v>223</v>
      </c>
      <c r="BK366" s="249">
        <f>SUM(BK367:BK377)</f>
        <v>0</v>
      </c>
    </row>
    <row r="367" s="2" customFormat="1" ht="21.75" customHeight="1">
      <c r="A367" s="39"/>
      <c r="B367" s="40"/>
      <c r="C367" s="252" t="s">
        <v>1770</v>
      </c>
      <c r="D367" s="252" t="s">
        <v>226</v>
      </c>
      <c r="E367" s="253" t="s">
        <v>4902</v>
      </c>
      <c r="F367" s="254" t="s">
        <v>4903</v>
      </c>
      <c r="G367" s="255" t="s">
        <v>481</v>
      </c>
      <c r="H367" s="256">
        <v>65</v>
      </c>
      <c r="I367" s="257"/>
      <c r="J367" s="257"/>
      <c r="K367" s="258">
        <f>ROUND(P367*H367,2)</f>
        <v>0</v>
      </c>
      <c r="L367" s="254" t="s">
        <v>404</v>
      </c>
      <c r="M367" s="45"/>
      <c r="N367" s="259" t="s">
        <v>1</v>
      </c>
      <c r="O367" s="260" t="s">
        <v>41</v>
      </c>
      <c r="P367" s="261">
        <f>I367+J367</f>
        <v>0</v>
      </c>
      <c r="Q367" s="261">
        <f>ROUND(I367*H367,2)</f>
        <v>0</v>
      </c>
      <c r="R367" s="261">
        <f>ROUND(J367*H367,2)</f>
        <v>0</v>
      </c>
      <c r="S367" s="92"/>
      <c r="T367" s="262">
        <f>S367*H367</f>
        <v>0</v>
      </c>
      <c r="U367" s="262">
        <v>0</v>
      </c>
      <c r="V367" s="262">
        <f>U367*H367</f>
        <v>0</v>
      </c>
      <c r="W367" s="262">
        <v>0</v>
      </c>
      <c r="X367" s="263">
        <f>W367*H367</f>
        <v>0</v>
      </c>
      <c r="Y367" s="39"/>
      <c r="Z367" s="39"/>
      <c r="AA367" s="39"/>
      <c r="AB367" s="39"/>
      <c r="AC367" s="39"/>
      <c r="AD367" s="39"/>
      <c r="AE367" s="39"/>
      <c r="AR367" s="264" t="s">
        <v>303</v>
      </c>
      <c r="AT367" s="264" t="s">
        <v>226</v>
      </c>
      <c r="AU367" s="264" t="s">
        <v>88</v>
      </c>
      <c r="AY367" s="18" t="s">
        <v>223</v>
      </c>
      <c r="BE367" s="265">
        <f>IF(O367="základní",K367,0)</f>
        <v>0</v>
      </c>
      <c r="BF367" s="265">
        <f>IF(O367="snížená",K367,0)</f>
        <v>0</v>
      </c>
      <c r="BG367" s="265">
        <f>IF(O367="zákl. přenesená",K367,0)</f>
        <v>0</v>
      </c>
      <c r="BH367" s="265">
        <f>IF(O367="sníž. přenesená",K367,0)</f>
        <v>0</v>
      </c>
      <c r="BI367" s="265">
        <f>IF(O367="nulová",K367,0)</f>
        <v>0</v>
      </c>
      <c r="BJ367" s="18" t="s">
        <v>86</v>
      </c>
      <c r="BK367" s="265">
        <f>ROUND(P367*H367,2)</f>
        <v>0</v>
      </c>
      <c r="BL367" s="18" t="s">
        <v>303</v>
      </c>
      <c r="BM367" s="264" t="s">
        <v>4175</v>
      </c>
    </row>
    <row r="368" s="2" customFormat="1" ht="21.75" customHeight="1">
      <c r="A368" s="39"/>
      <c r="B368" s="40"/>
      <c r="C368" s="252" t="s">
        <v>1775</v>
      </c>
      <c r="D368" s="252" t="s">
        <v>226</v>
      </c>
      <c r="E368" s="253" t="s">
        <v>4904</v>
      </c>
      <c r="F368" s="254" t="s">
        <v>4905</v>
      </c>
      <c r="G368" s="255" t="s">
        <v>481</v>
      </c>
      <c r="H368" s="256">
        <v>65</v>
      </c>
      <c r="I368" s="257"/>
      <c r="J368" s="257"/>
      <c r="K368" s="258">
        <f>ROUND(P368*H368,2)</f>
        <v>0</v>
      </c>
      <c r="L368" s="254" t="s">
        <v>404</v>
      </c>
      <c r="M368" s="45"/>
      <c r="N368" s="259" t="s">
        <v>1</v>
      </c>
      <c r="O368" s="260" t="s">
        <v>41</v>
      </c>
      <c r="P368" s="261">
        <f>I368+J368</f>
        <v>0</v>
      </c>
      <c r="Q368" s="261">
        <f>ROUND(I368*H368,2)</f>
        <v>0</v>
      </c>
      <c r="R368" s="261">
        <f>ROUND(J368*H368,2)</f>
        <v>0</v>
      </c>
      <c r="S368" s="92"/>
      <c r="T368" s="262">
        <f>S368*H368</f>
        <v>0</v>
      </c>
      <c r="U368" s="262">
        <v>0</v>
      </c>
      <c r="V368" s="262">
        <f>U368*H368</f>
        <v>0</v>
      </c>
      <c r="W368" s="262">
        <v>0</v>
      </c>
      <c r="X368" s="263">
        <f>W368*H368</f>
        <v>0</v>
      </c>
      <c r="Y368" s="39"/>
      <c r="Z368" s="39"/>
      <c r="AA368" s="39"/>
      <c r="AB368" s="39"/>
      <c r="AC368" s="39"/>
      <c r="AD368" s="39"/>
      <c r="AE368" s="39"/>
      <c r="AR368" s="264" t="s">
        <v>303</v>
      </c>
      <c r="AT368" s="264" t="s">
        <v>226</v>
      </c>
      <c r="AU368" s="264" t="s">
        <v>88</v>
      </c>
      <c r="AY368" s="18" t="s">
        <v>223</v>
      </c>
      <c r="BE368" s="265">
        <f>IF(O368="základní",K368,0)</f>
        <v>0</v>
      </c>
      <c r="BF368" s="265">
        <f>IF(O368="snížená",K368,0)</f>
        <v>0</v>
      </c>
      <c r="BG368" s="265">
        <f>IF(O368="zákl. přenesená",K368,0)</f>
        <v>0</v>
      </c>
      <c r="BH368" s="265">
        <f>IF(O368="sníž. přenesená",K368,0)</f>
        <v>0</v>
      </c>
      <c r="BI368" s="265">
        <f>IF(O368="nulová",K368,0)</f>
        <v>0</v>
      </c>
      <c r="BJ368" s="18" t="s">
        <v>86</v>
      </c>
      <c r="BK368" s="265">
        <f>ROUND(P368*H368,2)</f>
        <v>0</v>
      </c>
      <c r="BL368" s="18" t="s">
        <v>303</v>
      </c>
      <c r="BM368" s="264" t="s">
        <v>4179</v>
      </c>
    </row>
    <row r="369" s="13" customFormat="1">
      <c r="A369" s="13"/>
      <c r="B369" s="274"/>
      <c r="C369" s="275"/>
      <c r="D369" s="266" t="s">
        <v>446</v>
      </c>
      <c r="E369" s="276" t="s">
        <v>1</v>
      </c>
      <c r="F369" s="277" t="s">
        <v>4906</v>
      </c>
      <c r="G369" s="275"/>
      <c r="H369" s="278">
        <v>65</v>
      </c>
      <c r="I369" s="279"/>
      <c r="J369" s="279"/>
      <c r="K369" s="275"/>
      <c r="L369" s="275"/>
      <c r="M369" s="280"/>
      <c r="N369" s="281"/>
      <c r="O369" s="282"/>
      <c r="P369" s="282"/>
      <c r="Q369" s="282"/>
      <c r="R369" s="282"/>
      <c r="S369" s="282"/>
      <c r="T369" s="282"/>
      <c r="U369" s="282"/>
      <c r="V369" s="282"/>
      <c r="W369" s="282"/>
      <c r="X369" s="283"/>
      <c r="Y369" s="13"/>
      <c r="Z369" s="13"/>
      <c r="AA369" s="13"/>
      <c r="AB369" s="13"/>
      <c r="AC369" s="13"/>
      <c r="AD369" s="13"/>
      <c r="AE369" s="13"/>
      <c r="AT369" s="284" t="s">
        <v>446</v>
      </c>
      <c r="AU369" s="284" t="s">
        <v>88</v>
      </c>
      <c r="AV369" s="13" t="s">
        <v>88</v>
      </c>
      <c r="AW369" s="13" t="s">
        <v>5</v>
      </c>
      <c r="AX369" s="13" t="s">
        <v>78</v>
      </c>
      <c r="AY369" s="284" t="s">
        <v>223</v>
      </c>
    </row>
    <row r="370" s="14" customFormat="1">
      <c r="A370" s="14"/>
      <c r="B370" s="285"/>
      <c r="C370" s="286"/>
      <c r="D370" s="266" t="s">
        <v>446</v>
      </c>
      <c r="E370" s="287" t="s">
        <v>1</v>
      </c>
      <c r="F370" s="288" t="s">
        <v>463</v>
      </c>
      <c r="G370" s="286"/>
      <c r="H370" s="289">
        <v>65</v>
      </c>
      <c r="I370" s="290"/>
      <c r="J370" s="290"/>
      <c r="K370" s="286"/>
      <c r="L370" s="286"/>
      <c r="M370" s="291"/>
      <c r="N370" s="292"/>
      <c r="O370" s="293"/>
      <c r="P370" s="293"/>
      <c r="Q370" s="293"/>
      <c r="R370" s="293"/>
      <c r="S370" s="293"/>
      <c r="T370" s="293"/>
      <c r="U370" s="293"/>
      <c r="V370" s="293"/>
      <c r="W370" s="293"/>
      <c r="X370" s="294"/>
      <c r="Y370" s="14"/>
      <c r="Z370" s="14"/>
      <c r="AA370" s="14"/>
      <c r="AB370" s="14"/>
      <c r="AC370" s="14"/>
      <c r="AD370" s="14"/>
      <c r="AE370" s="14"/>
      <c r="AT370" s="295" t="s">
        <v>446</v>
      </c>
      <c r="AU370" s="295" t="s">
        <v>88</v>
      </c>
      <c r="AV370" s="14" t="s">
        <v>239</v>
      </c>
      <c r="AW370" s="14" t="s">
        <v>5</v>
      </c>
      <c r="AX370" s="14" t="s">
        <v>86</v>
      </c>
      <c r="AY370" s="295" t="s">
        <v>223</v>
      </c>
    </row>
    <row r="371" s="2" customFormat="1" ht="33" customHeight="1">
      <c r="A371" s="39"/>
      <c r="B371" s="40"/>
      <c r="C371" s="252" t="s">
        <v>1780</v>
      </c>
      <c r="D371" s="252" t="s">
        <v>226</v>
      </c>
      <c r="E371" s="253" t="s">
        <v>4907</v>
      </c>
      <c r="F371" s="254" t="s">
        <v>4908</v>
      </c>
      <c r="G371" s="255" t="s">
        <v>481</v>
      </c>
      <c r="H371" s="256">
        <v>65</v>
      </c>
      <c r="I371" s="257"/>
      <c r="J371" s="257"/>
      <c r="K371" s="258">
        <f>ROUND(P371*H371,2)</f>
        <v>0</v>
      </c>
      <c r="L371" s="254" t="s">
        <v>404</v>
      </c>
      <c r="M371" s="45"/>
      <c r="N371" s="259" t="s">
        <v>1</v>
      </c>
      <c r="O371" s="260" t="s">
        <v>41</v>
      </c>
      <c r="P371" s="261">
        <f>I371+J371</f>
        <v>0</v>
      </c>
      <c r="Q371" s="261">
        <f>ROUND(I371*H371,2)</f>
        <v>0</v>
      </c>
      <c r="R371" s="261">
        <f>ROUND(J371*H371,2)</f>
        <v>0</v>
      </c>
      <c r="S371" s="92"/>
      <c r="T371" s="262">
        <f>S371*H371</f>
        <v>0</v>
      </c>
      <c r="U371" s="262">
        <v>0</v>
      </c>
      <c r="V371" s="262">
        <f>U371*H371</f>
        <v>0</v>
      </c>
      <c r="W371" s="262">
        <v>0</v>
      </c>
      <c r="X371" s="263">
        <f>W371*H371</f>
        <v>0</v>
      </c>
      <c r="Y371" s="39"/>
      <c r="Z371" s="39"/>
      <c r="AA371" s="39"/>
      <c r="AB371" s="39"/>
      <c r="AC371" s="39"/>
      <c r="AD371" s="39"/>
      <c r="AE371" s="39"/>
      <c r="AR371" s="264" t="s">
        <v>303</v>
      </c>
      <c r="AT371" s="264" t="s">
        <v>226</v>
      </c>
      <c r="AU371" s="264" t="s">
        <v>88</v>
      </c>
      <c r="AY371" s="18" t="s">
        <v>223</v>
      </c>
      <c r="BE371" s="265">
        <f>IF(O371="základní",K371,0)</f>
        <v>0</v>
      </c>
      <c r="BF371" s="265">
        <f>IF(O371="snížená",K371,0)</f>
        <v>0</v>
      </c>
      <c r="BG371" s="265">
        <f>IF(O371="zákl. přenesená",K371,0)</f>
        <v>0</v>
      </c>
      <c r="BH371" s="265">
        <f>IF(O371="sníž. přenesená",K371,0)</f>
        <v>0</v>
      </c>
      <c r="BI371" s="265">
        <f>IF(O371="nulová",K371,0)</f>
        <v>0</v>
      </c>
      <c r="BJ371" s="18" t="s">
        <v>86</v>
      </c>
      <c r="BK371" s="265">
        <f>ROUND(P371*H371,2)</f>
        <v>0</v>
      </c>
      <c r="BL371" s="18" t="s">
        <v>303</v>
      </c>
      <c r="BM371" s="264" t="s">
        <v>4183</v>
      </c>
    </row>
    <row r="372" s="13" customFormat="1">
      <c r="A372" s="13"/>
      <c r="B372" s="274"/>
      <c r="C372" s="275"/>
      <c r="D372" s="266" t="s">
        <v>446</v>
      </c>
      <c r="E372" s="276" t="s">
        <v>1</v>
      </c>
      <c r="F372" s="277" t="s">
        <v>4909</v>
      </c>
      <c r="G372" s="275"/>
      <c r="H372" s="278">
        <v>65</v>
      </c>
      <c r="I372" s="279"/>
      <c r="J372" s="279"/>
      <c r="K372" s="275"/>
      <c r="L372" s="275"/>
      <c r="M372" s="280"/>
      <c r="N372" s="281"/>
      <c r="O372" s="282"/>
      <c r="P372" s="282"/>
      <c r="Q372" s="282"/>
      <c r="R372" s="282"/>
      <c r="S372" s="282"/>
      <c r="T372" s="282"/>
      <c r="U372" s="282"/>
      <c r="V372" s="282"/>
      <c r="W372" s="282"/>
      <c r="X372" s="283"/>
      <c r="Y372" s="13"/>
      <c r="Z372" s="13"/>
      <c r="AA372" s="13"/>
      <c r="AB372" s="13"/>
      <c r="AC372" s="13"/>
      <c r="AD372" s="13"/>
      <c r="AE372" s="13"/>
      <c r="AT372" s="284" t="s">
        <v>446</v>
      </c>
      <c r="AU372" s="284" t="s">
        <v>88</v>
      </c>
      <c r="AV372" s="13" t="s">
        <v>88</v>
      </c>
      <c r="AW372" s="13" t="s">
        <v>5</v>
      </c>
      <c r="AX372" s="13" t="s">
        <v>78</v>
      </c>
      <c r="AY372" s="284" t="s">
        <v>223</v>
      </c>
    </row>
    <row r="373" s="14" customFormat="1">
      <c r="A373" s="14"/>
      <c r="B373" s="285"/>
      <c r="C373" s="286"/>
      <c r="D373" s="266" t="s">
        <v>446</v>
      </c>
      <c r="E373" s="287" t="s">
        <v>1</v>
      </c>
      <c r="F373" s="288" t="s">
        <v>463</v>
      </c>
      <c r="G373" s="286"/>
      <c r="H373" s="289">
        <v>65</v>
      </c>
      <c r="I373" s="290"/>
      <c r="J373" s="290"/>
      <c r="K373" s="286"/>
      <c r="L373" s="286"/>
      <c r="M373" s="291"/>
      <c r="N373" s="292"/>
      <c r="O373" s="293"/>
      <c r="P373" s="293"/>
      <c r="Q373" s="293"/>
      <c r="R373" s="293"/>
      <c r="S373" s="293"/>
      <c r="T373" s="293"/>
      <c r="U373" s="293"/>
      <c r="V373" s="293"/>
      <c r="W373" s="293"/>
      <c r="X373" s="294"/>
      <c r="Y373" s="14"/>
      <c r="Z373" s="14"/>
      <c r="AA373" s="14"/>
      <c r="AB373" s="14"/>
      <c r="AC373" s="14"/>
      <c r="AD373" s="14"/>
      <c r="AE373" s="14"/>
      <c r="AT373" s="295" t="s">
        <v>446</v>
      </c>
      <c r="AU373" s="295" t="s">
        <v>88</v>
      </c>
      <c r="AV373" s="14" t="s">
        <v>239</v>
      </c>
      <c r="AW373" s="14" t="s">
        <v>5</v>
      </c>
      <c r="AX373" s="14" t="s">
        <v>86</v>
      </c>
      <c r="AY373" s="295" t="s">
        <v>223</v>
      </c>
    </row>
    <row r="374" s="2" customFormat="1" ht="44.25" customHeight="1">
      <c r="A374" s="39"/>
      <c r="B374" s="40"/>
      <c r="C374" s="252" t="s">
        <v>1787</v>
      </c>
      <c r="D374" s="252" t="s">
        <v>226</v>
      </c>
      <c r="E374" s="253" t="s">
        <v>4910</v>
      </c>
      <c r="F374" s="254" t="s">
        <v>4911</v>
      </c>
      <c r="G374" s="255" t="s">
        <v>320</v>
      </c>
      <c r="H374" s="256">
        <v>3</v>
      </c>
      <c r="I374" s="257"/>
      <c r="J374" s="257"/>
      <c r="K374" s="258">
        <f>ROUND(P374*H374,2)</f>
        <v>0</v>
      </c>
      <c r="L374" s="254" t="s">
        <v>404</v>
      </c>
      <c r="M374" s="45"/>
      <c r="N374" s="259" t="s">
        <v>1</v>
      </c>
      <c r="O374" s="260" t="s">
        <v>41</v>
      </c>
      <c r="P374" s="261">
        <f>I374+J374</f>
        <v>0</v>
      </c>
      <c r="Q374" s="261">
        <f>ROUND(I374*H374,2)</f>
        <v>0</v>
      </c>
      <c r="R374" s="261">
        <f>ROUND(J374*H374,2)</f>
        <v>0</v>
      </c>
      <c r="S374" s="92"/>
      <c r="T374" s="262">
        <f>S374*H374</f>
        <v>0</v>
      </c>
      <c r="U374" s="262">
        <v>0</v>
      </c>
      <c r="V374" s="262">
        <f>U374*H374</f>
        <v>0</v>
      </c>
      <c r="W374" s="262">
        <v>0</v>
      </c>
      <c r="X374" s="263">
        <f>W374*H374</f>
        <v>0</v>
      </c>
      <c r="Y374" s="39"/>
      <c r="Z374" s="39"/>
      <c r="AA374" s="39"/>
      <c r="AB374" s="39"/>
      <c r="AC374" s="39"/>
      <c r="AD374" s="39"/>
      <c r="AE374" s="39"/>
      <c r="AR374" s="264" t="s">
        <v>303</v>
      </c>
      <c r="AT374" s="264" t="s">
        <v>226</v>
      </c>
      <c r="AU374" s="264" t="s">
        <v>88</v>
      </c>
      <c r="AY374" s="18" t="s">
        <v>223</v>
      </c>
      <c r="BE374" s="265">
        <f>IF(O374="základní",K374,0)</f>
        <v>0</v>
      </c>
      <c r="BF374" s="265">
        <f>IF(O374="snížená",K374,0)</f>
        <v>0</v>
      </c>
      <c r="BG374" s="265">
        <f>IF(O374="zákl. přenesená",K374,0)</f>
        <v>0</v>
      </c>
      <c r="BH374" s="265">
        <f>IF(O374="sníž. přenesená",K374,0)</f>
        <v>0</v>
      </c>
      <c r="BI374" s="265">
        <f>IF(O374="nulová",K374,0)</f>
        <v>0</v>
      </c>
      <c r="BJ374" s="18" t="s">
        <v>86</v>
      </c>
      <c r="BK374" s="265">
        <f>ROUND(P374*H374,2)</f>
        <v>0</v>
      </c>
      <c r="BL374" s="18" t="s">
        <v>303</v>
      </c>
      <c r="BM374" s="264" t="s">
        <v>4187</v>
      </c>
    </row>
    <row r="375" s="13" customFormat="1">
      <c r="A375" s="13"/>
      <c r="B375" s="274"/>
      <c r="C375" s="275"/>
      <c r="D375" s="266" t="s">
        <v>446</v>
      </c>
      <c r="E375" s="276" t="s">
        <v>1</v>
      </c>
      <c r="F375" s="277" t="s">
        <v>4912</v>
      </c>
      <c r="G375" s="275"/>
      <c r="H375" s="278">
        <v>3</v>
      </c>
      <c r="I375" s="279"/>
      <c r="J375" s="279"/>
      <c r="K375" s="275"/>
      <c r="L375" s="275"/>
      <c r="M375" s="280"/>
      <c r="N375" s="281"/>
      <c r="O375" s="282"/>
      <c r="P375" s="282"/>
      <c r="Q375" s="282"/>
      <c r="R375" s="282"/>
      <c r="S375" s="282"/>
      <c r="T375" s="282"/>
      <c r="U375" s="282"/>
      <c r="V375" s="282"/>
      <c r="W375" s="282"/>
      <c r="X375" s="283"/>
      <c r="Y375" s="13"/>
      <c r="Z375" s="13"/>
      <c r="AA375" s="13"/>
      <c r="AB375" s="13"/>
      <c r="AC375" s="13"/>
      <c r="AD375" s="13"/>
      <c r="AE375" s="13"/>
      <c r="AT375" s="284" t="s">
        <v>446</v>
      </c>
      <c r="AU375" s="284" t="s">
        <v>88</v>
      </c>
      <c r="AV375" s="13" t="s">
        <v>88</v>
      </c>
      <c r="AW375" s="13" t="s">
        <v>5</v>
      </c>
      <c r="AX375" s="13" t="s">
        <v>78</v>
      </c>
      <c r="AY375" s="284" t="s">
        <v>223</v>
      </c>
    </row>
    <row r="376" s="14" customFormat="1">
      <c r="A376" s="14"/>
      <c r="B376" s="285"/>
      <c r="C376" s="286"/>
      <c r="D376" s="266" t="s">
        <v>446</v>
      </c>
      <c r="E376" s="287" t="s">
        <v>1</v>
      </c>
      <c r="F376" s="288" t="s">
        <v>463</v>
      </c>
      <c r="G376" s="286"/>
      <c r="H376" s="289">
        <v>3</v>
      </c>
      <c r="I376" s="290"/>
      <c r="J376" s="290"/>
      <c r="K376" s="286"/>
      <c r="L376" s="286"/>
      <c r="M376" s="291"/>
      <c r="N376" s="292"/>
      <c r="O376" s="293"/>
      <c r="P376" s="293"/>
      <c r="Q376" s="293"/>
      <c r="R376" s="293"/>
      <c r="S376" s="293"/>
      <c r="T376" s="293"/>
      <c r="U376" s="293"/>
      <c r="V376" s="293"/>
      <c r="W376" s="293"/>
      <c r="X376" s="294"/>
      <c r="Y376" s="14"/>
      <c r="Z376" s="14"/>
      <c r="AA376" s="14"/>
      <c r="AB376" s="14"/>
      <c r="AC376" s="14"/>
      <c r="AD376" s="14"/>
      <c r="AE376" s="14"/>
      <c r="AT376" s="295" t="s">
        <v>446</v>
      </c>
      <c r="AU376" s="295" t="s">
        <v>88</v>
      </c>
      <c r="AV376" s="14" t="s">
        <v>239</v>
      </c>
      <c r="AW376" s="14" t="s">
        <v>5</v>
      </c>
      <c r="AX376" s="14" t="s">
        <v>86</v>
      </c>
      <c r="AY376" s="295" t="s">
        <v>223</v>
      </c>
    </row>
    <row r="377" s="2" customFormat="1" ht="33" customHeight="1">
      <c r="A377" s="39"/>
      <c r="B377" s="40"/>
      <c r="C377" s="252" t="s">
        <v>1792</v>
      </c>
      <c r="D377" s="252" t="s">
        <v>226</v>
      </c>
      <c r="E377" s="253" t="s">
        <v>4913</v>
      </c>
      <c r="F377" s="254" t="s">
        <v>4914</v>
      </c>
      <c r="G377" s="255" t="s">
        <v>501</v>
      </c>
      <c r="H377" s="256">
        <v>0.55100000000000005</v>
      </c>
      <c r="I377" s="257"/>
      <c r="J377" s="257"/>
      <c r="K377" s="258">
        <f>ROUND(P377*H377,2)</f>
        <v>0</v>
      </c>
      <c r="L377" s="254" t="s">
        <v>404</v>
      </c>
      <c r="M377" s="45"/>
      <c r="N377" s="259" t="s">
        <v>1</v>
      </c>
      <c r="O377" s="260" t="s">
        <v>41</v>
      </c>
      <c r="P377" s="261">
        <f>I377+J377</f>
        <v>0</v>
      </c>
      <c r="Q377" s="261">
        <f>ROUND(I377*H377,2)</f>
        <v>0</v>
      </c>
      <c r="R377" s="261">
        <f>ROUND(J377*H377,2)</f>
        <v>0</v>
      </c>
      <c r="S377" s="92"/>
      <c r="T377" s="262">
        <f>S377*H377</f>
        <v>0</v>
      </c>
      <c r="U377" s="262">
        <v>0</v>
      </c>
      <c r="V377" s="262">
        <f>U377*H377</f>
        <v>0</v>
      </c>
      <c r="W377" s="262">
        <v>0</v>
      </c>
      <c r="X377" s="263">
        <f>W377*H377</f>
        <v>0</v>
      </c>
      <c r="Y377" s="39"/>
      <c r="Z377" s="39"/>
      <c r="AA377" s="39"/>
      <c r="AB377" s="39"/>
      <c r="AC377" s="39"/>
      <c r="AD377" s="39"/>
      <c r="AE377" s="39"/>
      <c r="AR377" s="264" t="s">
        <v>303</v>
      </c>
      <c r="AT377" s="264" t="s">
        <v>226</v>
      </c>
      <c r="AU377" s="264" t="s">
        <v>88</v>
      </c>
      <c r="AY377" s="18" t="s">
        <v>223</v>
      </c>
      <c r="BE377" s="265">
        <f>IF(O377="základní",K377,0)</f>
        <v>0</v>
      </c>
      <c r="BF377" s="265">
        <f>IF(O377="snížená",K377,0)</f>
        <v>0</v>
      </c>
      <c r="BG377" s="265">
        <f>IF(O377="zákl. přenesená",K377,0)</f>
        <v>0</v>
      </c>
      <c r="BH377" s="265">
        <f>IF(O377="sníž. přenesená",K377,0)</f>
        <v>0</v>
      </c>
      <c r="BI377" s="265">
        <f>IF(O377="nulová",K377,0)</f>
        <v>0</v>
      </c>
      <c r="BJ377" s="18" t="s">
        <v>86</v>
      </c>
      <c r="BK377" s="265">
        <f>ROUND(P377*H377,2)</f>
        <v>0</v>
      </c>
      <c r="BL377" s="18" t="s">
        <v>303</v>
      </c>
      <c r="BM377" s="264" t="s">
        <v>4191</v>
      </c>
    </row>
    <row r="378" s="12" customFormat="1" ht="22.8" customHeight="1">
      <c r="A378" s="12"/>
      <c r="B378" s="235"/>
      <c r="C378" s="236"/>
      <c r="D378" s="237" t="s">
        <v>77</v>
      </c>
      <c r="E378" s="250" t="s">
        <v>2176</v>
      </c>
      <c r="F378" s="250" t="s">
        <v>2177</v>
      </c>
      <c r="G378" s="236"/>
      <c r="H378" s="236"/>
      <c r="I378" s="239"/>
      <c r="J378" s="239"/>
      <c r="K378" s="251">
        <f>BK378</f>
        <v>0</v>
      </c>
      <c r="L378" s="236"/>
      <c r="M378" s="241"/>
      <c r="N378" s="242"/>
      <c r="O378" s="243"/>
      <c r="P378" s="243"/>
      <c r="Q378" s="244">
        <f>SUM(Q379:Q389)</f>
        <v>0</v>
      </c>
      <c r="R378" s="244">
        <f>SUM(R379:R389)</f>
        <v>0</v>
      </c>
      <c r="S378" s="243"/>
      <c r="T378" s="245">
        <f>SUM(T379:T389)</f>
        <v>0</v>
      </c>
      <c r="U378" s="243"/>
      <c r="V378" s="245">
        <f>SUM(V379:V389)</f>
        <v>0</v>
      </c>
      <c r="W378" s="243"/>
      <c r="X378" s="246">
        <f>SUM(X379:X389)</f>
        <v>0</v>
      </c>
      <c r="Y378" s="12"/>
      <c r="Z378" s="12"/>
      <c r="AA378" s="12"/>
      <c r="AB378" s="12"/>
      <c r="AC378" s="12"/>
      <c r="AD378" s="12"/>
      <c r="AE378" s="12"/>
      <c r="AR378" s="247" t="s">
        <v>88</v>
      </c>
      <c r="AT378" s="248" t="s">
        <v>77</v>
      </c>
      <c r="AU378" s="248" t="s">
        <v>86</v>
      </c>
      <c r="AY378" s="247" t="s">
        <v>223</v>
      </c>
      <c r="BK378" s="249">
        <f>SUM(BK379:BK389)</f>
        <v>0</v>
      </c>
    </row>
    <row r="379" s="2" customFormat="1" ht="33" customHeight="1">
      <c r="A379" s="39"/>
      <c r="B379" s="40"/>
      <c r="C379" s="252" t="s">
        <v>1797</v>
      </c>
      <c r="D379" s="252" t="s">
        <v>226</v>
      </c>
      <c r="E379" s="253" t="s">
        <v>4915</v>
      </c>
      <c r="F379" s="254" t="s">
        <v>4916</v>
      </c>
      <c r="G379" s="255" t="s">
        <v>320</v>
      </c>
      <c r="H379" s="256">
        <v>1</v>
      </c>
      <c r="I379" s="257"/>
      <c r="J379" s="257"/>
      <c r="K379" s="258">
        <f>ROUND(P379*H379,2)</f>
        <v>0</v>
      </c>
      <c r="L379" s="254" t="s">
        <v>1</v>
      </c>
      <c r="M379" s="45"/>
      <c r="N379" s="259" t="s">
        <v>1</v>
      </c>
      <c r="O379" s="260" t="s">
        <v>41</v>
      </c>
      <c r="P379" s="261">
        <f>I379+J379</f>
        <v>0</v>
      </c>
      <c r="Q379" s="261">
        <f>ROUND(I379*H379,2)</f>
        <v>0</v>
      </c>
      <c r="R379" s="261">
        <f>ROUND(J379*H379,2)</f>
        <v>0</v>
      </c>
      <c r="S379" s="92"/>
      <c r="T379" s="262">
        <f>S379*H379</f>
        <v>0</v>
      </c>
      <c r="U379" s="262">
        <v>0</v>
      </c>
      <c r="V379" s="262">
        <f>U379*H379</f>
        <v>0</v>
      </c>
      <c r="W379" s="262">
        <v>0</v>
      </c>
      <c r="X379" s="263">
        <f>W379*H379</f>
        <v>0</v>
      </c>
      <c r="Y379" s="39"/>
      <c r="Z379" s="39"/>
      <c r="AA379" s="39"/>
      <c r="AB379" s="39"/>
      <c r="AC379" s="39"/>
      <c r="AD379" s="39"/>
      <c r="AE379" s="39"/>
      <c r="AR379" s="264" t="s">
        <v>303</v>
      </c>
      <c r="AT379" s="264" t="s">
        <v>226</v>
      </c>
      <c r="AU379" s="264" t="s">
        <v>88</v>
      </c>
      <c r="AY379" s="18" t="s">
        <v>223</v>
      </c>
      <c r="BE379" s="265">
        <f>IF(O379="základní",K379,0)</f>
        <v>0</v>
      </c>
      <c r="BF379" s="265">
        <f>IF(O379="snížená",K379,0)</f>
        <v>0</v>
      </c>
      <c r="BG379" s="265">
        <f>IF(O379="zákl. přenesená",K379,0)</f>
        <v>0</v>
      </c>
      <c r="BH379" s="265">
        <f>IF(O379="sníž. přenesená",K379,0)</f>
        <v>0</v>
      </c>
      <c r="BI379" s="265">
        <f>IF(O379="nulová",K379,0)</f>
        <v>0</v>
      </c>
      <c r="BJ379" s="18" t="s">
        <v>86</v>
      </c>
      <c r="BK379" s="265">
        <f>ROUND(P379*H379,2)</f>
        <v>0</v>
      </c>
      <c r="BL379" s="18" t="s">
        <v>303</v>
      </c>
      <c r="BM379" s="264" t="s">
        <v>4195</v>
      </c>
    </row>
    <row r="380" s="2" customFormat="1" ht="44.25" customHeight="1">
      <c r="A380" s="39"/>
      <c r="B380" s="40"/>
      <c r="C380" s="252" t="s">
        <v>1802</v>
      </c>
      <c r="D380" s="252" t="s">
        <v>226</v>
      </c>
      <c r="E380" s="253" t="s">
        <v>4917</v>
      </c>
      <c r="F380" s="254" t="s">
        <v>4918</v>
      </c>
      <c r="G380" s="255" t="s">
        <v>320</v>
      </c>
      <c r="H380" s="256">
        <v>1</v>
      </c>
      <c r="I380" s="257"/>
      <c r="J380" s="257"/>
      <c r="K380" s="258">
        <f>ROUND(P380*H380,2)</f>
        <v>0</v>
      </c>
      <c r="L380" s="254" t="s">
        <v>1</v>
      </c>
      <c r="M380" s="45"/>
      <c r="N380" s="259" t="s">
        <v>1</v>
      </c>
      <c r="O380" s="260" t="s">
        <v>41</v>
      </c>
      <c r="P380" s="261">
        <f>I380+J380</f>
        <v>0</v>
      </c>
      <c r="Q380" s="261">
        <f>ROUND(I380*H380,2)</f>
        <v>0</v>
      </c>
      <c r="R380" s="261">
        <f>ROUND(J380*H380,2)</f>
        <v>0</v>
      </c>
      <c r="S380" s="92"/>
      <c r="T380" s="262">
        <f>S380*H380</f>
        <v>0</v>
      </c>
      <c r="U380" s="262">
        <v>0</v>
      </c>
      <c r="V380" s="262">
        <f>U380*H380</f>
        <v>0</v>
      </c>
      <c r="W380" s="262">
        <v>0</v>
      </c>
      <c r="X380" s="263">
        <f>W380*H380</f>
        <v>0</v>
      </c>
      <c r="Y380" s="39"/>
      <c r="Z380" s="39"/>
      <c r="AA380" s="39"/>
      <c r="AB380" s="39"/>
      <c r="AC380" s="39"/>
      <c r="AD380" s="39"/>
      <c r="AE380" s="39"/>
      <c r="AR380" s="264" t="s">
        <v>303</v>
      </c>
      <c r="AT380" s="264" t="s">
        <v>226</v>
      </c>
      <c r="AU380" s="264" t="s">
        <v>88</v>
      </c>
      <c r="AY380" s="18" t="s">
        <v>223</v>
      </c>
      <c r="BE380" s="265">
        <f>IF(O380="základní",K380,0)</f>
        <v>0</v>
      </c>
      <c r="BF380" s="265">
        <f>IF(O380="snížená",K380,0)</f>
        <v>0</v>
      </c>
      <c r="BG380" s="265">
        <f>IF(O380="zákl. přenesená",K380,0)</f>
        <v>0</v>
      </c>
      <c r="BH380" s="265">
        <f>IF(O380="sníž. přenesená",K380,0)</f>
        <v>0</v>
      </c>
      <c r="BI380" s="265">
        <f>IF(O380="nulová",K380,0)</f>
        <v>0</v>
      </c>
      <c r="BJ380" s="18" t="s">
        <v>86</v>
      </c>
      <c r="BK380" s="265">
        <f>ROUND(P380*H380,2)</f>
        <v>0</v>
      </c>
      <c r="BL380" s="18" t="s">
        <v>303</v>
      </c>
      <c r="BM380" s="264" t="s">
        <v>4199</v>
      </c>
    </row>
    <row r="381" s="2" customFormat="1" ht="33" customHeight="1">
      <c r="A381" s="39"/>
      <c r="B381" s="40"/>
      <c r="C381" s="252" t="s">
        <v>1807</v>
      </c>
      <c r="D381" s="252" t="s">
        <v>226</v>
      </c>
      <c r="E381" s="253" t="s">
        <v>4919</v>
      </c>
      <c r="F381" s="254" t="s">
        <v>4920</v>
      </c>
      <c r="G381" s="255" t="s">
        <v>320</v>
      </c>
      <c r="H381" s="256">
        <v>2</v>
      </c>
      <c r="I381" s="257"/>
      <c r="J381" s="257"/>
      <c r="K381" s="258">
        <f>ROUND(P381*H381,2)</f>
        <v>0</v>
      </c>
      <c r="L381" s="254" t="s">
        <v>1</v>
      </c>
      <c r="M381" s="45"/>
      <c r="N381" s="259" t="s">
        <v>1</v>
      </c>
      <c r="O381" s="260" t="s">
        <v>41</v>
      </c>
      <c r="P381" s="261">
        <f>I381+J381</f>
        <v>0</v>
      </c>
      <c r="Q381" s="261">
        <f>ROUND(I381*H381,2)</f>
        <v>0</v>
      </c>
      <c r="R381" s="261">
        <f>ROUND(J381*H381,2)</f>
        <v>0</v>
      </c>
      <c r="S381" s="92"/>
      <c r="T381" s="262">
        <f>S381*H381</f>
        <v>0</v>
      </c>
      <c r="U381" s="262">
        <v>0</v>
      </c>
      <c r="V381" s="262">
        <f>U381*H381</f>
        <v>0</v>
      </c>
      <c r="W381" s="262">
        <v>0</v>
      </c>
      <c r="X381" s="263">
        <f>W381*H381</f>
        <v>0</v>
      </c>
      <c r="Y381" s="39"/>
      <c r="Z381" s="39"/>
      <c r="AA381" s="39"/>
      <c r="AB381" s="39"/>
      <c r="AC381" s="39"/>
      <c r="AD381" s="39"/>
      <c r="AE381" s="39"/>
      <c r="AR381" s="264" t="s">
        <v>303</v>
      </c>
      <c r="AT381" s="264" t="s">
        <v>226</v>
      </c>
      <c r="AU381" s="264" t="s">
        <v>88</v>
      </c>
      <c r="AY381" s="18" t="s">
        <v>223</v>
      </c>
      <c r="BE381" s="265">
        <f>IF(O381="základní",K381,0)</f>
        <v>0</v>
      </c>
      <c r="BF381" s="265">
        <f>IF(O381="snížená",K381,0)</f>
        <v>0</v>
      </c>
      <c r="BG381" s="265">
        <f>IF(O381="zákl. přenesená",K381,0)</f>
        <v>0</v>
      </c>
      <c r="BH381" s="265">
        <f>IF(O381="sníž. přenesená",K381,0)</f>
        <v>0</v>
      </c>
      <c r="BI381" s="265">
        <f>IF(O381="nulová",K381,0)</f>
        <v>0</v>
      </c>
      <c r="BJ381" s="18" t="s">
        <v>86</v>
      </c>
      <c r="BK381" s="265">
        <f>ROUND(P381*H381,2)</f>
        <v>0</v>
      </c>
      <c r="BL381" s="18" t="s">
        <v>303</v>
      </c>
      <c r="BM381" s="264" t="s">
        <v>4203</v>
      </c>
    </row>
    <row r="382" s="2" customFormat="1" ht="33" customHeight="1">
      <c r="A382" s="39"/>
      <c r="B382" s="40"/>
      <c r="C382" s="252" t="s">
        <v>1812</v>
      </c>
      <c r="D382" s="252" t="s">
        <v>226</v>
      </c>
      <c r="E382" s="253" t="s">
        <v>4682</v>
      </c>
      <c r="F382" s="254" t="s">
        <v>4921</v>
      </c>
      <c r="G382" s="255" t="s">
        <v>721</v>
      </c>
      <c r="H382" s="256">
        <v>101.12000000000001</v>
      </c>
      <c r="I382" s="257"/>
      <c r="J382" s="257"/>
      <c r="K382" s="258">
        <f>ROUND(P382*H382,2)</f>
        <v>0</v>
      </c>
      <c r="L382" s="254" t="s">
        <v>1</v>
      </c>
      <c r="M382" s="45"/>
      <c r="N382" s="259" t="s">
        <v>1</v>
      </c>
      <c r="O382" s="260" t="s">
        <v>41</v>
      </c>
      <c r="P382" s="261">
        <f>I382+J382</f>
        <v>0</v>
      </c>
      <c r="Q382" s="261">
        <f>ROUND(I382*H382,2)</f>
        <v>0</v>
      </c>
      <c r="R382" s="261">
        <f>ROUND(J382*H382,2)</f>
        <v>0</v>
      </c>
      <c r="S382" s="92"/>
      <c r="T382" s="262">
        <f>S382*H382</f>
        <v>0</v>
      </c>
      <c r="U382" s="262">
        <v>0</v>
      </c>
      <c r="V382" s="262">
        <f>U382*H382</f>
        <v>0</v>
      </c>
      <c r="W382" s="262">
        <v>0</v>
      </c>
      <c r="X382" s="263">
        <f>W382*H382</f>
        <v>0</v>
      </c>
      <c r="Y382" s="39"/>
      <c r="Z382" s="39"/>
      <c r="AA382" s="39"/>
      <c r="AB382" s="39"/>
      <c r="AC382" s="39"/>
      <c r="AD382" s="39"/>
      <c r="AE382" s="39"/>
      <c r="AR382" s="264" t="s">
        <v>303</v>
      </c>
      <c r="AT382" s="264" t="s">
        <v>226</v>
      </c>
      <c r="AU382" s="264" t="s">
        <v>88</v>
      </c>
      <c r="AY382" s="18" t="s">
        <v>223</v>
      </c>
      <c r="BE382" s="265">
        <f>IF(O382="základní",K382,0)</f>
        <v>0</v>
      </c>
      <c r="BF382" s="265">
        <f>IF(O382="snížená",K382,0)</f>
        <v>0</v>
      </c>
      <c r="BG382" s="265">
        <f>IF(O382="zákl. přenesená",K382,0)</f>
        <v>0</v>
      </c>
      <c r="BH382" s="265">
        <f>IF(O382="sníž. přenesená",K382,0)</f>
        <v>0</v>
      </c>
      <c r="BI382" s="265">
        <f>IF(O382="nulová",K382,0)</f>
        <v>0</v>
      </c>
      <c r="BJ382" s="18" t="s">
        <v>86</v>
      </c>
      <c r="BK382" s="265">
        <f>ROUND(P382*H382,2)</f>
        <v>0</v>
      </c>
      <c r="BL382" s="18" t="s">
        <v>303</v>
      </c>
      <c r="BM382" s="264" t="s">
        <v>4206</v>
      </c>
    </row>
    <row r="383" s="2" customFormat="1" ht="33" customHeight="1">
      <c r="A383" s="39"/>
      <c r="B383" s="40"/>
      <c r="C383" s="252" t="s">
        <v>1816</v>
      </c>
      <c r="D383" s="252" t="s">
        <v>226</v>
      </c>
      <c r="E383" s="253" t="s">
        <v>4684</v>
      </c>
      <c r="F383" s="254" t="s">
        <v>4922</v>
      </c>
      <c r="G383" s="255" t="s">
        <v>721</v>
      </c>
      <c r="H383" s="256">
        <v>72.859999999999999</v>
      </c>
      <c r="I383" s="257"/>
      <c r="J383" s="257"/>
      <c r="K383" s="258">
        <f>ROUND(P383*H383,2)</f>
        <v>0</v>
      </c>
      <c r="L383" s="254" t="s">
        <v>1</v>
      </c>
      <c r="M383" s="45"/>
      <c r="N383" s="259" t="s">
        <v>1</v>
      </c>
      <c r="O383" s="260" t="s">
        <v>41</v>
      </c>
      <c r="P383" s="261">
        <f>I383+J383</f>
        <v>0</v>
      </c>
      <c r="Q383" s="261">
        <f>ROUND(I383*H383,2)</f>
        <v>0</v>
      </c>
      <c r="R383" s="261">
        <f>ROUND(J383*H383,2)</f>
        <v>0</v>
      </c>
      <c r="S383" s="92"/>
      <c r="T383" s="262">
        <f>S383*H383</f>
        <v>0</v>
      </c>
      <c r="U383" s="262">
        <v>0</v>
      </c>
      <c r="V383" s="262">
        <f>U383*H383</f>
        <v>0</v>
      </c>
      <c r="W383" s="262">
        <v>0</v>
      </c>
      <c r="X383" s="263">
        <f>W383*H383</f>
        <v>0</v>
      </c>
      <c r="Y383" s="39"/>
      <c r="Z383" s="39"/>
      <c r="AA383" s="39"/>
      <c r="AB383" s="39"/>
      <c r="AC383" s="39"/>
      <c r="AD383" s="39"/>
      <c r="AE383" s="39"/>
      <c r="AR383" s="264" t="s">
        <v>303</v>
      </c>
      <c r="AT383" s="264" t="s">
        <v>226</v>
      </c>
      <c r="AU383" s="264" t="s">
        <v>88</v>
      </c>
      <c r="AY383" s="18" t="s">
        <v>223</v>
      </c>
      <c r="BE383" s="265">
        <f>IF(O383="základní",K383,0)</f>
        <v>0</v>
      </c>
      <c r="BF383" s="265">
        <f>IF(O383="snížená",K383,0)</f>
        <v>0</v>
      </c>
      <c r="BG383" s="265">
        <f>IF(O383="zákl. přenesená",K383,0)</f>
        <v>0</v>
      </c>
      <c r="BH383" s="265">
        <f>IF(O383="sníž. přenesená",K383,0)</f>
        <v>0</v>
      </c>
      <c r="BI383" s="265">
        <f>IF(O383="nulová",K383,0)</f>
        <v>0</v>
      </c>
      <c r="BJ383" s="18" t="s">
        <v>86</v>
      </c>
      <c r="BK383" s="265">
        <f>ROUND(P383*H383,2)</f>
        <v>0</v>
      </c>
      <c r="BL383" s="18" t="s">
        <v>303</v>
      </c>
      <c r="BM383" s="264" t="s">
        <v>4923</v>
      </c>
    </row>
    <row r="384" s="2" customFormat="1" ht="21.75" customHeight="1">
      <c r="A384" s="39"/>
      <c r="B384" s="40"/>
      <c r="C384" s="252" t="s">
        <v>1822</v>
      </c>
      <c r="D384" s="252" t="s">
        <v>226</v>
      </c>
      <c r="E384" s="253" t="s">
        <v>4924</v>
      </c>
      <c r="F384" s="254" t="s">
        <v>4925</v>
      </c>
      <c r="G384" s="255" t="s">
        <v>320</v>
      </c>
      <c r="H384" s="256">
        <v>1</v>
      </c>
      <c r="I384" s="257"/>
      <c r="J384" s="257"/>
      <c r="K384" s="258">
        <f>ROUND(P384*H384,2)</f>
        <v>0</v>
      </c>
      <c r="L384" s="254" t="s">
        <v>1</v>
      </c>
      <c r="M384" s="45"/>
      <c r="N384" s="259" t="s">
        <v>1</v>
      </c>
      <c r="O384" s="260" t="s">
        <v>41</v>
      </c>
      <c r="P384" s="261">
        <f>I384+J384</f>
        <v>0</v>
      </c>
      <c r="Q384" s="261">
        <f>ROUND(I384*H384,2)</f>
        <v>0</v>
      </c>
      <c r="R384" s="261">
        <f>ROUND(J384*H384,2)</f>
        <v>0</v>
      </c>
      <c r="S384" s="92"/>
      <c r="T384" s="262">
        <f>S384*H384</f>
        <v>0</v>
      </c>
      <c r="U384" s="262">
        <v>0</v>
      </c>
      <c r="V384" s="262">
        <f>U384*H384</f>
        <v>0</v>
      </c>
      <c r="W384" s="262">
        <v>0</v>
      </c>
      <c r="X384" s="263">
        <f>W384*H384</f>
        <v>0</v>
      </c>
      <c r="Y384" s="39"/>
      <c r="Z384" s="39"/>
      <c r="AA384" s="39"/>
      <c r="AB384" s="39"/>
      <c r="AC384" s="39"/>
      <c r="AD384" s="39"/>
      <c r="AE384" s="39"/>
      <c r="AR384" s="264" t="s">
        <v>303</v>
      </c>
      <c r="AT384" s="264" t="s">
        <v>226</v>
      </c>
      <c r="AU384" s="264" t="s">
        <v>88</v>
      </c>
      <c r="AY384" s="18" t="s">
        <v>223</v>
      </c>
      <c r="BE384" s="265">
        <f>IF(O384="základní",K384,0)</f>
        <v>0</v>
      </c>
      <c r="BF384" s="265">
        <f>IF(O384="snížená",K384,0)</f>
        <v>0</v>
      </c>
      <c r="BG384" s="265">
        <f>IF(O384="zákl. přenesená",K384,0)</f>
        <v>0</v>
      </c>
      <c r="BH384" s="265">
        <f>IF(O384="sníž. přenesená",K384,0)</f>
        <v>0</v>
      </c>
      <c r="BI384" s="265">
        <f>IF(O384="nulová",K384,0)</f>
        <v>0</v>
      </c>
      <c r="BJ384" s="18" t="s">
        <v>86</v>
      </c>
      <c r="BK384" s="265">
        <f>ROUND(P384*H384,2)</f>
        <v>0</v>
      </c>
      <c r="BL384" s="18" t="s">
        <v>303</v>
      </c>
      <c r="BM384" s="264" t="s">
        <v>4926</v>
      </c>
    </row>
    <row r="385" s="2" customFormat="1" ht="21.75" customHeight="1">
      <c r="A385" s="39"/>
      <c r="B385" s="40"/>
      <c r="C385" s="252" t="s">
        <v>1830</v>
      </c>
      <c r="D385" s="252" t="s">
        <v>226</v>
      </c>
      <c r="E385" s="253" t="s">
        <v>4927</v>
      </c>
      <c r="F385" s="254" t="s">
        <v>4928</v>
      </c>
      <c r="G385" s="255" t="s">
        <v>721</v>
      </c>
      <c r="H385" s="256">
        <v>648.45000000000005</v>
      </c>
      <c r="I385" s="257"/>
      <c r="J385" s="257"/>
      <c r="K385" s="258">
        <f>ROUND(P385*H385,2)</f>
        <v>0</v>
      </c>
      <c r="L385" s="254" t="s">
        <v>1</v>
      </c>
      <c r="M385" s="45"/>
      <c r="N385" s="259" t="s">
        <v>1</v>
      </c>
      <c r="O385" s="260" t="s">
        <v>41</v>
      </c>
      <c r="P385" s="261">
        <f>I385+J385</f>
        <v>0</v>
      </c>
      <c r="Q385" s="261">
        <f>ROUND(I385*H385,2)</f>
        <v>0</v>
      </c>
      <c r="R385" s="261">
        <f>ROUND(J385*H385,2)</f>
        <v>0</v>
      </c>
      <c r="S385" s="92"/>
      <c r="T385" s="262">
        <f>S385*H385</f>
        <v>0</v>
      </c>
      <c r="U385" s="262">
        <v>0</v>
      </c>
      <c r="V385" s="262">
        <f>U385*H385</f>
        <v>0</v>
      </c>
      <c r="W385" s="262">
        <v>0</v>
      </c>
      <c r="X385" s="263">
        <f>W385*H385</f>
        <v>0</v>
      </c>
      <c r="Y385" s="39"/>
      <c r="Z385" s="39"/>
      <c r="AA385" s="39"/>
      <c r="AB385" s="39"/>
      <c r="AC385" s="39"/>
      <c r="AD385" s="39"/>
      <c r="AE385" s="39"/>
      <c r="AR385" s="264" t="s">
        <v>303</v>
      </c>
      <c r="AT385" s="264" t="s">
        <v>226</v>
      </c>
      <c r="AU385" s="264" t="s">
        <v>88</v>
      </c>
      <c r="AY385" s="18" t="s">
        <v>223</v>
      </c>
      <c r="BE385" s="265">
        <f>IF(O385="základní",K385,0)</f>
        <v>0</v>
      </c>
      <c r="BF385" s="265">
        <f>IF(O385="snížená",K385,0)</f>
        <v>0</v>
      </c>
      <c r="BG385" s="265">
        <f>IF(O385="zákl. přenesená",K385,0)</f>
        <v>0</v>
      </c>
      <c r="BH385" s="265">
        <f>IF(O385="sníž. přenesená",K385,0)</f>
        <v>0</v>
      </c>
      <c r="BI385" s="265">
        <f>IF(O385="nulová",K385,0)</f>
        <v>0</v>
      </c>
      <c r="BJ385" s="18" t="s">
        <v>86</v>
      </c>
      <c r="BK385" s="265">
        <f>ROUND(P385*H385,2)</f>
        <v>0</v>
      </c>
      <c r="BL385" s="18" t="s">
        <v>303</v>
      </c>
      <c r="BM385" s="264" t="s">
        <v>4929</v>
      </c>
    </row>
    <row r="386" s="2" customFormat="1" ht="44.25" customHeight="1">
      <c r="A386" s="39"/>
      <c r="B386" s="40"/>
      <c r="C386" s="252" t="s">
        <v>1838</v>
      </c>
      <c r="D386" s="252" t="s">
        <v>226</v>
      </c>
      <c r="E386" s="253" t="s">
        <v>4930</v>
      </c>
      <c r="F386" s="254" t="s">
        <v>4931</v>
      </c>
      <c r="G386" s="255" t="s">
        <v>403</v>
      </c>
      <c r="H386" s="256">
        <v>122</v>
      </c>
      <c r="I386" s="257"/>
      <c r="J386" s="257"/>
      <c r="K386" s="258">
        <f>ROUND(P386*H386,2)</f>
        <v>0</v>
      </c>
      <c r="L386" s="254" t="s">
        <v>1</v>
      </c>
      <c r="M386" s="45"/>
      <c r="N386" s="259" t="s">
        <v>1</v>
      </c>
      <c r="O386" s="260" t="s">
        <v>41</v>
      </c>
      <c r="P386" s="261">
        <f>I386+J386</f>
        <v>0</v>
      </c>
      <c r="Q386" s="261">
        <f>ROUND(I386*H386,2)</f>
        <v>0</v>
      </c>
      <c r="R386" s="261">
        <f>ROUND(J386*H386,2)</f>
        <v>0</v>
      </c>
      <c r="S386" s="92"/>
      <c r="T386" s="262">
        <f>S386*H386</f>
        <v>0</v>
      </c>
      <c r="U386" s="262">
        <v>0</v>
      </c>
      <c r="V386" s="262">
        <f>U386*H386</f>
        <v>0</v>
      </c>
      <c r="W386" s="262">
        <v>0</v>
      </c>
      <c r="X386" s="263">
        <f>W386*H386</f>
        <v>0</v>
      </c>
      <c r="Y386" s="39"/>
      <c r="Z386" s="39"/>
      <c r="AA386" s="39"/>
      <c r="AB386" s="39"/>
      <c r="AC386" s="39"/>
      <c r="AD386" s="39"/>
      <c r="AE386" s="39"/>
      <c r="AR386" s="264" t="s">
        <v>303</v>
      </c>
      <c r="AT386" s="264" t="s">
        <v>226</v>
      </c>
      <c r="AU386" s="264" t="s">
        <v>88</v>
      </c>
      <c r="AY386" s="18" t="s">
        <v>223</v>
      </c>
      <c r="BE386" s="265">
        <f>IF(O386="základní",K386,0)</f>
        <v>0</v>
      </c>
      <c r="BF386" s="265">
        <f>IF(O386="snížená",K386,0)</f>
        <v>0</v>
      </c>
      <c r="BG386" s="265">
        <f>IF(O386="zákl. přenesená",K386,0)</f>
        <v>0</v>
      </c>
      <c r="BH386" s="265">
        <f>IF(O386="sníž. přenesená",K386,0)</f>
        <v>0</v>
      </c>
      <c r="BI386" s="265">
        <f>IF(O386="nulová",K386,0)</f>
        <v>0</v>
      </c>
      <c r="BJ386" s="18" t="s">
        <v>86</v>
      </c>
      <c r="BK386" s="265">
        <f>ROUND(P386*H386,2)</f>
        <v>0</v>
      </c>
      <c r="BL386" s="18" t="s">
        <v>303</v>
      </c>
      <c r="BM386" s="264" t="s">
        <v>4932</v>
      </c>
    </row>
    <row r="387" s="2" customFormat="1" ht="44.25" customHeight="1">
      <c r="A387" s="39"/>
      <c r="B387" s="40"/>
      <c r="C387" s="252" t="s">
        <v>1843</v>
      </c>
      <c r="D387" s="252" t="s">
        <v>226</v>
      </c>
      <c r="E387" s="253" t="s">
        <v>4933</v>
      </c>
      <c r="F387" s="254" t="s">
        <v>4934</v>
      </c>
      <c r="G387" s="255" t="s">
        <v>403</v>
      </c>
      <c r="H387" s="256">
        <v>122</v>
      </c>
      <c r="I387" s="257"/>
      <c r="J387" s="257"/>
      <c r="K387" s="258">
        <f>ROUND(P387*H387,2)</f>
        <v>0</v>
      </c>
      <c r="L387" s="254" t="s">
        <v>1</v>
      </c>
      <c r="M387" s="45"/>
      <c r="N387" s="259" t="s">
        <v>1</v>
      </c>
      <c r="O387" s="260" t="s">
        <v>41</v>
      </c>
      <c r="P387" s="261">
        <f>I387+J387</f>
        <v>0</v>
      </c>
      <c r="Q387" s="261">
        <f>ROUND(I387*H387,2)</f>
        <v>0</v>
      </c>
      <c r="R387" s="261">
        <f>ROUND(J387*H387,2)</f>
        <v>0</v>
      </c>
      <c r="S387" s="92"/>
      <c r="T387" s="262">
        <f>S387*H387</f>
        <v>0</v>
      </c>
      <c r="U387" s="262">
        <v>0</v>
      </c>
      <c r="V387" s="262">
        <f>U387*H387</f>
        <v>0</v>
      </c>
      <c r="W387" s="262">
        <v>0</v>
      </c>
      <c r="X387" s="263">
        <f>W387*H387</f>
        <v>0</v>
      </c>
      <c r="Y387" s="39"/>
      <c r="Z387" s="39"/>
      <c r="AA387" s="39"/>
      <c r="AB387" s="39"/>
      <c r="AC387" s="39"/>
      <c r="AD387" s="39"/>
      <c r="AE387" s="39"/>
      <c r="AR387" s="264" t="s">
        <v>303</v>
      </c>
      <c r="AT387" s="264" t="s">
        <v>226</v>
      </c>
      <c r="AU387" s="264" t="s">
        <v>88</v>
      </c>
      <c r="AY387" s="18" t="s">
        <v>223</v>
      </c>
      <c r="BE387" s="265">
        <f>IF(O387="základní",K387,0)</f>
        <v>0</v>
      </c>
      <c r="BF387" s="265">
        <f>IF(O387="snížená",K387,0)</f>
        <v>0</v>
      </c>
      <c r="BG387" s="265">
        <f>IF(O387="zákl. přenesená",K387,0)</f>
        <v>0</v>
      </c>
      <c r="BH387" s="265">
        <f>IF(O387="sníž. přenesená",K387,0)</f>
        <v>0</v>
      </c>
      <c r="BI387" s="265">
        <f>IF(O387="nulová",K387,0)</f>
        <v>0</v>
      </c>
      <c r="BJ387" s="18" t="s">
        <v>86</v>
      </c>
      <c r="BK387" s="265">
        <f>ROUND(P387*H387,2)</f>
        <v>0</v>
      </c>
      <c r="BL387" s="18" t="s">
        <v>303</v>
      </c>
      <c r="BM387" s="264" t="s">
        <v>4935</v>
      </c>
    </row>
    <row r="388" s="2" customFormat="1" ht="33" customHeight="1">
      <c r="A388" s="39"/>
      <c r="B388" s="40"/>
      <c r="C388" s="252" t="s">
        <v>1848</v>
      </c>
      <c r="D388" s="252" t="s">
        <v>226</v>
      </c>
      <c r="E388" s="253" t="s">
        <v>4936</v>
      </c>
      <c r="F388" s="254" t="s">
        <v>4937</v>
      </c>
      <c r="G388" s="255" t="s">
        <v>501</v>
      </c>
      <c r="H388" s="256">
        <v>0.75</v>
      </c>
      <c r="I388" s="257"/>
      <c r="J388" s="257"/>
      <c r="K388" s="258">
        <f>ROUND(P388*H388,2)</f>
        <v>0</v>
      </c>
      <c r="L388" s="254" t="s">
        <v>404</v>
      </c>
      <c r="M388" s="45"/>
      <c r="N388" s="259" t="s">
        <v>1</v>
      </c>
      <c r="O388" s="260" t="s">
        <v>41</v>
      </c>
      <c r="P388" s="261">
        <f>I388+J388</f>
        <v>0</v>
      </c>
      <c r="Q388" s="261">
        <f>ROUND(I388*H388,2)</f>
        <v>0</v>
      </c>
      <c r="R388" s="261">
        <f>ROUND(J388*H388,2)</f>
        <v>0</v>
      </c>
      <c r="S388" s="92"/>
      <c r="T388" s="262">
        <f>S388*H388</f>
        <v>0</v>
      </c>
      <c r="U388" s="262">
        <v>0</v>
      </c>
      <c r="V388" s="262">
        <f>U388*H388</f>
        <v>0</v>
      </c>
      <c r="W388" s="262">
        <v>0</v>
      </c>
      <c r="X388" s="263">
        <f>W388*H388</f>
        <v>0</v>
      </c>
      <c r="Y388" s="39"/>
      <c r="Z388" s="39"/>
      <c r="AA388" s="39"/>
      <c r="AB388" s="39"/>
      <c r="AC388" s="39"/>
      <c r="AD388" s="39"/>
      <c r="AE388" s="39"/>
      <c r="AR388" s="264" t="s">
        <v>303</v>
      </c>
      <c r="AT388" s="264" t="s">
        <v>226</v>
      </c>
      <c r="AU388" s="264" t="s">
        <v>88</v>
      </c>
      <c r="AY388" s="18" t="s">
        <v>223</v>
      </c>
      <c r="BE388" s="265">
        <f>IF(O388="základní",K388,0)</f>
        <v>0</v>
      </c>
      <c r="BF388" s="265">
        <f>IF(O388="snížená",K388,0)</f>
        <v>0</v>
      </c>
      <c r="BG388" s="265">
        <f>IF(O388="zákl. přenesená",K388,0)</f>
        <v>0</v>
      </c>
      <c r="BH388" s="265">
        <f>IF(O388="sníž. přenesená",K388,0)</f>
        <v>0</v>
      </c>
      <c r="BI388" s="265">
        <f>IF(O388="nulová",K388,0)</f>
        <v>0</v>
      </c>
      <c r="BJ388" s="18" t="s">
        <v>86</v>
      </c>
      <c r="BK388" s="265">
        <f>ROUND(P388*H388,2)</f>
        <v>0</v>
      </c>
      <c r="BL388" s="18" t="s">
        <v>303</v>
      </c>
      <c r="BM388" s="264" t="s">
        <v>4938</v>
      </c>
    </row>
    <row r="389" s="2" customFormat="1" ht="44.25" customHeight="1">
      <c r="A389" s="39"/>
      <c r="B389" s="40"/>
      <c r="C389" s="252" t="s">
        <v>1852</v>
      </c>
      <c r="D389" s="252" t="s">
        <v>226</v>
      </c>
      <c r="E389" s="253" t="s">
        <v>4939</v>
      </c>
      <c r="F389" s="254" t="s">
        <v>4940</v>
      </c>
      <c r="G389" s="255" t="s">
        <v>501</v>
      </c>
      <c r="H389" s="256">
        <v>0.75</v>
      </c>
      <c r="I389" s="257"/>
      <c r="J389" s="257"/>
      <c r="K389" s="258">
        <f>ROUND(P389*H389,2)</f>
        <v>0</v>
      </c>
      <c r="L389" s="254" t="s">
        <v>404</v>
      </c>
      <c r="M389" s="45"/>
      <c r="N389" s="259" t="s">
        <v>1</v>
      </c>
      <c r="O389" s="260" t="s">
        <v>41</v>
      </c>
      <c r="P389" s="261">
        <f>I389+J389</f>
        <v>0</v>
      </c>
      <c r="Q389" s="261">
        <f>ROUND(I389*H389,2)</f>
        <v>0</v>
      </c>
      <c r="R389" s="261">
        <f>ROUND(J389*H389,2)</f>
        <v>0</v>
      </c>
      <c r="S389" s="92"/>
      <c r="T389" s="262">
        <f>S389*H389</f>
        <v>0</v>
      </c>
      <c r="U389" s="262">
        <v>0</v>
      </c>
      <c r="V389" s="262">
        <f>U389*H389</f>
        <v>0</v>
      </c>
      <c r="W389" s="262">
        <v>0</v>
      </c>
      <c r="X389" s="263">
        <f>W389*H389</f>
        <v>0</v>
      </c>
      <c r="Y389" s="39"/>
      <c r="Z389" s="39"/>
      <c r="AA389" s="39"/>
      <c r="AB389" s="39"/>
      <c r="AC389" s="39"/>
      <c r="AD389" s="39"/>
      <c r="AE389" s="39"/>
      <c r="AR389" s="264" t="s">
        <v>303</v>
      </c>
      <c r="AT389" s="264" t="s">
        <v>226</v>
      </c>
      <c r="AU389" s="264" t="s">
        <v>88</v>
      </c>
      <c r="AY389" s="18" t="s">
        <v>223</v>
      </c>
      <c r="BE389" s="265">
        <f>IF(O389="základní",K389,0)</f>
        <v>0</v>
      </c>
      <c r="BF389" s="265">
        <f>IF(O389="snížená",K389,0)</f>
        <v>0</v>
      </c>
      <c r="BG389" s="265">
        <f>IF(O389="zákl. přenesená",K389,0)</f>
        <v>0</v>
      </c>
      <c r="BH389" s="265">
        <f>IF(O389="sníž. přenesená",K389,0)</f>
        <v>0</v>
      </c>
      <c r="BI389" s="265">
        <f>IF(O389="nulová",K389,0)</f>
        <v>0</v>
      </c>
      <c r="BJ389" s="18" t="s">
        <v>86</v>
      </c>
      <c r="BK389" s="265">
        <f>ROUND(P389*H389,2)</f>
        <v>0</v>
      </c>
      <c r="BL389" s="18" t="s">
        <v>303</v>
      </c>
      <c r="BM389" s="264" t="s">
        <v>4941</v>
      </c>
    </row>
    <row r="390" s="12" customFormat="1" ht="22.8" customHeight="1">
      <c r="A390" s="12"/>
      <c r="B390" s="235"/>
      <c r="C390" s="236"/>
      <c r="D390" s="237" t="s">
        <v>77</v>
      </c>
      <c r="E390" s="250" t="s">
        <v>4689</v>
      </c>
      <c r="F390" s="250" t="s">
        <v>4690</v>
      </c>
      <c r="G390" s="236"/>
      <c r="H390" s="236"/>
      <c r="I390" s="239"/>
      <c r="J390" s="239"/>
      <c r="K390" s="251">
        <f>BK390</f>
        <v>0</v>
      </c>
      <c r="L390" s="236"/>
      <c r="M390" s="241"/>
      <c r="N390" s="242"/>
      <c r="O390" s="243"/>
      <c r="P390" s="243"/>
      <c r="Q390" s="244">
        <f>SUM(Q391:Q394)</f>
        <v>0</v>
      </c>
      <c r="R390" s="244">
        <f>SUM(R391:R394)</f>
        <v>0</v>
      </c>
      <c r="S390" s="243"/>
      <c r="T390" s="245">
        <f>SUM(T391:T394)</f>
        <v>0</v>
      </c>
      <c r="U390" s="243"/>
      <c r="V390" s="245">
        <f>SUM(V391:V394)</f>
        <v>0</v>
      </c>
      <c r="W390" s="243"/>
      <c r="X390" s="246">
        <f>SUM(X391:X394)</f>
        <v>0</v>
      </c>
      <c r="Y390" s="12"/>
      <c r="Z390" s="12"/>
      <c r="AA390" s="12"/>
      <c r="AB390" s="12"/>
      <c r="AC390" s="12"/>
      <c r="AD390" s="12"/>
      <c r="AE390" s="12"/>
      <c r="AR390" s="247" t="s">
        <v>88</v>
      </c>
      <c r="AT390" s="248" t="s">
        <v>77</v>
      </c>
      <c r="AU390" s="248" t="s">
        <v>86</v>
      </c>
      <c r="AY390" s="247" t="s">
        <v>223</v>
      </c>
      <c r="BK390" s="249">
        <f>SUM(BK391:BK394)</f>
        <v>0</v>
      </c>
    </row>
    <row r="391" s="2" customFormat="1" ht="44.25" customHeight="1">
      <c r="A391" s="39"/>
      <c r="B391" s="40"/>
      <c r="C391" s="252" t="s">
        <v>1856</v>
      </c>
      <c r="D391" s="252" t="s">
        <v>226</v>
      </c>
      <c r="E391" s="253" t="s">
        <v>4691</v>
      </c>
      <c r="F391" s="254" t="s">
        <v>4942</v>
      </c>
      <c r="G391" s="255" t="s">
        <v>403</v>
      </c>
      <c r="H391" s="256">
        <v>180.024</v>
      </c>
      <c r="I391" s="257"/>
      <c r="J391" s="257"/>
      <c r="K391" s="258">
        <f>ROUND(P391*H391,2)</f>
        <v>0</v>
      </c>
      <c r="L391" s="254" t="s">
        <v>404</v>
      </c>
      <c r="M391" s="45"/>
      <c r="N391" s="259" t="s">
        <v>1</v>
      </c>
      <c r="O391" s="260" t="s">
        <v>41</v>
      </c>
      <c r="P391" s="261">
        <f>I391+J391</f>
        <v>0</v>
      </c>
      <c r="Q391" s="261">
        <f>ROUND(I391*H391,2)</f>
        <v>0</v>
      </c>
      <c r="R391" s="261">
        <f>ROUND(J391*H391,2)</f>
        <v>0</v>
      </c>
      <c r="S391" s="92"/>
      <c r="T391" s="262">
        <f>S391*H391</f>
        <v>0</v>
      </c>
      <c r="U391" s="262">
        <v>0</v>
      </c>
      <c r="V391" s="262">
        <f>U391*H391</f>
        <v>0</v>
      </c>
      <c r="W391" s="262">
        <v>0</v>
      </c>
      <c r="X391" s="263">
        <f>W391*H391</f>
        <v>0</v>
      </c>
      <c r="Y391" s="39"/>
      <c r="Z391" s="39"/>
      <c r="AA391" s="39"/>
      <c r="AB391" s="39"/>
      <c r="AC391" s="39"/>
      <c r="AD391" s="39"/>
      <c r="AE391" s="39"/>
      <c r="AR391" s="264" t="s">
        <v>303</v>
      </c>
      <c r="AT391" s="264" t="s">
        <v>226</v>
      </c>
      <c r="AU391" s="264" t="s">
        <v>88</v>
      </c>
      <c r="AY391" s="18" t="s">
        <v>223</v>
      </c>
      <c r="BE391" s="265">
        <f>IF(O391="základní",K391,0)</f>
        <v>0</v>
      </c>
      <c r="BF391" s="265">
        <f>IF(O391="snížená",K391,0)</f>
        <v>0</v>
      </c>
      <c r="BG391" s="265">
        <f>IF(O391="zákl. přenesená",K391,0)</f>
        <v>0</v>
      </c>
      <c r="BH391" s="265">
        <f>IF(O391="sníž. přenesená",K391,0)</f>
        <v>0</v>
      </c>
      <c r="BI391" s="265">
        <f>IF(O391="nulová",K391,0)</f>
        <v>0</v>
      </c>
      <c r="BJ391" s="18" t="s">
        <v>86</v>
      </c>
      <c r="BK391" s="265">
        <f>ROUND(P391*H391,2)</f>
        <v>0</v>
      </c>
      <c r="BL391" s="18" t="s">
        <v>303</v>
      </c>
      <c r="BM391" s="264" t="s">
        <v>4943</v>
      </c>
    </row>
    <row r="392" s="13" customFormat="1">
      <c r="A392" s="13"/>
      <c r="B392" s="274"/>
      <c r="C392" s="275"/>
      <c r="D392" s="266" t="s">
        <v>446</v>
      </c>
      <c r="E392" s="276" t="s">
        <v>1</v>
      </c>
      <c r="F392" s="277" t="s">
        <v>4758</v>
      </c>
      <c r="G392" s="275"/>
      <c r="H392" s="278">
        <v>58.32</v>
      </c>
      <c r="I392" s="279"/>
      <c r="J392" s="279"/>
      <c r="K392" s="275"/>
      <c r="L392" s="275"/>
      <c r="M392" s="280"/>
      <c r="N392" s="281"/>
      <c r="O392" s="282"/>
      <c r="P392" s="282"/>
      <c r="Q392" s="282"/>
      <c r="R392" s="282"/>
      <c r="S392" s="282"/>
      <c r="T392" s="282"/>
      <c r="U392" s="282"/>
      <c r="V392" s="282"/>
      <c r="W392" s="282"/>
      <c r="X392" s="283"/>
      <c r="Y392" s="13"/>
      <c r="Z392" s="13"/>
      <c r="AA392" s="13"/>
      <c r="AB392" s="13"/>
      <c r="AC392" s="13"/>
      <c r="AD392" s="13"/>
      <c r="AE392" s="13"/>
      <c r="AT392" s="284" t="s">
        <v>446</v>
      </c>
      <c r="AU392" s="284" t="s">
        <v>88</v>
      </c>
      <c r="AV392" s="13" t="s">
        <v>88</v>
      </c>
      <c r="AW392" s="13" t="s">
        <v>5</v>
      </c>
      <c r="AX392" s="13" t="s">
        <v>78</v>
      </c>
      <c r="AY392" s="284" t="s">
        <v>223</v>
      </c>
    </row>
    <row r="393" s="13" customFormat="1">
      <c r="A393" s="13"/>
      <c r="B393" s="274"/>
      <c r="C393" s="275"/>
      <c r="D393" s="266" t="s">
        <v>446</v>
      </c>
      <c r="E393" s="276" t="s">
        <v>1</v>
      </c>
      <c r="F393" s="277" t="s">
        <v>4760</v>
      </c>
      <c r="G393" s="275"/>
      <c r="H393" s="278">
        <v>121.70399999999999</v>
      </c>
      <c r="I393" s="279"/>
      <c r="J393" s="279"/>
      <c r="K393" s="275"/>
      <c r="L393" s="275"/>
      <c r="M393" s="280"/>
      <c r="N393" s="281"/>
      <c r="O393" s="282"/>
      <c r="P393" s="282"/>
      <c r="Q393" s="282"/>
      <c r="R393" s="282"/>
      <c r="S393" s="282"/>
      <c r="T393" s="282"/>
      <c r="U393" s="282"/>
      <c r="V393" s="282"/>
      <c r="W393" s="282"/>
      <c r="X393" s="283"/>
      <c r="Y393" s="13"/>
      <c r="Z393" s="13"/>
      <c r="AA393" s="13"/>
      <c r="AB393" s="13"/>
      <c r="AC393" s="13"/>
      <c r="AD393" s="13"/>
      <c r="AE393" s="13"/>
      <c r="AT393" s="284" t="s">
        <v>446</v>
      </c>
      <c r="AU393" s="284" t="s">
        <v>88</v>
      </c>
      <c r="AV393" s="13" t="s">
        <v>88</v>
      </c>
      <c r="AW393" s="13" t="s">
        <v>5</v>
      </c>
      <c r="AX393" s="13" t="s">
        <v>78</v>
      </c>
      <c r="AY393" s="284" t="s">
        <v>223</v>
      </c>
    </row>
    <row r="394" s="14" customFormat="1">
      <c r="A394" s="14"/>
      <c r="B394" s="285"/>
      <c r="C394" s="286"/>
      <c r="D394" s="266" t="s">
        <v>446</v>
      </c>
      <c r="E394" s="287" t="s">
        <v>1</v>
      </c>
      <c r="F394" s="288" t="s">
        <v>463</v>
      </c>
      <c r="G394" s="286"/>
      <c r="H394" s="289">
        <v>180.024</v>
      </c>
      <c r="I394" s="290"/>
      <c r="J394" s="290"/>
      <c r="K394" s="286"/>
      <c r="L394" s="286"/>
      <c r="M394" s="291"/>
      <c r="N394" s="320"/>
      <c r="O394" s="321"/>
      <c r="P394" s="321"/>
      <c r="Q394" s="321"/>
      <c r="R394" s="321"/>
      <c r="S394" s="321"/>
      <c r="T394" s="321"/>
      <c r="U394" s="321"/>
      <c r="V394" s="321"/>
      <c r="W394" s="321"/>
      <c r="X394" s="322"/>
      <c r="Y394" s="14"/>
      <c r="Z394" s="14"/>
      <c r="AA394" s="14"/>
      <c r="AB394" s="14"/>
      <c r="AC394" s="14"/>
      <c r="AD394" s="14"/>
      <c r="AE394" s="14"/>
      <c r="AT394" s="295" t="s">
        <v>446</v>
      </c>
      <c r="AU394" s="295" t="s">
        <v>88</v>
      </c>
      <c r="AV394" s="14" t="s">
        <v>239</v>
      </c>
      <c r="AW394" s="14" t="s">
        <v>5</v>
      </c>
      <c r="AX394" s="14" t="s">
        <v>86</v>
      </c>
      <c r="AY394" s="295" t="s">
        <v>223</v>
      </c>
    </row>
    <row r="395" s="2" customFormat="1" ht="6.96" customHeight="1">
      <c r="A395" s="39"/>
      <c r="B395" s="67"/>
      <c r="C395" s="68"/>
      <c r="D395" s="68"/>
      <c r="E395" s="68"/>
      <c r="F395" s="68"/>
      <c r="G395" s="68"/>
      <c r="H395" s="68"/>
      <c r="I395" s="197"/>
      <c r="J395" s="197"/>
      <c r="K395" s="68"/>
      <c r="L395" s="68"/>
      <c r="M395" s="45"/>
      <c r="N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</sheetData>
  <sheetProtection sheet="1" autoFilter="0" formatColumns="0" formatRows="0" objects="1" scenarios="1" spinCount="100000" saltValue="xincqDCB+4LcrM4TUYAEd6Nor8gstPoqyeZypUB6LXxtzejXwOccGBl5KgLLH9Hn8OsomWUhfMPDWg/dOhjryg==" hashValue="eHcKor0TLs0ad2D3lDM8LQEHCHBApKTYaDmNINXF5A2Igy/FFv1Hs0MqDL3l+j2AkeA7OcyGS9UhC01qN+iIuA==" algorithmName="SHA-512" password="CC35"/>
  <autoFilter ref="C132:L39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171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1" customFormat="1" ht="12" customHeight="1">
      <c r="B8" s="21"/>
      <c r="D8" s="156" t="s">
        <v>187</v>
      </c>
      <c r="I8" s="150"/>
      <c r="J8" s="150"/>
      <c r="M8" s="21"/>
    </row>
    <row r="9" s="2" customFormat="1" ht="16.5" customHeight="1">
      <c r="A9" s="39"/>
      <c r="B9" s="45"/>
      <c r="C9" s="39"/>
      <c r="D9" s="39"/>
      <c r="E9" s="157" t="s">
        <v>4722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6" t="s">
        <v>966</v>
      </c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4944</v>
      </c>
      <c r="F11" s="39"/>
      <c r="G11" s="39"/>
      <c r="H11" s="39"/>
      <c r="I11" s="158"/>
      <c r="J11" s="158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8"/>
      <c r="J12" s="158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6" t="s">
        <v>19</v>
      </c>
      <c r="E13" s="39"/>
      <c r="F13" s="145" t="s">
        <v>1</v>
      </c>
      <c r="G13" s="39"/>
      <c r="H13" s="39"/>
      <c r="I13" s="160" t="s">
        <v>20</v>
      </c>
      <c r="J13" s="161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21</v>
      </c>
      <c r="E14" s="39"/>
      <c r="F14" s="145" t="s">
        <v>22</v>
      </c>
      <c r="G14" s="39"/>
      <c r="H14" s="39"/>
      <c r="I14" s="160" t="s">
        <v>23</v>
      </c>
      <c r="J14" s="162" t="str">
        <f>'Rekapitulace stavby'!AN8</f>
        <v>7. 8. 2020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8"/>
      <c r="J15" s="158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6" t="s">
        <v>25</v>
      </c>
      <c r="E16" s="39"/>
      <c r="F16" s="39"/>
      <c r="G16" s="39"/>
      <c r="H16" s="39"/>
      <c r="I16" s="160" t="s">
        <v>26</v>
      </c>
      <c r="J16" s="161" t="str">
        <f>IF('Rekapitulace stavby'!AN10="","",'Rekapitulace stavby'!AN10)</f>
        <v/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tr">
        <f>IF('Rekapitulace stavby'!E11="","",'Rekapitulace stavby'!E11)</f>
        <v>Město Kopřivnice</v>
      </c>
      <c r="F17" s="39"/>
      <c r="G17" s="39"/>
      <c r="H17" s="39"/>
      <c r="I17" s="160" t="s">
        <v>28</v>
      </c>
      <c r="J17" s="161" t="str">
        <f>IF('Rekapitulace stavby'!AN11="","",'Rekapitulace stavby'!AN11)</f>
        <v/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8"/>
      <c r="J18" s="158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6" t="s">
        <v>29</v>
      </c>
      <c r="E19" s="39"/>
      <c r="F19" s="39"/>
      <c r="G19" s="39"/>
      <c r="H19" s="39"/>
      <c r="I19" s="160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60" t="s">
        <v>28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8"/>
      <c r="J21" s="158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6" t="s">
        <v>31</v>
      </c>
      <c r="E22" s="39"/>
      <c r="F22" s="39"/>
      <c r="G22" s="39"/>
      <c r="H22" s="39"/>
      <c r="I22" s="160" t="s">
        <v>26</v>
      </c>
      <c r="J22" s="161" t="str">
        <f>IF('Rekapitulace stavby'!AN16="","",'Rekapitulace stavby'!AN16)</f>
        <v/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tr">
        <f>IF('Rekapitulace stavby'!E17="","",'Rekapitulace stavby'!E17)</f>
        <v>Dopravoprojekt Ostrava a.s.</v>
      </c>
      <c r="F23" s="39"/>
      <c r="G23" s="39"/>
      <c r="H23" s="39"/>
      <c r="I23" s="160" t="s">
        <v>28</v>
      </c>
      <c r="J23" s="161" t="str">
        <f>IF('Rekapitulace stavby'!AN17="","",'Rekapitulace stavby'!AN17)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8"/>
      <c r="J24" s="158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6" t="s">
        <v>33</v>
      </c>
      <c r="E25" s="39"/>
      <c r="F25" s="39"/>
      <c r="G25" s="39"/>
      <c r="H25" s="39"/>
      <c r="I25" s="160" t="s">
        <v>26</v>
      </c>
      <c r="J25" s="161" t="str">
        <f>IF('Rekapitulace stavby'!AN19="","",'Rekapitulace stavby'!AN19)</f>
        <v/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tr">
        <f>IF('Rekapitulace stavby'!E20="","",'Rekapitulace stavby'!E20)</f>
        <v xml:space="preserve"> </v>
      </c>
      <c r="F26" s="39"/>
      <c r="G26" s="39"/>
      <c r="H26" s="39"/>
      <c r="I26" s="160" t="s">
        <v>28</v>
      </c>
      <c r="J26" s="161" t="str">
        <f>IF('Rekapitulace stavby'!AN20="","",'Rekapitulace stavby'!AN20)</f>
        <v/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8"/>
      <c r="J27" s="158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6" t="s">
        <v>34</v>
      </c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6"/>
      <c r="J29" s="166"/>
      <c r="K29" s="163"/>
      <c r="L29" s="163"/>
      <c r="M29" s="167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8"/>
      <c r="J30" s="158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8"/>
      <c r="E31" s="168"/>
      <c r="F31" s="168"/>
      <c r="G31" s="168"/>
      <c r="H31" s="168"/>
      <c r="I31" s="169"/>
      <c r="J31" s="169"/>
      <c r="K31" s="168"/>
      <c r="L31" s="168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6" t="s">
        <v>190</v>
      </c>
      <c r="F32" s="39"/>
      <c r="G32" s="39"/>
      <c r="H32" s="39"/>
      <c r="I32" s="158"/>
      <c r="J32" s="158"/>
      <c r="K32" s="170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6" t="s">
        <v>191</v>
      </c>
      <c r="F33" s="39"/>
      <c r="G33" s="39"/>
      <c r="H33" s="39"/>
      <c r="I33" s="158"/>
      <c r="J33" s="158"/>
      <c r="K33" s="170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71" t="s">
        <v>36</v>
      </c>
      <c r="E34" s="39"/>
      <c r="F34" s="39"/>
      <c r="G34" s="39"/>
      <c r="H34" s="39"/>
      <c r="I34" s="158"/>
      <c r="J34" s="158"/>
      <c r="K34" s="172">
        <f>ROUND(K125,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8"/>
      <c r="E35" s="168"/>
      <c r="F35" s="168"/>
      <c r="G35" s="168"/>
      <c r="H35" s="168"/>
      <c r="I35" s="169"/>
      <c r="J35" s="169"/>
      <c r="K35" s="168"/>
      <c r="L35" s="168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3" t="s">
        <v>38</v>
      </c>
      <c r="G36" s="39"/>
      <c r="H36" s="39"/>
      <c r="I36" s="174" t="s">
        <v>37</v>
      </c>
      <c r="J36" s="158"/>
      <c r="K36" s="173" t="s">
        <v>39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5" t="s">
        <v>40</v>
      </c>
      <c r="E37" s="156" t="s">
        <v>41</v>
      </c>
      <c r="F37" s="170">
        <f>ROUND((SUM(BE125:BE185)),  2)</f>
        <v>0</v>
      </c>
      <c r="G37" s="39"/>
      <c r="H37" s="39"/>
      <c r="I37" s="176">
        <v>0.20999999999999999</v>
      </c>
      <c r="J37" s="158"/>
      <c r="K37" s="170">
        <f>ROUND(((SUM(BE125:BE185))*I37),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6" t="s">
        <v>42</v>
      </c>
      <c r="F38" s="170">
        <f>ROUND((SUM(BF125:BF185)),  2)</f>
        <v>0</v>
      </c>
      <c r="G38" s="39"/>
      <c r="H38" s="39"/>
      <c r="I38" s="176">
        <v>0.14999999999999999</v>
      </c>
      <c r="J38" s="158"/>
      <c r="K38" s="170">
        <f>ROUND(((SUM(BF125:BF185))*I38),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43</v>
      </c>
      <c r="F39" s="170">
        <f>ROUND((SUM(BG125:BG185)),  2)</f>
        <v>0</v>
      </c>
      <c r="G39" s="39"/>
      <c r="H39" s="39"/>
      <c r="I39" s="176">
        <v>0.20999999999999999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6" t="s">
        <v>44</v>
      </c>
      <c r="F40" s="170">
        <f>ROUND((SUM(BH125:BH185)),  2)</f>
        <v>0</v>
      </c>
      <c r="G40" s="39"/>
      <c r="H40" s="39"/>
      <c r="I40" s="176">
        <v>0.14999999999999999</v>
      </c>
      <c r="J40" s="158"/>
      <c r="K40" s="170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6" t="s">
        <v>45</v>
      </c>
      <c r="F41" s="170">
        <f>ROUND((SUM(BI125:BI185)),  2)</f>
        <v>0</v>
      </c>
      <c r="G41" s="39"/>
      <c r="H41" s="39"/>
      <c r="I41" s="176">
        <v>0</v>
      </c>
      <c r="J41" s="158"/>
      <c r="K41" s="170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82"/>
      <c r="J43" s="182"/>
      <c r="K43" s="183">
        <f>SUM(K34:K41)</f>
        <v>0</v>
      </c>
      <c r="L43" s="184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8"/>
      <c r="J44" s="158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150"/>
      <c r="J86" s="150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201" t="s">
        <v>4722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966</v>
      </c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902_1 - Prosklený pavilon - dešťová kanalizace</v>
      </c>
      <c r="F89" s="41"/>
      <c r="G89" s="41"/>
      <c r="H89" s="41"/>
      <c r="I89" s="158"/>
      <c r="J89" s="158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160" t="s">
        <v>23</v>
      </c>
      <c r="J91" s="162" t="str">
        <f>IF(J14="","",J14)</f>
        <v>7. 8. 2020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8"/>
      <c r="J92" s="158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Město Kopřivnice</v>
      </c>
      <c r="G93" s="41"/>
      <c r="H93" s="41"/>
      <c r="I93" s="160" t="s">
        <v>31</v>
      </c>
      <c r="J93" s="202" t="str">
        <f>E23</f>
        <v>Dopravoprojekt Ostrava a.s.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60" t="s">
        <v>33</v>
      </c>
      <c r="J94" s="202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3" t="s">
        <v>193</v>
      </c>
      <c r="D96" s="204"/>
      <c r="E96" s="204"/>
      <c r="F96" s="204"/>
      <c r="G96" s="204"/>
      <c r="H96" s="204"/>
      <c r="I96" s="205" t="s">
        <v>194</v>
      </c>
      <c r="J96" s="205" t="s">
        <v>195</v>
      </c>
      <c r="K96" s="206" t="s">
        <v>196</v>
      </c>
      <c r="L96" s="204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8"/>
      <c r="J97" s="158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7" t="s">
        <v>197</v>
      </c>
      <c r="D98" s="41"/>
      <c r="E98" s="41"/>
      <c r="F98" s="41"/>
      <c r="G98" s="41"/>
      <c r="H98" s="41"/>
      <c r="I98" s="208">
        <f>Q125</f>
        <v>0</v>
      </c>
      <c r="J98" s="208">
        <f>R125</f>
        <v>0</v>
      </c>
      <c r="K98" s="111">
        <f>K125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198</v>
      </c>
    </row>
    <row r="99" s="9" customFormat="1" ht="24.96" customHeight="1">
      <c r="A99" s="9"/>
      <c r="B99" s="209"/>
      <c r="C99" s="210"/>
      <c r="D99" s="211" t="s">
        <v>391</v>
      </c>
      <c r="E99" s="212"/>
      <c r="F99" s="212"/>
      <c r="G99" s="212"/>
      <c r="H99" s="212"/>
      <c r="I99" s="213">
        <f>Q126</f>
        <v>0</v>
      </c>
      <c r="J99" s="213">
        <f>R126</f>
        <v>0</v>
      </c>
      <c r="K99" s="214">
        <f>K126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6"/>
      <c r="C100" s="137"/>
      <c r="D100" s="217" t="s">
        <v>392</v>
      </c>
      <c r="E100" s="218"/>
      <c r="F100" s="218"/>
      <c r="G100" s="218"/>
      <c r="H100" s="218"/>
      <c r="I100" s="219">
        <f>Q127</f>
        <v>0</v>
      </c>
      <c r="J100" s="219">
        <f>R127</f>
        <v>0</v>
      </c>
      <c r="K100" s="220">
        <f>K127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1266</v>
      </c>
      <c r="E101" s="218"/>
      <c r="F101" s="218"/>
      <c r="G101" s="218"/>
      <c r="H101" s="218"/>
      <c r="I101" s="219">
        <f>Q149</f>
        <v>0</v>
      </c>
      <c r="J101" s="219">
        <f>R149</f>
        <v>0</v>
      </c>
      <c r="K101" s="220">
        <f>K149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876</v>
      </c>
      <c r="E102" s="218"/>
      <c r="F102" s="218"/>
      <c r="G102" s="218"/>
      <c r="H102" s="218"/>
      <c r="I102" s="219">
        <f>Q153</f>
        <v>0</v>
      </c>
      <c r="J102" s="219">
        <f>R153</f>
        <v>0</v>
      </c>
      <c r="K102" s="220">
        <f>K153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969</v>
      </c>
      <c r="E103" s="218"/>
      <c r="F103" s="218"/>
      <c r="G103" s="218"/>
      <c r="H103" s="218"/>
      <c r="I103" s="219">
        <f>Q184</f>
        <v>0</v>
      </c>
      <c r="J103" s="219">
        <f>R184</f>
        <v>0</v>
      </c>
      <c r="K103" s="220">
        <f>K184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8"/>
      <c r="J104" s="158"/>
      <c r="K104" s="41"/>
      <c r="L104" s="41"/>
      <c r="M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7"/>
      <c r="J105" s="197"/>
      <c r="K105" s="68"/>
      <c r="L105" s="68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200"/>
      <c r="J109" s="200"/>
      <c r="K109" s="70"/>
      <c r="L109" s="70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204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201" t="str">
        <f>E7</f>
        <v>Revitalizace centra města Kopřivnice - aktualizace 08.2020</v>
      </c>
      <c r="F113" s="33"/>
      <c r="G113" s="33"/>
      <c r="H113" s="33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150"/>
      <c r="J114" s="150"/>
      <c r="K114" s="23"/>
      <c r="L114" s="23"/>
      <c r="M114" s="21"/>
    </row>
    <row r="115" s="2" customFormat="1" ht="16.5" customHeight="1">
      <c r="A115" s="39"/>
      <c r="B115" s="40"/>
      <c r="C115" s="41"/>
      <c r="D115" s="41"/>
      <c r="E115" s="201" t="s">
        <v>4722</v>
      </c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966</v>
      </c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902_1 - Prosklený pavilon - dešťová kanalizace</v>
      </c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F14</f>
        <v xml:space="preserve"> </v>
      </c>
      <c r="G119" s="41"/>
      <c r="H119" s="41"/>
      <c r="I119" s="160" t="s">
        <v>23</v>
      </c>
      <c r="J119" s="162" t="str">
        <f>IF(J14="","",J14)</f>
        <v>7. 8. 2020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8"/>
      <c r="J120" s="158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25</v>
      </c>
      <c r="D121" s="41"/>
      <c r="E121" s="41"/>
      <c r="F121" s="28" t="str">
        <f>E17</f>
        <v>Město Kopřivnice</v>
      </c>
      <c r="G121" s="41"/>
      <c r="H121" s="41"/>
      <c r="I121" s="160" t="s">
        <v>31</v>
      </c>
      <c r="J121" s="202" t="str">
        <f>E23</f>
        <v>Dopravoprojekt Ostrava a.s.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IF(E20="","",E20)</f>
        <v>Vyplň údaj</v>
      </c>
      <c r="G122" s="41"/>
      <c r="H122" s="41"/>
      <c r="I122" s="160" t="s">
        <v>33</v>
      </c>
      <c r="J122" s="202" t="str">
        <f>E26</f>
        <v xml:space="preserve"> 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8"/>
      <c r="J123" s="158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22"/>
      <c r="B124" s="223"/>
      <c r="C124" s="224" t="s">
        <v>205</v>
      </c>
      <c r="D124" s="225" t="s">
        <v>61</v>
      </c>
      <c r="E124" s="225" t="s">
        <v>57</v>
      </c>
      <c r="F124" s="225" t="s">
        <v>58</v>
      </c>
      <c r="G124" s="225" t="s">
        <v>206</v>
      </c>
      <c r="H124" s="225" t="s">
        <v>207</v>
      </c>
      <c r="I124" s="226" t="s">
        <v>208</v>
      </c>
      <c r="J124" s="226" t="s">
        <v>209</v>
      </c>
      <c r="K124" s="225" t="s">
        <v>196</v>
      </c>
      <c r="L124" s="227" t="s">
        <v>210</v>
      </c>
      <c r="M124" s="228"/>
      <c r="N124" s="101" t="s">
        <v>1</v>
      </c>
      <c r="O124" s="102" t="s">
        <v>40</v>
      </c>
      <c r="P124" s="102" t="s">
        <v>211</v>
      </c>
      <c r="Q124" s="102" t="s">
        <v>212</v>
      </c>
      <c r="R124" s="102" t="s">
        <v>213</v>
      </c>
      <c r="S124" s="102" t="s">
        <v>214</v>
      </c>
      <c r="T124" s="102" t="s">
        <v>215</v>
      </c>
      <c r="U124" s="102" t="s">
        <v>216</v>
      </c>
      <c r="V124" s="102" t="s">
        <v>217</v>
      </c>
      <c r="W124" s="102" t="s">
        <v>218</v>
      </c>
      <c r="X124" s="103" t="s">
        <v>219</v>
      </c>
      <c r="Y124" s="222"/>
      <c r="Z124" s="222"/>
      <c r="AA124" s="222"/>
      <c r="AB124" s="222"/>
      <c r="AC124" s="222"/>
      <c r="AD124" s="222"/>
      <c r="AE124" s="222"/>
    </row>
    <row r="125" s="2" customFormat="1" ht="22.8" customHeight="1">
      <c r="A125" s="39"/>
      <c r="B125" s="40"/>
      <c r="C125" s="108" t="s">
        <v>220</v>
      </c>
      <c r="D125" s="41"/>
      <c r="E125" s="41"/>
      <c r="F125" s="41"/>
      <c r="G125" s="41"/>
      <c r="H125" s="41"/>
      <c r="I125" s="158"/>
      <c r="J125" s="158"/>
      <c r="K125" s="229">
        <f>BK125</f>
        <v>0</v>
      </c>
      <c r="L125" s="41"/>
      <c r="M125" s="45"/>
      <c r="N125" s="104"/>
      <c r="O125" s="230"/>
      <c r="P125" s="105"/>
      <c r="Q125" s="231">
        <f>Q126</f>
        <v>0</v>
      </c>
      <c r="R125" s="231">
        <f>R126</f>
        <v>0</v>
      </c>
      <c r="S125" s="105"/>
      <c r="T125" s="232">
        <f>T126</f>
        <v>0</v>
      </c>
      <c r="U125" s="105"/>
      <c r="V125" s="232">
        <f>V126</f>
        <v>0</v>
      </c>
      <c r="W125" s="105"/>
      <c r="X125" s="233">
        <f>X126</f>
        <v>0</v>
      </c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198</v>
      </c>
      <c r="BK125" s="234">
        <f>BK126</f>
        <v>0</v>
      </c>
    </row>
    <row r="126" s="12" customFormat="1" ht="25.92" customHeight="1">
      <c r="A126" s="12"/>
      <c r="B126" s="235"/>
      <c r="C126" s="236"/>
      <c r="D126" s="237" t="s">
        <v>77</v>
      </c>
      <c r="E126" s="238" t="s">
        <v>398</v>
      </c>
      <c r="F126" s="238" t="s">
        <v>399</v>
      </c>
      <c r="G126" s="236"/>
      <c r="H126" s="236"/>
      <c r="I126" s="239"/>
      <c r="J126" s="239"/>
      <c r="K126" s="240">
        <f>BK126</f>
        <v>0</v>
      </c>
      <c r="L126" s="236"/>
      <c r="M126" s="241"/>
      <c r="N126" s="242"/>
      <c r="O126" s="243"/>
      <c r="P126" s="243"/>
      <c r="Q126" s="244">
        <f>Q127+Q149+Q153+Q184</f>
        <v>0</v>
      </c>
      <c r="R126" s="244">
        <f>R127+R149+R153+R184</f>
        <v>0</v>
      </c>
      <c r="S126" s="243"/>
      <c r="T126" s="245">
        <f>T127+T149+T153+T184</f>
        <v>0</v>
      </c>
      <c r="U126" s="243"/>
      <c r="V126" s="245">
        <f>V127+V149+V153+V184</f>
        <v>0</v>
      </c>
      <c r="W126" s="243"/>
      <c r="X126" s="246">
        <f>X127+X149+X153+X184</f>
        <v>0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78</v>
      </c>
      <c r="AY126" s="247" t="s">
        <v>223</v>
      </c>
      <c r="BK126" s="249">
        <f>BK127+BK149+BK153+BK184</f>
        <v>0</v>
      </c>
    </row>
    <row r="127" s="12" customFormat="1" ht="22.8" customHeight="1">
      <c r="A127" s="12"/>
      <c r="B127" s="235"/>
      <c r="C127" s="236"/>
      <c r="D127" s="237" t="s">
        <v>77</v>
      </c>
      <c r="E127" s="250" t="s">
        <v>86</v>
      </c>
      <c r="F127" s="250" t="s">
        <v>400</v>
      </c>
      <c r="G127" s="236"/>
      <c r="H127" s="236"/>
      <c r="I127" s="239"/>
      <c r="J127" s="239"/>
      <c r="K127" s="251">
        <f>BK127</f>
        <v>0</v>
      </c>
      <c r="L127" s="236"/>
      <c r="M127" s="241"/>
      <c r="N127" s="242"/>
      <c r="O127" s="243"/>
      <c r="P127" s="243"/>
      <c r="Q127" s="244">
        <f>SUM(Q128:Q148)</f>
        <v>0</v>
      </c>
      <c r="R127" s="244">
        <f>SUM(R128:R148)</f>
        <v>0</v>
      </c>
      <c r="S127" s="243"/>
      <c r="T127" s="245">
        <f>SUM(T128:T148)</f>
        <v>0</v>
      </c>
      <c r="U127" s="243"/>
      <c r="V127" s="245">
        <f>SUM(V128:V148)</f>
        <v>0</v>
      </c>
      <c r="W127" s="243"/>
      <c r="X127" s="246">
        <f>SUM(X128:X148)</f>
        <v>0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86</v>
      </c>
      <c r="AY127" s="247" t="s">
        <v>223</v>
      </c>
      <c r="BK127" s="249">
        <f>SUM(BK128:BK148)</f>
        <v>0</v>
      </c>
    </row>
    <row r="128" s="2" customFormat="1" ht="33" customHeight="1">
      <c r="A128" s="39"/>
      <c r="B128" s="40"/>
      <c r="C128" s="252" t="s">
        <v>86</v>
      </c>
      <c r="D128" s="252" t="s">
        <v>226</v>
      </c>
      <c r="E128" s="253" t="s">
        <v>999</v>
      </c>
      <c r="F128" s="254" t="s">
        <v>4945</v>
      </c>
      <c r="G128" s="255" t="s">
        <v>409</v>
      </c>
      <c r="H128" s="256">
        <v>45.600000000000001</v>
      </c>
      <c r="I128" s="257"/>
      <c r="J128" s="257"/>
      <c r="K128" s="258">
        <f>ROUND(P128*H128,2)</f>
        <v>0</v>
      </c>
      <c r="L128" s="254" t="s">
        <v>404</v>
      </c>
      <c r="M128" s="45"/>
      <c r="N128" s="259" t="s">
        <v>1</v>
      </c>
      <c r="O128" s="260" t="s">
        <v>41</v>
      </c>
      <c r="P128" s="261">
        <f>I128+J128</f>
        <v>0</v>
      </c>
      <c r="Q128" s="261">
        <f>ROUND(I128*H128,2)</f>
        <v>0</v>
      </c>
      <c r="R128" s="261">
        <f>ROUND(J128*H128,2)</f>
        <v>0</v>
      </c>
      <c r="S128" s="92"/>
      <c r="T128" s="262">
        <f>S128*H128</f>
        <v>0</v>
      </c>
      <c r="U128" s="262">
        <v>0</v>
      </c>
      <c r="V128" s="262">
        <f>U128*H128</f>
        <v>0</v>
      </c>
      <c r="W128" s="262">
        <v>0</v>
      </c>
      <c r="X128" s="263">
        <f>W128*H128</f>
        <v>0</v>
      </c>
      <c r="Y128" s="39"/>
      <c r="Z128" s="39"/>
      <c r="AA128" s="39"/>
      <c r="AB128" s="39"/>
      <c r="AC128" s="39"/>
      <c r="AD128" s="39"/>
      <c r="AE128" s="39"/>
      <c r="AR128" s="264" t="s">
        <v>239</v>
      </c>
      <c r="AT128" s="264" t="s">
        <v>226</v>
      </c>
      <c r="AU128" s="264" t="s">
        <v>88</v>
      </c>
      <c r="AY128" s="18" t="s">
        <v>223</v>
      </c>
      <c r="BE128" s="265">
        <f>IF(O128="základní",K128,0)</f>
        <v>0</v>
      </c>
      <c r="BF128" s="265">
        <f>IF(O128="snížená",K128,0)</f>
        <v>0</v>
      </c>
      <c r="BG128" s="265">
        <f>IF(O128="zákl. přenesená",K128,0)</f>
        <v>0</v>
      </c>
      <c r="BH128" s="265">
        <f>IF(O128="sníž. přenesená",K128,0)</f>
        <v>0</v>
      </c>
      <c r="BI128" s="265">
        <f>IF(O128="nulová",K128,0)</f>
        <v>0</v>
      </c>
      <c r="BJ128" s="18" t="s">
        <v>86</v>
      </c>
      <c r="BK128" s="265">
        <f>ROUND(P128*H128,2)</f>
        <v>0</v>
      </c>
      <c r="BL128" s="18" t="s">
        <v>239</v>
      </c>
      <c r="BM128" s="264" t="s">
        <v>88</v>
      </c>
    </row>
    <row r="129" s="13" customFormat="1">
      <c r="A129" s="13"/>
      <c r="B129" s="274"/>
      <c r="C129" s="275"/>
      <c r="D129" s="266" t="s">
        <v>446</v>
      </c>
      <c r="E129" s="276" t="s">
        <v>1</v>
      </c>
      <c r="F129" s="277" t="s">
        <v>4946</v>
      </c>
      <c r="G129" s="275"/>
      <c r="H129" s="278">
        <v>45.600000000000001</v>
      </c>
      <c r="I129" s="279"/>
      <c r="J129" s="279"/>
      <c r="K129" s="275"/>
      <c r="L129" s="275"/>
      <c r="M129" s="280"/>
      <c r="N129" s="281"/>
      <c r="O129" s="282"/>
      <c r="P129" s="282"/>
      <c r="Q129" s="282"/>
      <c r="R129" s="282"/>
      <c r="S129" s="282"/>
      <c r="T129" s="282"/>
      <c r="U129" s="282"/>
      <c r="V129" s="282"/>
      <c r="W129" s="282"/>
      <c r="X129" s="283"/>
      <c r="Y129" s="13"/>
      <c r="Z129" s="13"/>
      <c r="AA129" s="13"/>
      <c r="AB129" s="13"/>
      <c r="AC129" s="13"/>
      <c r="AD129" s="13"/>
      <c r="AE129" s="13"/>
      <c r="AT129" s="284" t="s">
        <v>446</v>
      </c>
      <c r="AU129" s="284" t="s">
        <v>88</v>
      </c>
      <c r="AV129" s="13" t="s">
        <v>88</v>
      </c>
      <c r="AW129" s="13" t="s">
        <v>5</v>
      </c>
      <c r="AX129" s="13" t="s">
        <v>78</v>
      </c>
      <c r="AY129" s="284" t="s">
        <v>223</v>
      </c>
    </row>
    <row r="130" s="14" customFormat="1">
      <c r="A130" s="14"/>
      <c r="B130" s="285"/>
      <c r="C130" s="286"/>
      <c r="D130" s="266" t="s">
        <v>446</v>
      </c>
      <c r="E130" s="287" t="s">
        <v>1</v>
      </c>
      <c r="F130" s="288" t="s">
        <v>463</v>
      </c>
      <c r="G130" s="286"/>
      <c r="H130" s="289">
        <v>45.600000000000001</v>
      </c>
      <c r="I130" s="290"/>
      <c r="J130" s="290"/>
      <c r="K130" s="286"/>
      <c r="L130" s="286"/>
      <c r="M130" s="291"/>
      <c r="N130" s="292"/>
      <c r="O130" s="293"/>
      <c r="P130" s="293"/>
      <c r="Q130" s="293"/>
      <c r="R130" s="293"/>
      <c r="S130" s="293"/>
      <c r="T130" s="293"/>
      <c r="U130" s="293"/>
      <c r="V130" s="293"/>
      <c r="W130" s="293"/>
      <c r="X130" s="294"/>
      <c r="Y130" s="14"/>
      <c r="Z130" s="14"/>
      <c r="AA130" s="14"/>
      <c r="AB130" s="14"/>
      <c r="AC130" s="14"/>
      <c r="AD130" s="14"/>
      <c r="AE130" s="14"/>
      <c r="AT130" s="295" t="s">
        <v>446</v>
      </c>
      <c r="AU130" s="295" t="s">
        <v>88</v>
      </c>
      <c r="AV130" s="14" t="s">
        <v>239</v>
      </c>
      <c r="AW130" s="14" t="s">
        <v>5</v>
      </c>
      <c r="AX130" s="14" t="s">
        <v>86</v>
      </c>
      <c r="AY130" s="295" t="s">
        <v>223</v>
      </c>
    </row>
    <row r="131" s="2" customFormat="1" ht="44.25" customHeight="1">
      <c r="A131" s="39"/>
      <c r="B131" s="40"/>
      <c r="C131" s="252" t="s">
        <v>88</v>
      </c>
      <c r="D131" s="252" t="s">
        <v>226</v>
      </c>
      <c r="E131" s="253" t="s">
        <v>1003</v>
      </c>
      <c r="F131" s="254" t="s">
        <v>4947</v>
      </c>
      <c r="G131" s="255" t="s">
        <v>409</v>
      </c>
      <c r="H131" s="256">
        <v>22.800000000000001</v>
      </c>
      <c r="I131" s="257"/>
      <c r="J131" s="257"/>
      <c r="K131" s="258">
        <f>ROUND(P131*H131,2)</f>
        <v>0</v>
      </c>
      <c r="L131" s="254" t="s">
        <v>404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88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239</v>
      </c>
    </row>
    <row r="132" s="13" customFormat="1">
      <c r="A132" s="13"/>
      <c r="B132" s="274"/>
      <c r="C132" s="275"/>
      <c r="D132" s="266" t="s">
        <v>446</v>
      </c>
      <c r="E132" s="275"/>
      <c r="F132" s="277" t="s">
        <v>4948</v>
      </c>
      <c r="G132" s="275"/>
      <c r="H132" s="278">
        <v>22.800000000000001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4</v>
      </c>
      <c r="AX132" s="13" t="s">
        <v>86</v>
      </c>
      <c r="AY132" s="284" t="s">
        <v>223</v>
      </c>
    </row>
    <row r="133" s="2" customFormat="1" ht="21.75" customHeight="1">
      <c r="A133" s="39"/>
      <c r="B133" s="40"/>
      <c r="C133" s="252" t="s">
        <v>234</v>
      </c>
      <c r="D133" s="252" t="s">
        <v>226</v>
      </c>
      <c r="E133" s="253" t="s">
        <v>541</v>
      </c>
      <c r="F133" s="254" t="s">
        <v>542</v>
      </c>
      <c r="G133" s="255" t="s">
        <v>409</v>
      </c>
      <c r="H133" s="256">
        <v>23.789999999999999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4949</v>
      </c>
    </row>
    <row r="134" s="13" customFormat="1">
      <c r="A134" s="13"/>
      <c r="B134" s="274"/>
      <c r="C134" s="275"/>
      <c r="D134" s="266" t="s">
        <v>446</v>
      </c>
      <c r="E134" s="276" t="s">
        <v>1</v>
      </c>
      <c r="F134" s="277" t="s">
        <v>4950</v>
      </c>
      <c r="G134" s="275"/>
      <c r="H134" s="278">
        <v>23.789999999999999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88</v>
      </c>
      <c r="AV134" s="13" t="s">
        <v>88</v>
      </c>
      <c r="AW134" s="13" t="s">
        <v>5</v>
      </c>
      <c r="AX134" s="13" t="s">
        <v>86</v>
      </c>
      <c r="AY134" s="284" t="s">
        <v>223</v>
      </c>
    </row>
    <row r="135" s="2" customFormat="1" ht="21.75" customHeight="1">
      <c r="A135" s="39"/>
      <c r="B135" s="40"/>
      <c r="C135" s="252" t="s">
        <v>239</v>
      </c>
      <c r="D135" s="252" t="s">
        <v>226</v>
      </c>
      <c r="E135" s="253" t="s">
        <v>1014</v>
      </c>
      <c r="F135" s="254" t="s">
        <v>4516</v>
      </c>
      <c r="G135" s="255" t="s">
        <v>409</v>
      </c>
      <c r="H135" s="256">
        <v>23.789999999999999</v>
      </c>
      <c r="I135" s="257"/>
      <c r="J135" s="257"/>
      <c r="K135" s="258">
        <f>ROUND(P135*H135,2)</f>
        <v>0</v>
      </c>
      <c r="L135" s="254" t="s">
        <v>404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88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430</v>
      </c>
    </row>
    <row r="136" s="2" customFormat="1" ht="33" customHeight="1">
      <c r="A136" s="39"/>
      <c r="B136" s="40"/>
      <c r="C136" s="252" t="s">
        <v>222</v>
      </c>
      <c r="D136" s="252" t="s">
        <v>226</v>
      </c>
      <c r="E136" s="253" t="s">
        <v>1019</v>
      </c>
      <c r="F136" s="254" t="s">
        <v>4517</v>
      </c>
      <c r="G136" s="255" t="s">
        <v>501</v>
      </c>
      <c r="H136" s="256">
        <v>38.064</v>
      </c>
      <c r="I136" s="257"/>
      <c r="J136" s="257"/>
      <c r="K136" s="258">
        <f>ROUND(P136*H136,2)</f>
        <v>0</v>
      </c>
      <c r="L136" s="254" t="s">
        <v>404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88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263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4518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88</v>
      </c>
    </row>
    <row r="138" s="13" customFormat="1">
      <c r="A138" s="13"/>
      <c r="B138" s="274"/>
      <c r="C138" s="275"/>
      <c r="D138" s="266" t="s">
        <v>446</v>
      </c>
      <c r="E138" s="276" t="s">
        <v>1</v>
      </c>
      <c r="F138" s="277" t="s">
        <v>4951</v>
      </c>
      <c r="G138" s="275"/>
      <c r="H138" s="278">
        <v>38.064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5</v>
      </c>
      <c r="AX138" s="13" t="s">
        <v>78</v>
      </c>
      <c r="AY138" s="284" t="s">
        <v>223</v>
      </c>
    </row>
    <row r="139" s="14" customFormat="1">
      <c r="A139" s="14"/>
      <c r="B139" s="285"/>
      <c r="C139" s="286"/>
      <c r="D139" s="266" t="s">
        <v>446</v>
      </c>
      <c r="E139" s="287" t="s">
        <v>1</v>
      </c>
      <c r="F139" s="288" t="s">
        <v>463</v>
      </c>
      <c r="G139" s="286"/>
      <c r="H139" s="289">
        <v>38.064</v>
      </c>
      <c r="I139" s="290"/>
      <c r="J139" s="290"/>
      <c r="K139" s="286"/>
      <c r="L139" s="286"/>
      <c r="M139" s="291"/>
      <c r="N139" s="292"/>
      <c r="O139" s="293"/>
      <c r="P139" s="293"/>
      <c r="Q139" s="293"/>
      <c r="R139" s="293"/>
      <c r="S139" s="293"/>
      <c r="T139" s="293"/>
      <c r="U139" s="293"/>
      <c r="V139" s="293"/>
      <c r="W139" s="293"/>
      <c r="X139" s="294"/>
      <c r="Y139" s="14"/>
      <c r="Z139" s="14"/>
      <c r="AA139" s="14"/>
      <c r="AB139" s="14"/>
      <c r="AC139" s="14"/>
      <c r="AD139" s="14"/>
      <c r="AE139" s="14"/>
      <c r="AT139" s="295" t="s">
        <v>446</v>
      </c>
      <c r="AU139" s="295" t="s">
        <v>88</v>
      </c>
      <c r="AV139" s="14" t="s">
        <v>239</v>
      </c>
      <c r="AW139" s="14" t="s">
        <v>5</v>
      </c>
      <c r="AX139" s="14" t="s">
        <v>86</v>
      </c>
      <c r="AY139" s="295" t="s">
        <v>223</v>
      </c>
    </row>
    <row r="140" s="2" customFormat="1" ht="33" customHeight="1">
      <c r="A140" s="39"/>
      <c r="B140" s="40"/>
      <c r="C140" s="252" t="s">
        <v>248</v>
      </c>
      <c r="D140" s="252" t="s">
        <v>226</v>
      </c>
      <c r="E140" s="253" t="s">
        <v>913</v>
      </c>
      <c r="F140" s="254" t="s">
        <v>4952</v>
      </c>
      <c r="G140" s="255" t="s">
        <v>409</v>
      </c>
      <c r="H140" s="256">
        <v>21.809999999999999</v>
      </c>
      <c r="I140" s="257"/>
      <c r="J140" s="257"/>
      <c r="K140" s="258">
        <f>ROUND(P140*H140,2)</f>
        <v>0</v>
      </c>
      <c r="L140" s="254" t="s">
        <v>404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88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274</v>
      </c>
    </row>
    <row r="141" s="13" customFormat="1">
      <c r="A141" s="13"/>
      <c r="B141" s="274"/>
      <c r="C141" s="275"/>
      <c r="D141" s="266" t="s">
        <v>446</v>
      </c>
      <c r="E141" s="276" t="s">
        <v>1</v>
      </c>
      <c r="F141" s="277" t="s">
        <v>4953</v>
      </c>
      <c r="G141" s="275"/>
      <c r="H141" s="278">
        <v>21.809999999999999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5</v>
      </c>
      <c r="AX141" s="13" t="s">
        <v>78</v>
      </c>
      <c r="AY141" s="284" t="s">
        <v>223</v>
      </c>
    </row>
    <row r="142" s="14" customFormat="1">
      <c r="A142" s="14"/>
      <c r="B142" s="285"/>
      <c r="C142" s="286"/>
      <c r="D142" s="266" t="s">
        <v>446</v>
      </c>
      <c r="E142" s="287" t="s">
        <v>1</v>
      </c>
      <c r="F142" s="288" t="s">
        <v>463</v>
      </c>
      <c r="G142" s="286"/>
      <c r="H142" s="289">
        <v>21.809999999999999</v>
      </c>
      <c r="I142" s="290"/>
      <c r="J142" s="290"/>
      <c r="K142" s="286"/>
      <c r="L142" s="286"/>
      <c r="M142" s="291"/>
      <c r="N142" s="292"/>
      <c r="O142" s="293"/>
      <c r="P142" s="293"/>
      <c r="Q142" s="293"/>
      <c r="R142" s="293"/>
      <c r="S142" s="293"/>
      <c r="T142" s="293"/>
      <c r="U142" s="293"/>
      <c r="V142" s="293"/>
      <c r="W142" s="293"/>
      <c r="X142" s="294"/>
      <c r="Y142" s="14"/>
      <c r="Z142" s="14"/>
      <c r="AA142" s="14"/>
      <c r="AB142" s="14"/>
      <c r="AC142" s="14"/>
      <c r="AD142" s="14"/>
      <c r="AE142" s="14"/>
      <c r="AT142" s="295" t="s">
        <v>446</v>
      </c>
      <c r="AU142" s="295" t="s">
        <v>88</v>
      </c>
      <c r="AV142" s="14" t="s">
        <v>239</v>
      </c>
      <c r="AW142" s="14" t="s">
        <v>5</v>
      </c>
      <c r="AX142" s="14" t="s">
        <v>86</v>
      </c>
      <c r="AY142" s="295" t="s">
        <v>223</v>
      </c>
    </row>
    <row r="143" s="2" customFormat="1" ht="55.5" customHeight="1">
      <c r="A143" s="39"/>
      <c r="B143" s="40"/>
      <c r="C143" s="252" t="s">
        <v>253</v>
      </c>
      <c r="D143" s="252" t="s">
        <v>226</v>
      </c>
      <c r="E143" s="253" t="s">
        <v>4954</v>
      </c>
      <c r="F143" s="254" t="s">
        <v>4955</v>
      </c>
      <c r="G143" s="255" t="s">
        <v>409</v>
      </c>
      <c r="H143" s="256">
        <v>19.23</v>
      </c>
      <c r="I143" s="257"/>
      <c r="J143" s="257"/>
      <c r="K143" s="258">
        <f>ROUND(P143*H143,2)</f>
        <v>0</v>
      </c>
      <c r="L143" s="254" t="s">
        <v>404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88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289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4956</v>
      </c>
      <c r="G144" s="275"/>
      <c r="H144" s="278">
        <v>19.23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78</v>
      </c>
      <c r="AY144" s="284" t="s">
        <v>223</v>
      </c>
    </row>
    <row r="145" s="14" customFormat="1">
      <c r="A145" s="14"/>
      <c r="B145" s="285"/>
      <c r="C145" s="286"/>
      <c r="D145" s="266" t="s">
        <v>446</v>
      </c>
      <c r="E145" s="287" t="s">
        <v>1</v>
      </c>
      <c r="F145" s="288" t="s">
        <v>463</v>
      </c>
      <c r="G145" s="286"/>
      <c r="H145" s="289">
        <v>19.23</v>
      </c>
      <c r="I145" s="290"/>
      <c r="J145" s="290"/>
      <c r="K145" s="286"/>
      <c r="L145" s="286"/>
      <c r="M145" s="291"/>
      <c r="N145" s="292"/>
      <c r="O145" s="293"/>
      <c r="P145" s="293"/>
      <c r="Q145" s="293"/>
      <c r="R145" s="293"/>
      <c r="S145" s="293"/>
      <c r="T145" s="293"/>
      <c r="U145" s="293"/>
      <c r="V145" s="293"/>
      <c r="W145" s="293"/>
      <c r="X145" s="294"/>
      <c r="Y145" s="14"/>
      <c r="Z145" s="14"/>
      <c r="AA145" s="14"/>
      <c r="AB145" s="14"/>
      <c r="AC145" s="14"/>
      <c r="AD145" s="14"/>
      <c r="AE145" s="14"/>
      <c r="AT145" s="295" t="s">
        <v>446</v>
      </c>
      <c r="AU145" s="295" t="s">
        <v>88</v>
      </c>
      <c r="AV145" s="14" t="s">
        <v>239</v>
      </c>
      <c r="AW145" s="14" t="s">
        <v>5</v>
      </c>
      <c r="AX145" s="14" t="s">
        <v>86</v>
      </c>
      <c r="AY145" s="295" t="s">
        <v>223</v>
      </c>
    </row>
    <row r="146" s="2" customFormat="1" ht="21.75" customHeight="1">
      <c r="A146" s="39"/>
      <c r="B146" s="40"/>
      <c r="C146" s="296" t="s">
        <v>430</v>
      </c>
      <c r="D146" s="296" t="s">
        <v>498</v>
      </c>
      <c r="E146" s="297" t="s">
        <v>4957</v>
      </c>
      <c r="F146" s="298" t="s">
        <v>4958</v>
      </c>
      <c r="G146" s="299" t="s">
        <v>501</v>
      </c>
      <c r="H146" s="300">
        <v>38.460000000000001</v>
      </c>
      <c r="I146" s="301"/>
      <c r="J146" s="302"/>
      <c r="K146" s="303">
        <f>ROUND(P146*H146,2)</f>
        <v>0</v>
      </c>
      <c r="L146" s="298" t="s">
        <v>404</v>
      </c>
      <c r="M146" s="304"/>
      <c r="N146" s="305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430</v>
      </c>
      <c r="AT146" s="264" t="s">
        <v>498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303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4959</v>
      </c>
      <c r="G147" s="275"/>
      <c r="H147" s="278">
        <v>38.460000000000001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78</v>
      </c>
      <c r="AY147" s="284" t="s">
        <v>223</v>
      </c>
    </row>
    <row r="148" s="14" customFormat="1">
      <c r="A148" s="14"/>
      <c r="B148" s="285"/>
      <c r="C148" s="286"/>
      <c r="D148" s="266" t="s">
        <v>446</v>
      </c>
      <c r="E148" s="287" t="s">
        <v>1</v>
      </c>
      <c r="F148" s="288" t="s">
        <v>463</v>
      </c>
      <c r="G148" s="286"/>
      <c r="H148" s="289">
        <v>38.460000000000001</v>
      </c>
      <c r="I148" s="290"/>
      <c r="J148" s="290"/>
      <c r="K148" s="286"/>
      <c r="L148" s="286"/>
      <c r="M148" s="291"/>
      <c r="N148" s="292"/>
      <c r="O148" s="293"/>
      <c r="P148" s="293"/>
      <c r="Q148" s="293"/>
      <c r="R148" s="293"/>
      <c r="S148" s="293"/>
      <c r="T148" s="293"/>
      <c r="U148" s="293"/>
      <c r="V148" s="293"/>
      <c r="W148" s="293"/>
      <c r="X148" s="294"/>
      <c r="Y148" s="14"/>
      <c r="Z148" s="14"/>
      <c r="AA148" s="14"/>
      <c r="AB148" s="14"/>
      <c r="AC148" s="14"/>
      <c r="AD148" s="14"/>
      <c r="AE148" s="14"/>
      <c r="AT148" s="295" t="s">
        <v>446</v>
      </c>
      <c r="AU148" s="295" t="s">
        <v>88</v>
      </c>
      <c r="AV148" s="14" t="s">
        <v>239</v>
      </c>
      <c r="AW148" s="14" t="s">
        <v>5</v>
      </c>
      <c r="AX148" s="14" t="s">
        <v>86</v>
      </c>
      <c r="AY148" s="295" t="s">
        <v>223</v>
      </c>
    </row>
    <row r="149" s="12" customFormat="1" ht="22.8" customHeight="1">
      <c r="A149" s="12"/>
      <c r="B149" s="235"/>
      <c r="C149" s="236"/>
      <c r="D149" s="237" t="s">
        <v>77</v>
      </c>
      <c r="E149" s="250" t="s">
        <v>239</v>
      </c>
      <c r="F149" s="250" t="s">
        <v>1617</v>
      </c>
      <c r="G149" s="236"/>
      <c r="H149" s="236"/>
      <c r="I149" s="239"/>
      <c r="J149" s="239"/>
      <c r="K149" s="251">
        <f>BK149</f>
        <v>0</v>
      </c>
      <c r="L149" s="236"/>
      <c r="M149" s="241"/>
      <c r="N149" s="242"/>
      <c r="O149" s="243"/>
      <c r="P149" s="243"/>
      <c r="Q149" s="244">
        <f>SUM(Q150:Q152)</f>
        <v>0</v>
      </c>
      <c r="R149" s="244">
        <f>SUM(R150:R152)</f>
        <v>0</v>
      </c>
      <c r="S149" s="243"/>
      <c r="T149" s="245">
        <f>SUM(T150:T152)</f>
        <v>0</v>
      </c>
      <c r="U149" s="243"/>
      <c r="V149" s="245">
        <f>SUM(V150:V152)</f>
        <v>0</v>
      </c>
      <c r="W149" s="243"/>
      <c r="X149" s="246">
        <f>SUM(X150:X152)</f>
        <v>0</v>
      </c>
      <c r="Y149" s="12"/>
      <c r="Z149" s="12"/>
      <c r="AA149" s="12"/>
      <c r="AB149" s="12"/>
      <c r="AC149" s="12"/>
      <c r="AD149" s="12"/>
      <c r="AE149" s="12"/>
      <c r="AR149" s="247" t="s">
        <v>86</v>
      </c>
      <c r="AT149" s="248" t="s">
        <v>77</v>
      </c>
      <c r="AU149" s="248" t="s">
        <v>86</v>
      </c>
      <c r="AY149" s="247" t="s">
        <v>223</v>
      </c>
      <c r="BK149" s="249">
        <f>SUM(BK150:BK152)</f>
        <v>0</v>
      </c>
    </row>
    <row r="150" s="2" customFormat="1" ht="21.75" customHeight="1">
      <c r="A150" s="39"/>
      <c r="B150" s="40"/>
      <c r="C150" s="252" t="s">
        <v>258</v>
      </c>
      <c r="D150" s="252" t="s">
        <v>226</v>
      </c>
      <c r="E150" s="253" t="s">
        <v>4960</v>
      </c>
      <c r="F150" s="254" t="s">
        <v>4961</v>
      </c>
      <c r="G150" s="255" t="s">
        <v>409</v>
      </c>
      <c r="H150" s="256">
        <v>4.5599999999999996</v>
      </c>
      <c r="I150" s="257"/>
      <c r="J150" s="257"/>
      <c r="K150" s="258">
        <f>ROUND(P150*H150,2)</f>
        <v>0</v>
      </c>
      <c r="L150" s="254" t="s">
        <v>404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317</v>
      </c>
    </row>
    <row r="151" s="13" customFormat="1">
      <c r="A151" s="13"/>
      <c r="B151" s="274"/>
      <c r="C151" s="275"/>
      <c r="D151" s="266" t="s">
        <v>446</v>
      </c>
      <c r="E151" s="276" t="s">
        <v>1</v>
      </c>
      <c r="F151" s="277" t="s">
        <v>4962</v>
      </c>
      <c r="G151" s="275"/>
      <c r="H151" s="278">
        <v>4.5599999999999996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5</v>
      </c>
      <c r="AX151" s="13" t="s">
        <v>78</v>
      </c>
      <c r="AY151" s="284" t="s">
        <v>223</v>
      </c>
    </row>
    <row r="152" s="14" customFormat="1">
      <c r="A152" s="14"/>
      <c r="B152" s="285"/>
      <c r="C152" s="286"/>
      <c r="D152" s="266" t="s">
        <v>446</v>
      </c>
      <c r="E152" s="287" t="s">
        <v>1</v>
      </c>
      <c r="F152" s="288" t="s">
        <v>463</v>
      </c>
      <c r="G152" s="286"/>
      <c r="H152" s="289">
        <v>4.5599999999999996</v>
      </c>
      <c r="I152" s="290"/>
      <c r="J152" s="290"/>
      <c r="K152" s="286"/>
      <c r="L152" s="286"/>
      <c r="M152" s="291"/>
      <c r="N152" s="292"/>
      <c r="O152" s="293"/>
      <c r="P152" s="293"/>
      <c r="Q152" s="293"/>
      <c r="R152" s="293"/>
      <c r="S152" s="293"/>
      <c r="T152" s="293"/>
      <c r="U152" s="293"/>
      <c r="V152" s="293"/>
      <c r="W152" s="293"/>
      <c r="X152" s="294"/>
      <c r="Y152" s="14"/>
      <c r="Z152" s="14"/>
      <c r="AA152" s="14"/>
      <c r="AB152" s="14"/>
      <c r="AC152" s="14"/>
      <c r="AD152" s="14"/>
      <c r="AE152" s="14"/>
      <c r="AT152" s="295" t="s">
        <v>446</v>
      </c>
      <c r="AU152" s="295" t="s">
        <v>88</v>
      </c>
      <c r="AV152" s="14" t="s">
        <v>239</v>
      </c>
      <c r="AW152" s="14" t="s">
        <v>5</v>
      </c>
      <c r="AX152" s="14" t="s">
        <v>86</v>
      </c>
      <c r="AY152" s="295" t="s">
        <v>223</v>
      </c>
    </row>
    <row r="153" s="12" customFormat="1" ht="22.8" customHeight="1">
      <c r="A153" s="12"/>
      <c r="B153" s="235"/>
      <c r="C153" s="236"/>
      <c r="D153" s="237" t="s">
        <v>77</v>
      </c>
      <c r="E153" s="250" t="s">
        <v>430</v>
      </c>
      <c r="F153" s="250" t="s">
        <v>917</v>
      </c>
      <c r="G153" s="236"/>
      <c r="H153" s="236"/>
      <c r="I153" s="239"/>
      <c r="J153" s="239"/>
      <c r="K153" s="251">
        <f>BK153</f>
        <v>0</v>
      </c>
      <c r="L153" s="236"/>
      <c r="M153" s="241"/>
      <c r="N153" s="242"/>
      <c r="O153" s="243"/>
      <c r="P153" s="243"/>
      <c r="Q153" s="244">
        <f>SUM(Q154:Q183)</f>
        <v>0</v>
      </c>
      <c r="R153" s="244">
        <f>SUM(R154:R183)</f>
        <v>0</v>
      </c>
      <c r="S153" s="243"/>
      <c r="T153" s="245">
        <f>SUM(T154:T183)</f>
        <v>0</v>
      </c>
      <c r="U153" s="243"/>
      <c r="V153" s="245">
        <f>SUM(V154:V183)</f>
        <v>0</v>
      </c>
      <c r="W153" s="243"/>
      <c r="X153" s="246">
        <f>SUM(X154:X183)</f>
        <v>0</v>
      </c>
      <c r="Y153" s="12"/>
      <c r="Z153" s="12"/>
      <c r="AA153" s="12"/>
      <c r="AB153" s="12"/>
      <c r="AC153" s="12"/>
      <c r="AD153" s="12"/>
      <c r="AE153" s="12"/>
      <c r="AR153" s="247" t="s">
        <v>86</v>
      </c>
      <c r="AT153" s="248" t="s">
        <v>77</v>
      </c>
      <c r="AU153" s="248" t="s">
        <v>86</v>
      </c>
      <c r="AY153" s="247" t="s">
        <v>223</v>
      </c>
      <c r="BK153" s="249">
        <f>SUM(BK154:BK183)</f>
        <v>0</v>
      </c>
    </row>
    <row r="154" s="2" customFormat="1" ht="33" customHeight="1">
      <c r="A154" s="39"/>
      <c r="B154" s="40"/>
      <c r="C154" s="252" t="s">
        <v>263</v>
      </c>
      <c r="D154" s="252" t="s">
        <v>226</v>
      </c>
      <c r="E154" s="253" t="s">
        <v>4963</v>
      </c>
      <c r="F154" s="254" t="s">
        <v>4964</v>
      </c>
      <c r="G154" s="255" t="s">
        <v>481</v>
      </c>
      <c r="H154" s="256">
        <v>10</v>
      </c>
      <c r="I154" s="257"/>
      <c r="J154" s="257"/>
      <c r="K154" s="258">
        <f>ROUND(P154*H154,2)</f>
        <v>0</v>
      </c>
      <c r="L154" s="254" t="s">
        <v>404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332</v>
      </c>
    </row>
    <row r="155" s="13" customFormat="1">
      <c r="A155" s="13"/>
      <c r="B155" s="274"/>
      <c r="C155" s="275"/>
      <c r="D155" s="266" t="s">
        <v>446</v>
      </c>
      <c r="E155" s="276" t="s">
        <v>1</v>
      </c>
      <c r="F155" s="277" t="s">
        <v>4965</v>
      </c>
      <c r="G155" s="275"/>
      <c r="H155" s="278">
        <v>10</v>
      </c>
      <c r="I155" s="279"/>
      <c r="J155" s="279"/>
      <c r="K155" s="275"/>
      <c r="L155" s="275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  <c r="X155" s="283"/>
      <c r="Y155" s="13"/>
      <c r="Z155" s="13"/>
      <c r="AA155" s="13"/>
      <c r="AB155" s="13"/>
      <c r="AC155" s="13"/>
      <c r="AD155" s="13"/>
      <c r="AE155" s="13"/>
      <c r="AT155" s="284" t="s">
        <v>446</v>
      </c>
      <c r="AU155" s="284" t="s">
        <v>88</v>
      </c>
      <c r="AV155" s="13" t="s">
        <v>88</v>
      </c>
      <c r="AW155" s="13" t="s">
        <v>5</v>
      </c>
      <c r="AX155" s="13" t="s">
        <v>78</v>
      </c>
      <c r="AY155" s="284" t="s">
        <v>223</v>
      </c>
    </row>
    <row r="156" s="14" customFormat="1">
      <c r="A156" s="14"/>
      <c r="B156" s="285"/>
      <c r="C156" s="286"/>
      <c r="D156" s="266" t="s">
        <v>446</v>
      </c>
      <c r="E156" s="287" t="s">
        <v>1</v>
      </c>
      <c r="F156" s="288" t="s">
        <v>463</v>
      </c>
      <c r="G156" s="286"/>
      <c r="H156" s="289">
        <v>10</v>
      </c>
      <c r="I156" s="290"/>
      <c r="J156" s="290"/>
      <c r="K156" s="286"/>
      <c r="L156" s="286"/>
      <c r="M156" s="291"/>
      <c r="N156" s="292"/>
      <c r="O156" s="293"/>
      <c r="P156" s="293"/>
      <c r="Q156" s="293"/>
      <c r="R156" s="293"/>
      <c r="S156" s="293"/>
      <c r="T156" s="293"/>
      <c r="U156" s="293"/>
      <c r="V156" s="293"/>
      <c r="W156" s="293"/>
      <c r="X156" s="294"/>
      <c r="Y156" s="14"/>
      <c r="Z156" s="14"/>
      <c r="AA156" s="14"/>
      <c r="AB156" s="14"/>
      <c r="AC156" s="14"/>
      <c r="AD156" s="14"/>
      <c r="AE156" s="14"/>
      <c r="AT156" s="295" t="s">
        <v>446</v>
      </c>
      <c r="AU156" s="295" t="s">
        <v>88</v>
      </c>
      <c r="AV156" s="14" t="s">
        <v>239</v>
      </c>
      <c r="AW156" s="14" t="s">
        <v>5</v>
      </c>
      <c r="AX156" s="14" t="s">
        <v>86</v>
      </c>
      <c r="AY156" s="295" t="s">
        <v>223</v>
      </c>
    </row>
    <row r="157" s="2" customFormat="1" ht="21.75" customHeight="1">
      <c r="A157" s="39"/>
      <c r="B157" s="40"/>
      <c r="C157" s="296" t="s">
        <v>267</v>
      </c>
      <c r="D157" s="296" t="s">
        <v>498</v>
      </c>
      <c r="E157" s="297" t="s">
        <v>4966</v>
      </c>
      <c r="F157" s="298" t="s">
        <v>4967</v>
      </c>
      <c r="G157" s="299" t="s">
        <v>481</v>
      </c>
      <c r="H157" s="300">
        <v>10.199999999999999</v>
      </c>
      <c r="I157" s="301"/>
      <c r="J157" s="302"/>
      <c r="K157" s="303">
        <f>ROUND(P157*H157,2)</f>
        <v>0</v>
      </c>
      <c r="L157" s="298" t="s">
        <v>404</v>
      </c>
      <c r="M157" s="304"/>
      <c r="N157" s="305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430</v>
      </c>
      <c r="AT157" s="264" t="s">
        <v>498</v>
      </c>
      <c r="AU157" s="264" t="s">
        <v>88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343</v>
      </c>
    </row>
    <row r="158" s="13" customFormat="1">
      <c r="A158" s="13"/>
      <c r="B158" s="274"/>
      <c r="C158" s="275"/>
      <c r="D158" s="266" t="s">
        <v>446</v>
      </c>
      <c r="E158" s="276" t="s">
        <v>1</v>
      </c>
      <c r="F158" s="277" t="s">
        <v>4968</v>
      </c>
      <c r="G158" s="275"/>
      <c r="H158" s="278">
        <v>10.199999999999999</v>
      </c>
      <c r="I158" s="279"/>
      <c r="J158" s="279"/>
      <c r="K158" s="275"/>
      <c r="L158" s="275"/>
      <c r="M158" s="280"/>
      <c r="N158" s="281"/>
      <c r="O158" s="282"/>
      <c r="P158" s="282"/>
      <c r="Q158" s="282"/>
      <c r="R158" s="282"/>
      <c r="S158" s="282"/>
      <c r="T158" s="282"/>
      <c r="U158" s="282"/>
      <c r="V158" s="282"/>
      <c r="W158" s="282"/>
      <c r="X158" s="283"/>
      <c r="Y158" s="13"/>
      <c r="Z158" s="13"/>
      <c r="AA158" s="13"/>
      <c r="AB158" s="13"/>
      <c r="AC158" s="13"/>
      <c r="AD158" s="13"/>
      <c r="AE158" s="13"/>
      <c r="AT158" s="284" t="s">
        <v>446</v>
      </c>
      <c r="AU158" s="284" t="s">
        <v>88</v>
      </c>
      <c r="AV158" s="13" t="s">
        <v>88</v>
      </c>
      <c r="AW158" s="13" t="s">
        <v>5</v>
      </c>
      <c r="AX158" s="13" t="s">
        <v>78</v>
      </c>
      <c r="AY158" s="284" t="s">
        <v>223</v>
      </c>
    </row>
    <row r="159" s="14" customFormat="1">
      <c r="A159" s="14"/>
      <c r="B159" s="285"/>
      <c r="C159" s="286"/>
      <c r="D159" s="266" t="s">
        <v>446</v>
      </c>
      <c r="E159" s="287" t="s">
        <v>1</v>
      </c>
      <c r="F159" s="288" t="s">
        <v>463</v>
      </c>
      <c r="G159" s="286"/>
      <c r="H159" s="289">
        <v>10.199999999999999</v>
      </c>
      <c r="I159" s="290"/>
      <c r="J159" s="290"/>
      <c r="K159" s="286"/>
      <c r="L159" s="286"/>
      <c r="M159" s="291"/>
      <c r="N159" s="292"/>
      <c r="O159" s="293"/>
      <c r="P159" s="293"/>
      <c r="Q159" s="293"/>
      <c r="R159" s="293"/>
      <c r="S159" s="293"/>
      <c r="T159" s="293"/>
      <c r="U159" s="293"/>
      <c r="V159" s="293"/>
      <c r="W159" s="293"/>
      <c r="X159" s="294"/>
      <c r="Y159" s="14"/>
      <c r="Z159" s="14"/>
      <c r="AA159" s="14"/>
      <c r="AB159" s="14"/>
      <c r="AC159" s="14"/>
      <c r="AD159" s="14"/>
      <c r="AE159" s="14"/>
      <c r="AT159" s="295" t="s">
        <v>446</v>
      </c>
      <c r="AU159" s="295" t="s">
        <v>88</v>
      </c>
      <c r="AV159" s="14" t="s">
        <v>239</v>
      </c>
      <c r="AW159" s="14" t="s">
        <v>5</v>
      </c>
      <c r="AX159" s="14" t="s">
        <v>86</v>
      </c>
      <c r="AY159" s="295" t="s">
        <v>223</v>
      </c>
    </row>
    <row r="160" s="2" customFormat="1" ht="33" customHeight="1">
      <c r="A160" s="39"/>
      <c r="B160" s="40"/>
      <c r="C160" s="252" t="s">
        <v>274</v>
      </c>
      <c r="D160" s="252" t="s">
        <v>226</v>
      </c>
      <c r="E160" s="253" t="s">
        <v>4969</v>
      </c>
      <c r="F160" s="254" t="s">
        <v>4970</v>
      </c>
      <c r="G160" s="255" t="s">
        <v>481</v>
      </c>
      <c r="H160" s="256">
        <v>66</v>
      </c>
      <c r="I160" s="257"/>
      <c r="J160" s="257"/>
      <c r="K160" s="258">
        <f>ROUND(P160*H160,2)</f>
        <v>0</v>
      </c>
      <c r="L160" s="254" t="s">
        <v>404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88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353</v>
      </c>
    </row>
    <row r="161" s="13" customFormat="1">
      <c r="A161" s="13"/>
      <c r="B161" s="274"/>
      <c r="C161" s="275"/>
      <c r="D161" s="266" t="s">
        <v>446</v>
      </c>
      <c r="E161" s="276" t="s">
        <v>1</v>
      </c>
      <c r="F161" s="277" t="s">
        <v>4971</v>
      </c>
      <c r="G161" s="275"/>
      <c r="H161" s="278">
        <v>66</v>
      </c>
      <c r="I161" s="279"/>
      <c r="J161" s="279"/>
      <c r="K161" s="275"/>
      <c r="L161" s="275"/>
      <c r="M161" s="280"/>
      <c r="N161" s="281"/>
      <c r="O161" s="282"/>
      <c r="P161" s="282"/>
      <c r="Q161" s="282"/>
      <c r="R161" s="282"/>
      <c r="S161" s="282"/>
      <c r="T161" s="282"/>
      <c r="U161" s="282"/>
      <c r="V161" s="282"/>
      <c r="W161" s="282"/>
      <c r="X161" s="283"/>
      <c r="Y161" s="13"/>
      <c r="Z161" s="13"/>
      <c r="AA161" s="13"/>
      <c r="AB161" s="13"/>
      <c r="AC161" s="13"/>
      <c r="AD161" s="13"/>
      <c r="AE161" s="13"/>
      <c r="AT161" s="284" t="s">
        <v>446</v>
      </c>
      <c r="AU161" s="284" t="s">
        <v>88</v>
      </c>
      <c r="AV161" s="13" t="s">
        <v>88</v>
      </c>
      <c r="AW161" s="13" t="s">
        <v>5</v>
      </c>
      <c r="AX161" s="13" t="s">
        <v>78</v>
      </c>
      <c r="AY161" s="284" t="s">
        <v>223</v>
      </c>
    </row>
    <row r="162" s="14" customFormat="1">
      <c r="A162" s="14"/>
      <c r="B162" s="285"/>
      <c r="C162" s="286"/>
      <c r="D162" s="266" t="s">
        <v>446</v>
      </c>
      <c r="E162" s="287" t="s">
        <v>1</v>
      </c>
      <c r="F162" s="288" t="s">
        <v>463</v>
      </c>
      <c r="G162" s="286"/>
      <c r="H162" s="289">
        <v>66</v>
      </c>
      <c r="I162" s="290"/>
      <c r="J162" s="290"/>
      <c r="K162" s="286"/>
      <c r="L162" s="286"/>
      <c r="M162" s="291"/>
      <c r="N162" s="292"/>
      <c r="O162" s="293"/>
      <c r="P162" s="293"/>
      <c r="Q162" s="293"/>
      <c r="R162" s="293"/>
      <c r="S162" s="293"/>
      <c r="T162" s="293"/>
      <c r="U162" s="293"/>
      <c r="V162" s="293"/>
      <c r="W162" s="293"/>
      <c r="X162" s="294"/>
      <c r="Y162" s="14"/>
      <c r="Z162" s="14"/>
      <c r="AA162" s="14"/>
      <c r="AB162" s="14"/>
      <c r="AC162" s="14"/>
      <c r="AD162" s="14"/>
      <c r="AE162" s="14"/>
      <c r="AT162" s="295" t="s">
        <v>446</v>
      </c>
      <c r="AU162" s="295" t="s">
        <v>88</v>
      </c>
      <c r="AV162" s="14" t="s">
        <v>239</v>
      </c>
      <c r="AW162" s="14" t="s">
        <v>5</v>
      </c>
      <c r="AX162" s="14" t="s">
        <v>86</v>
      </c>
      <c r="AY162" s="295" t="s">
        <v>223</v>
      </c>
    </row>
    <row r="163" s="2" customFormat="1" ht="21.75" customHeight="1">
      <c r="A163" s="39"/>
      <c r="B163" s="40"/>
      <c r="C163" s="296" t="s">
        <v>279</v>
      </c>
      <c r="D163" s="296" t="s">
        <v>498</v>
      </c>
      <c r="E163" s="297" t="s">
        <v>4972</v>
      </c>
      <c r="F163" s="298" t="s">
        <v>4973</v>
      </c>
      <c r="G163" s="299" t="s">
        <v>481</v>
      </c>
      <c r="H163" s="300">
        <v>67.319999999999993</v>
      </c>
      <c r="I163" s="301"/>
      <c r="J163" s="302"/>
      <c r="K163" s="303">
        <f>ROUND(P163*H163,2)</f>
        <v>0</v>
      </c>
      <c r="L163" s="298" t="s">
        <v>404</v>
      </c>
      <c r="M163" s="304"/>
      <c r="N163" s="305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430</v>
      </c>
      <c r="AT163" s="264" t="s">
        <v>498</v>
      </c>
      <c r="AU163" s="264" t="s">
        <v>88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522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4974</v>
      </c>
      <c r="G164" s="275"/>
      <c r="H164" s="278">
        <v>67.319999999999993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78</v>
      </c>
      <c r="AY164" s="284" t="s">
        <v>223</v>
      </c>
    </row>
    <row r="165" s="14" customFormat="1">
      <c r="A165" s="14"/>
      <c r="B165" s="285"/>
      <c r="C165" s="286"/>
      <c r="D165" s="266" t="s">
        <v>446</v>
      </c>
      <c r="E165" s="287" t="s">
        <v>1</v>
      </c>
      <c r="F165" s="288" t="s">
        <v>463</v>
      </c>
      <c r="G165" s="286"/>
      <c r="H165" s="289">
        <v>67.319999999999993</v>
      </c>
      <c r="I165" s="290"/>
      <c r="J165" s="290"/>
      <c r="K165" s="286"/>
      <c r="L165" s="286"/>
      <c r="M165" s="291"/>
      <c r="N165" s="292"/>
      <c r="O165" s="293"/>
      <c r="P165" s="293"/>
      <c r="Q165" s="293"/>
      <c r="R165" s="293"/>
      <c r="S165" s="293"/>
      <c r="T165" s="293"/>
      <c r="U165" s="293"/>
      <c r="V165" s="293"/>
      <c r="W165" s="293"/>
      <c r="X165" s="294"/>
      <c r="Y165" s="14"/>
      <c r="Z165" s="14"/>
      <c r="AA165" s="14"/>
      <c r="AB165" s="14"/>
      <c r="AC165" s="14"/>
      <c r="AD165" s="14"/>
      <c r="AE165" s="14"/>
      <c r="AT165" s="295" t="s">
        <v>446</v>
      </c>
      <c r="AU165" s="295" t="s">
        <v>88</v>
      </c>
      <c r="AV165" s="14" t="s">
        <v>239</v>
      </c>
      <c r="AW165" s="14" t="s">
        <v>5</v>
      </c>
      <c r="AX165" s="14" t="s">
        <v>86</v>
      </c>
      <c r="AY165" s="295" t="s">
        <v>223</v>
      </c>
    </row>
    <row r="166" s="2" customFormat="1" ht="33" customHeight="1">
      <c r="A166" s="39"/>
      <c r="B166" s="40"/>
      <c r="C166" s="252" t="s">
        <v>289</v>
      </c>
      <c r="D166" s="252" t="s">
        <v>226</v>
      </c>
      <c r="E166" s="253" t="s">
        <v>4975</v>
      </c>
      <c r="F166" s="254" t="s">
        <v>4976</v>
      </c>
      <c r="G166" s="255" t="s">
        <v>320</v>
      </c>
      <c r="H166" s="256">
        <v>26</v>
      </c>
      <c r="I166" s="257"/>
      <c r="J166" s="257"/>
      <c r="K166" s="258">
        <f>ROUND(P166*H166,2)</f>
        <v>0</v>
      </c>
      <c r="L166" s="254" t="s">
        <v>404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239</v>
      </c>
      <c r="AT166" s="264" t="s">
        <v>226</v>
      </c>
      <c r="AU166" s="264" t="s">
        <v>88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239</v>
      </c>
      <c r="BM166" s="264" t="s">
        <v>365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353</v>
      </c>
      <c r="G167" s="275"/>
      <c r="H167" s="278">
        <v>24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88</v>
      </c>
      <c r="G168" s="275"/>
      <c r="H168" s="278">
        <v>2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78</v>
      </c>
      <c r="AY168" s="284" t="s">
        <v>223</v>
      </c>
    </row>
    <row r="169" s="14" customFormat="1">
      <c r="A169" s="14"/>
      <c r="B169" s="285"/>
      <c r="C169" s="286"/>
      <c r="D169" s="266" t="s">
        <v>446</v>
      </c>
      <c r="E169" s="287" t="s">
        <v>1</v>
      </c>
      <c r="F169" s="288" t="s">
        <v>463</v>
      </c>
      <c r="G169" s="286"/>
      <c r="H169" s="289">
        <v>26</v>
      </c>
      <c r="I169" s="290"/>
      <c r="J169" s="290"/>
      <c r="K169" s="286"/>
      <c r="L169" s="286"/>
      <c r="M169" s="291"/>
      <c r="N169" s="292"/>
      <c r="O169" s="293"/>
      <c r="P169" s="293"/>
      <c r="Q169" s="293"/>
      <c r="R169" s="293"/>
      <c r="S169" s="293"/>
      <c r="T169" s="293"/>
      <c r="U169" s="293"/>
      <c r="V169" s="293"/>
      <c r="W169" s="293"/>
      <c r="X169" s="294"/>
      <c r="Y169" s="14"/>
      <c r="Z169" s="14"/>
      <c r="AA169" s="14"/>
      <c r="AB169" s="14"/>
      <c r="AC169" s="14"/>
      <c r="AD169" s="14"/>
      <c r="AE169" s="14"/>
      <c r="AT169" s="295" t="s">
        <v>446</v>
      </c>
      <c r="AU169" s="295" t="s">
        <v>88</v>
      </c>
      <c r="AV169" s="14" t="s">
        <v>239</v>
      </c>
      <c r="AW169" s="14" t="s">
        <v>5</v>
      </c>
      <c r="AX169" s="14" t="s">
        <v>86</v>
      </c>
      <c r="AY169" s="295" t="s">
        <v>223</v>
      </c>
    </row>
    <row r="170" s="2" customFormat="1" ht="21.75" customHeight="1">
      <c r="A170" s="39"/>
      <c r="B170" s="40"/>
      <c r="C170" s="296" t="s">
        <v>9</v>
      </c>
      <c r="D170" s="296" t="s">
        <v>498</v>
      </c>
      <c r="E170" s="297" t="s">
        <v>4977</v>
      </c>
      <c r="F170" s="298" t="s">
        <v>4978</v>
      </c>
      <c r="G170" s="299" t="s">
        <v>320</v>
      </c>
      <c r="H170" s="300">
        <v>24</v>
      </c>
      <c r="I170" s="301"/>
      <c r="J170" s="302"/>
      <c r="K170" s="303">
        <f>ROUND(P170*H170,2)</f>
        <v>0</v>
      </c>
      <c r="L170" s="298" t="s">
        <v>404</v>
      </c>
      <c r="M170" s="304"/>
      <c r="N170" s="305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</v>
      </c>
      <c r="V170" s="262">
        <f>U170*H170</f>
        <v>0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430</v>
      </c>
      <c r="AT170" s="264" t="s">
        <v>498</v>
      </c>
      <c r="AU170" s="264" t="s">
        <v>88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375</v>
      </c>
    </row>
    <row r="171" s="2" customFormat="1" ht="21.75" customHeight="1">
      <c r="A171" s="39"/>
      <c r="B171" s="40"/>
      <c r="C171" s="296" t="s">
        <v>303</v>
      </c>
      <c r="D171" s="296" t="s">
        <v>498</v>
      </c>
      <c r="E171" s="297" t="s">
        <v>4979</v>
      </c>
      <c r="F171" s="298" t="s">
        <v>4980</v>
      </c>
      <c r="G171" s="299" t="s">
        <v>320</v>
      </c>
      <c r="H171" s="300">
        <v>2</v>
      </c>
      <c r="I171" s="301"/>
      <c r="J171" s="302"/>
      <c r="K171" s="303">
        <f>ROUND(P171*H171,2)</f>
        <v>0</v>
      </c>
      <c r="L171" s="298" t="s">
        <v>404</v>
      </c>
      <c r="M171" s="304"/>
      <c r="N171" s="305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430</v>
      </c>
      <c r="AT171" s="264" t="s">
        <v>498</v>
      </c>
      <c r="AU171" s="264" t="s">
        <v>88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385</v>
      </c>
    </row>
    <row r="172" s="2" customFormat="1" ht="33" customHeight="1">
      <c r="A172" s="39"/>
      <c r="B172" s="40"/>
      <c r="C172" s="252" t="s">
        <v>312</v>
      </c>
      <c r="D172" s="252" t="s">
        <v>226</v>
      </c>
      <c r="E172" s="253" t="s">
        <v>4981</v>
      </c>
      <c r="F172" s="254" t="s">
        <v>4982</v>
      </c>
      <c r="G172" s="255" t="s">
        <v>320</v>
      </c>
      <c r="H172" s="256">
        <v>4</v>
      </c>
      <c r="I172" s="257"/>
      <c r="J172" s="257"/>
      <c r="K172" s="258">
        <f>ROUND(P172*H172,2)</f>
        <v>0</v>
      </c>
      <c r="L172" s="254" t="s">
        <v>404</v>
      </c>
      <c r="M172" s="45"/>
      <c r="N172" s="259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</v>
      </c>
      <c r="V172" s="262">
        <f>U172*H172</f>
        <v>0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239</v>
      </c>
      <c r="AT172" s="264" t="s">
        <v>226</v>
      </c>
      <c r="AU172" s="264" t="s">
        <v>88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307</v>
      </c>
    </row>
    <row r="173" s="2" customFormat="1" ht="21.75" customHeight="1">
      <c r="A173" s="39"/>
      <c r="B173" s="40"/>
      <c r="C173" s="296" t="s">
        <v>317</v>
      </c>
      <c r="D173" s="296" t="s">
        <v>498</v>
      </c>
      <c r="E173" s="297" t="s">
        <v>4983</v>
      </c>
      <c r="F173" s="298" t="s">
        <v>4984</v>
      </c>
      <c r="G173" s="299" t="s">
        <v>320</v>
      </c>
      <c r="H173" s="300">
        <v>4</v>
      </c>
      <c r="I173" s="301"/>
      <c r="J173" s="302"/>
      <c r="K173" s="303">
        <f>ROUND(P173*H173,2)</f>
        <v>0</v>
      </c>
      <c r="L173" s="298" t="s">
        <v>404</v>
      </c>
      <c r="M173" s="304"/>
      <c r="N173" s="305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430</v>
      </c>
      <c r="AT173" s="264" t="s">
        <v>498</v>
      </c>
      <c r="AU173" s="264" t="s">
        <v>88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327</v>
      </c>
    </row>
    <row r="174" s="2" customFormat="1" ht="33" customHeight="1">
      <c r="A174" s="39"/>
      <c r="B174" s="40"/>
      <c r="C174" s="252" t="s">
        <v>322</v>
      </c>
      <c r="D174" s="252" t="s">
        <v>226</v>
      </c>
      <c r="E174" s="253" t="s">
        <v>4985</v>
      </c>
      <c r="F174" s="254" t="s">
        <v>4986</v>
      </c>
      <c r="G174" s="255" t="s">
        <v>320</v>
      </c>
      <c r="H174" s="256">
        <v>7</v>
      </c>
      <c r="I174" s="257"/>
      <c r="J174" s="257"/>
      <c r="K174" s="258">
        <f>ROUND(P174*H174,2)</f>
        <v>0</v>
      </c>
      <c r="L174" s="254" t="s">
        <v>404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88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575</v>
      </c>
    </row>
    <row r="175" s="2" customFormat="1" ht="21.75" customHeight="1">
      <c r="A175" s="39"/>
      <c r="B175" s="40"/>
      <c r="C175" s="296" t="s">
        <v>332</v>
      </c>
      <c r="D175" s="296" t="s">
        <v>498</v>
      </c>
      <c r="E175" s="297" t="s">
        <v>4987</v>
      </c>
      <c r="F175" s="298" t="s">
        <v>4988</v>
      </c>
      <c r="G175" s="299" t="s">
        <v>320</v>
      </c>
      <c r="H175" s="300">
        <v>7</v>
      </c>
      <c r="I175" s="301"/>
      <c r="J175" s="302"/>
      <c r="K175" s="303">
        <f>ROUND(P175*H175,2)</f>
        <v>0</v>
      </c>
      <c r="L175" s="298" t="s">
        <v>404</v>
      </c>
      <c r="M175" s="304"/>
      <c r="N175" s="305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</v>
      </c>
      <c r="V175" s="262">
        <f>U175*H175</f>
        <v>0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430</v>
      </c>
      <c r="AT175" s="264" t="s">
        <v>498</v>
      </c>
      <c r="AU175" s="264" t="s">
        <v>88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584</v>
      </c>
    </row>
    <row r="176" s="2" customFormat="1" ht="33" customHeight="1">
      <c r="A176" s="39"/>
      <c r="B176" s="40"/>
      <c r="C176" s="252" t="s">
        <v>8</v>
      </c>
      <c r="D176" s="252" t="s">
        <v>226</v>
      </c>
      <c r="E176" s="253" t="s">
        <v>4989</v>
      </c>
      <c r="F176" s="254" t="s">
        <v>4990</v>
      </c>
      <c r="G176" s="255" t="s">
        <v>320</v>
      </c>
      <c r="H176" s="256">
        <v>2</v>
      </c>
      <c r="I176" s="257"/>
      <c r="J176" s="257"/>
      <c r="K176" s="258">
        <f>ROUND(P176*H176,2)</f>
        <v>0</v>
      </c>
      <c r="L176" s="254" t="s">
        <v>404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</v>
      </c>
      <c r="V176" s="262">
        <f>U176*H176</f>
        <v>0</v>
      </c>
      <c r="W176" s="262">
        <v>0</v>
      </c>
      <c r="X176" s="263">
        <f>W176*H176</f>
        <v>0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88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595</v>
      </c>
    </row>
    <row r="177" s="2" customFormat="1" ht="21.75" customHeight="1">
      <c r="A177" s="39"/>
      <c r="B177" s="40"/>
      <c r="C177" s="296" t="s">
        <v>343</v>
      </c>
      <c r="D177" s="296" t="s">
        <v>498</v>
      </c>
      <c r="E177" s="297" t="s">
        <v>4991</v>
      </c>
      <c r="F177" s="298" t="s">
        <v>4992</v>
      </c>
      <c r="G177" s="299" t="s">
        <v>320</v>
      </c>
      <c r="H177" s="300">
        <v>2</v>
      </c>
      <c r="I177" s="301"/>
      <c r="J177" s="302"/>
      <c r="K177" s="303">
        <f>ROUND(P177*H177,2)</f>
        <v>0</v>
      </c>
      <c r="L177" s="298" t="s">
        <v>404</v>
      </c>
      <c r="M177" s="304"/>
      <c r="N177" s="305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</v>
      </c>
      <c r="V177" s="262">
        <f>U177*H177</f>
        <v>0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430</v>
      </c>
      <c r="AT177" s="264" t="s">
        <v>498</v>
      </c>
      <c r="AU177" s="264" t="s">
        <v>88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611</v>
      </c>
    </row>
    <row r="178" s="2" customFormat="1" ht="21.75" customHeight="1">
      <c r="A178" s="39"/>
      <c r="B178" s="40"/>
      <c r="C178" s="252" t="s">
        <v>348</v>
      </c>
      <c r="D178" s="252" t="s">
        <v>226</v>
      </c>
      <c r="E178" s="253" t="s">
        <v>4993</v>
      </c>
      <c r="F178" s="254" t="s">
        <v>4994</v>
      </c>
      <c r="G178" s="255" t="s">
        <v>481</v>
      </c>
      <c r="H178" s="256">
        <v>76</v>
      </c>
      <c r="I178" s="257"/>
      <c r="J178" s="257"/>
      <c r="K178" s="258">
        <f>ROUND(P178*H178,2)</f>
        <v>0</v>
      </c>
      <c r="L178" s="254" t="s">
        <v>404</v>
      </c>
      <c r="M178" s="45"/>
      <c r="N178" s="259" t="s">
        <v>1</v>
      </c>
      <c r="O178" s="260" t="s">
        <v>41</v>
      </c>
      <c r="P178" s="261">
        <f>I178+J178</f>
        <v>0</v>
      </c>
      <c r="Q178" s="261">
        <f>ROUND(I178*H178,2)</f>
        <v>0</v>
      </c>
      <c r="R178" s="261">
        <f>ROUND(J178*H178,2)</f>
        <v>0</v>
      </c>
      <c r="S178" s="92"/>
      <c r="T178" s="262">
        <f>S178*H178</f>
        <v>0</v>
      </c>
      <c r="U178" s="262">
        <v>0</v>
      </c>
      <c r="V178" s="262">
        <f>U178*H178</f>
        <v>0</v>
      </c>
      <c r="W178" s="262">
        <v>0</v>
      </c>
      <c r="X178" s="263">
        <f>W178*H178</f>
        <v>0</v>
      </c>
      <c r="Y178" s="39"/>
      <c r="Z178" s="39"/>
      <c r="AA178" s="39"/>
      <c r="AB178" s="39"/>
      <c r="AC178" s="39"/>
      <c r="AD178" s="39"/>
      <c r="AE178" s="39"/>
      <c r="AR178" s="264" t="s">
        <v>239</v>
      </c>
      <c r="AT178" s="264" t="s">
        <v>226</v>
      </c>
      <c r="AU178" s="264" t="s">
        <v>88</v>
      </c>
      <c r="AY178" s="18" t="s">
        <v>223</v>
      </c>
      <c r="BE178" s="265">
        <f>IF(O178="základní",K178,0)</f>
        <v>0</v>
      </c>
      <c r="BF178" s="265">
        <f>IF(O178="snížená",K178,0)</f>
        <v>0</v>
      </c>
      <c r="BG178" s="265">
        <f>IF(O178="zákl. přenesená",K178,0)</f>
        <v>0</v>
      </c>
      <c r="BH178" s="265">
        <f>IF(O178="sníž. přenesená",K178,0)</f>
        <v>0</v>
      </c>
      <c r="BI178" s="265">
        <f>IF(O178="nulová",K178,0)</f>
        <v>0</v>
      </c>
      <c r="BJ178" s="18" t="s">
        <v>86</v>
      </c>
      <c r="BK178" s="265">
        <f>ROUND(P178*H178,2)</f>
        <v>0</v>
      </c>
      <c r="BL178" s="18" t="s">
        <v>239</v>
      </c>
      <c r="BM178" s="264" t="s">
        <v>621</v>
      </c>
    </row>
    <row r="179" s="2" customFormat="1" ht="21.75" customHeight="1">
      <c r="A179" s="39"/>
      <c r="B179" s="40"/>
      <c r="C179" s="252" t="s">
        <v>353</v>
      </c>
      <c r="D179" s="252" t="s">
        <v>226</v>
      </c>
      <c r="E179" s="253" t="s">
        <v>4995</v>
      </c>
      <c r="F179" s="254" t="s">
        <v>4996</v>
      </c>
      <c r="G179" s="255" t="s">
        <v>320</v>
      </c>
      <c r="H179" s="256">
        <v>1</v>
      </c>
      <c r="I179" s="257"/>
      <c r="J179" s="257"/>
      <c r="K179" s="258">
        <f>ROUND(P179*H179,2)</f>
        <v>0</v>
      </c>
      <c r="L179" s="254" t="s">
        <v>404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88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630</v>
      </c>
    </row>
    <row r="180" s="2" customFormat="1" ht="33" customHeight="1">
      <c r="A180" s="39"/>
      <c r="B180" s="40"/>
      <c r="C180" s="252" t="s">
        <v>358</v>
      </c>
      <c r="D180" s="252" t="s">
        <v>226</v>
      </c>
      <c r="E180" s="253" t="s">
        <v>4997</v>
      </c>
      <c r="F180" s="254" t="s">
        <v>4998</v>
      </c>
      <c r="G180" s="255" t="s">
        <v>320</v>
      </c>
      <c r="H180" s="256">
        <v>1</v>
      </c>
      <c r="I180" s="257"/>
      <c r="J180" s="257"/>
      <c r="K180" s="258">
        <f>ROUND(P180*H180,2)</f>
        <v>0</v>
      </c>
      <c r="L180" s="254" t="s">
        <v>404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239</v>
      </c>
      <c r="AT180" s="264" t="s">
        <v>226</v>
      </c>
      <c r="AU180" s="264" t="s">
        <v>88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239</v>
      </c>
      <c r="BM180" s="264" t="s">
        <v>640</v>
      </c>
    </row>
    <row r="181" s="2" customFormat="1" ht="33" customHeight="1">
      <c r="A181" s="39"/>
      <c r="B181" s="40"/>
      <c r="C181" s="252" t="s">
        <v>522</v>
      </c>
      <c r="D181" s="252" t="s">
        <v>226</v>
      </c>
      <c r="E181" s="253" t="s">
        <v>4999</v>
      </c>
      <c r="F181" s="254" t="s">
        <v>5000</v>
      </c>
      <c r="G181" s="255" t="s">
        <v>320</v>
      </c>
      <c r="H181" s="256">
        <v>1</v>
      </c>
      <c r="I181" s="257"/>
      <c r="J181" s="257"/>
      <c r="K181" s="258">
        <f>ROUND(P181*H181,2)</f>
        <v>0</v>
      </c>
      <c r="L181" s="254" t="s">
        <v>404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88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650</v>
      </c>
    </row>
    <row r="182" s="2" customFormat="1" ht="33" customHeight="1">
      <c r="A182" s="39"/>
      <c r="B182" s="40"/>
      <c r="C182" s="252" t="s">
        <v>526</v>
      </c>
      <c r="D182" s="252" t="s">
        <v>226</v>
      </c>
      <c r="E182" s="253" t="s">
        <v>5001</v>
      </c>
      <c r="F182" s="254" t="s">
        <v>5002</v>
      </c>
      <c r="G182" s="255" t="s">
        <v>320</v>
      </c>
      <c r="H182" s="256">
        <v>1</v>
      </c>
      <c r="I182" s="257"/>
      <c r="J182" s="257"/>
      <c r="K182" s="258">
        <f>ROUND(P182*H182,2)</f>
        <v>0</v>
      </c>
      <c r="L182" s="254" t="s">
        <v>404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0</v>
      </c>
      <c r="V182" s="262">
        <f>U182*H182</f>
        <v>0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88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668</v>
      </c>
    </row>
    <row r="183" s="2" customFormat="1" ht="33" customHeight="1">
      <c r="A183" s="39"/>
      <c r="B183" s="40"/>
      <c r="C183" s="252" t="s">
        <v>365</v>
      </c>
      <c r="D183" s="252" t="s">
        <v>226</v>
      </c>
      <c r="E183" s="253" t="s">
        <v>5003</v>
      </c>
      <c r="F183" s="254" t="s">
        <v>5004</v>
      </c>
      <c r="G183" s="255" t="s">
        <v>320</v>
      </c>
      <c r="H183" s="256">
        <v>1</v>
      </c>
      <c r="I183" s="257"/>
      <c r="J183" s="257"/>
      <c r="K183" s="258">
        <f>ROUND(P183*H183,2)</f>
        <v>0</v>
      </c>
      <c r="L183" s="254" t="s">
        <v>404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683</v>
      </c>
    </row>
    <row r="184" s="12" customFormat="1" ht="22.8" customHeight="1">
      <c r="A184" s="12"/>
      <c r="B184" s="235"/>
      <c r="C184" s="236"/>
      <c r="D184" s="237" t="s">
        <v>77</v>
      </c>
      <c r="E184" s="250" t="s">
        <v>1143</v>
      </c>
      <c r="F184" s="250" t="s">
        <v>1144</v>
      </c>
      <c r="G184" s="236"/>
      <c r="H184" s="236"/>
      <c r="I184" s="239"/>
      <c r="J184" s="239"/>
      <c r="K184" s="251">
        <f>BK184</f>
        <v>0</v>
      </c>
      <c r="L184" s="236"/>
      <c r="M184" s="241"/>
      <c r="N184" s="242"/>
      <c r="O184" s="243"/>
      <c r="P184" s="243"/>
      <c r="Q184" s="244">
        <f>Q185</f>
        <v>0</v>
      </c>
      <c r="R184" s="244">
        <f>R185</f>
        <v>0</v>
      </c>
      <c r="S184" s="243"/>
      <c r="T184" s="245">
        <f>T185</f>
        <v>0</v>
      </c>
      <c r="U184" s="243"/>
      <c r="V184" s="245">
        <f>V185</f>
        <v>0</v>
      </c>
      <c r="W184" s="243"/>
      <c r="X184" s="246">
        <f>X185</f>
        <v>0</v>
      </c>
      <c r="Y184" s="12"/>
      <c r="Z184" s="12"/>
      <c r="AA184" s="12"/>
      <c r="AB184" s="12"/>
      <c r="AC184" s="12"/>
      <c r="AD184" s="12"/>
      <c r="AE184" s="12"/>
      <c r="AR184" s="247" t="s">
        <v>86</v>
      </c>
      <c r="AT184" s="248" t="s">
        <v>77</v>
      </c>
      <c r="AU184" s="248" t="s">
        <v>86</v>
      </c>
      <c r="AY184" s="247" t="s">
        <v>223</v>
      </c>
      <c r="BK184" s="249">
        <f>BK185</f>
        <v>0</v>
      </c>
    </row>
    <row r="185" s="2" customFormat="1" ht="44.25" customHeight="1">
      <c r="A185" s="39"/>
      <c r="B185" s="40"/>
      <c r="C185" s="252" t="s">
        <v>370</v>
      </c>
      <c r="D185" s="252" t="s">
        <v>226</v>
      </c>
      <c r="E185" s="253" t="s">
        <v>2946</v>
      </c>
      <c r="F185" s="254" t="s">
        <v>5005</v>
      </c>
      <c r="G185" s="255" t="s">
        <v>501</v>
      </c>
      <c r="H185" s="256">
        <v>47.935000000000002</v>
      </c>
      <c r="I185" s="257"/>
      <c r="J185" s="257"/>
      <c r="K185" s="258">
        <f>ROUND(P185*H185,2)</f>
        <v>0</v>
      </c>
      <c r="L185" s="254" t="s">
        <v>404</v>
      </c>
      <c r="M185" s="45"/>
      <c r="N185" s="323" t="s">
        <v>1</v>
      </c>
      <c r="O185" s="324" t="s">
        <v>41</v>
      </c>
      <c r="P185" s="325">
        <f>I185+J185</f>
        <v>0</v>
      </c>
      <c r="Q185" s="325">
        <f>ROUND(I185*H185,2)</f>
        <v>0</v>
      </c>
      <c r="R185" s="325">
        <f>ROUND(J185*H185,2)</f>
        <v>0</v>
      </c>
      <c r="S185" s="272"/>
      <c r="T185" s="326">
        <f>S185*H185</f>
        <v>0</v>
      </c>
      <c r="U185" s="326">
        <v>0</v>
      </c>
      <c r="V185" s="326">
        <f>U185*H185</f>
        <v>0</v>
      </c>
      <c r="W185" s="326">
        <v>0</v>
      </c>
      <c r="X185" s="327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88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693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197"/>
      <c r="J186" s="197"/>
      <c r="K186" s="68"/>
      <c r="L186" s="68"/>
      <c r="M186" s="45"/>
      <c r="N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hc4vfbbhuop5VqaOQflfXcz5al+1It8EJsQFN1TX7+ivO0PzoqhNZNRsvCm6vyGEDHIpx2W7vHeNZyziqs6HGQ==" hashValue="xyFASdu2R+tsx2UcCtammbwFNmWMH+ypL4jBLzSwgS/Sro+nBpxYURocuujcRG/5fU1f4TIld234CZZ/Gd9ClQ==" algorithmName="SHA-512" password="CC35"/>
  <autoFilter ref="C124:L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173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1" customFormat="1" ht="12" customHeight="1">
      <c r="B8" s="21"/>
      <c r="D8" s="156" t="s">
        <v>187</v>
      </c>
      <c r="I8" s="150"/>
      <c r="J8" s="150"/>
      <c r="M8" s="21"/>
    </row>
    <row r="9" s="2" customFormat="1" ht="16.5" customHeight="1">
      <c r="A9" s="39"/>
      <c r="B9" s="45"/>
      <c r="C9" s="39"/>
      <c r="D9" s="39"/>
      <c r="E9" s="157" t="s">
        <v>4722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6" t="s">
        <v>966</v>
      </c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5006</v>
      </c>
      <c r="F11" s="39"/>
      <c r="G11" s="39"/>
      <c r="H11" s="39"/>
      <c r="I11" s="158"/>
      <c r="J11" s="158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8"/>
      <c r="J12" s="158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6" t="s">
        <v>19</v>
      </c>
      <c r="E13" s="39"/>
      <c r="F13" s="145" t="s">
        <v>1</v>
      </c>
      <c r="G13" s="39"/>
      <c r="H13" s="39"/>
      <c r="I13" s="160" t="s">
        <v>20</v>
      </c>
      <c r="J13" s="161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21</v>
      </c>
      <c r="E14" s="39"/>
      <c r="F14" s="145" t="s">
        <v>22</v>
      </c>
      <c r="G14" s="39"/>
      <c r="H14" s="39"/>
      <c r="I14" s="160" t="s">
        <v>23</v>
      </c>
      <c r="J14" s="162" t="str">
        <f>'Rekapitulace stavby'!AN8</f>
        <v>7. 8. 2020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8"/>
      <c r="J15" s="158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6" t="s">
        <v>25</v>
      </c>
      <c r="E16" s="39"/>
      <c r="F16" s="39"/>
      <c r="G16" s="39"/>
      <c r="H16" s="39"/>
      <c r="I16" s="160" t="s">
        <v>26</v>
      </c>
      <c r="J16" s="161" t="str">
        <f>IF('Rekapitulace stavby'!AN10="","",'Rekapitulace stavby'!AN10)</f>
        <v/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tr">
        <f>IF('Rekapitulace stavby'!E11="","",'Rekapitulace stavby'!E11)</f>
        <v>Město Kopřivnice</v>
      </c>
      <c r="F17" s="39"/>
      <c r="G17" s="39"/>
      <c r="H17" s="39"/>
      <c r="I17" s="160" t="s">
        <v>28</v>
      </c>
      <c r="J17" s="161" t="str">
        <f>IF('Rekapitulace stavby'!AN11="","",'Rekapitulace stavby'!AN11)</f>
        <v/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8"/>
      <c r="J18" s="158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6" t="s">
        <v>29</v>
      </c>
      <c r="E19" s="39"/>
      <c r="F19" s="39"/>
      <c r="G19" s="39"/>
      <c r="H19" s="39"/>
      <c r="I19" s="160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60" t="s">
        <v>28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8"/>
      <c r="J21" s="158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6" t="s">
        <v>31</v>
      </c>
      <c r="E22" s="39"/>
      <c r="F22" s="39"/>
      <c r="G22" s="39"/>
      <c r="H22" s="39"/>
      <c r="I22" s="160" t="s">
        <v>26</v>
      </c>
      <c r="J22" s="161" t="str">
        <f>IF('Rekapitulace stavby'!AN16="","",'Rekapitulace stavby'!AN16)</f>
        <v/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tr">
        <f>IF('Rekapitulace stavby'!E17="","",'Rekapitulace stavby'!E17)</f>
        <v>Dopravoprojekt Ostrava a.s.</v>
      </c>
      <c r="F23" s="39"/>
      <c r="G23" s="39"/>
      <c r="H23" s="39"/>
      <c r="I23" s="160" t="s">
        <v>28</v>
      </c>
      <c r="J23" s="161" t="str">
        <f>IF('Rekapitulace stavby'!AN17="","",'Rekapitulace stavby'!AN17)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8"/>
      <c r="J24" s="158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6" t="s">
        <v>33</v>
      </c>
      <c r="E25" s="39"/>
      <c r="F25" s="39"/>
      <c r="G25" s="39"/>
      <c r="H25" s="39"/>
      <c r="I25" s="160" t="s">
        <v>26</v>
      </c>
      <c r="J25" s="161" t="str">
        <f>IF('Rekapitulace stavby'!AN19="","",'Rekapitulace stavby'!AN19)</f>
        <v/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tr">
        <f>IF('Rekapitulace stavby'!E20="","",'Rekapitulace stavby'!E20)</f>
        <v xml:space="preserve"> </v>
      </c>
      <c r="F26" s="39"/>
      <c r="G26" s="39"/>
      <c r="H26" s="39"/>
      <c r="I26" s="160" t="s">
        <v>28</v>
      </c>
      <c r="J26" s="161" t="str">
        <f>IF('Rekapitulace stavby'!AN20="","",'Rekapitulace stavby'!AN20)</f>
        <v/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8"/>
      <c r="J27" s="158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6" t="s">
        <v>34</v>
      </c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6"/>
      <c r="J29" s="166"/>
      <c r="K29" s="163"/>
      <c r="L29" s="163"/>
      <c r="M29" s="167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8"/>
      <c r="J30" s="158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8"/>
      <c r="E31" s="168"/>
      <c r="F31" s="168"/>
      <c r="G31" s="168"/>
      <c r="H31" s="168"/>
      <c r="I31" s="169"/>
      <c r="J31" s="169"/>
      <c r="K31" s="168"/>
      <c r="L31" s="168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6" t="s">
        <v>190</v>
      </c>
      <c r="F32" s="39"/>
      <c r="G32" s="39"/>
      <c r="H32" s="39"/>
      <c r="I32" s="158"/>
      <c r="J32" s="158"/>
      <c r="K32" s="170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6" t="s">
        <v>191</v>
      </c>
      <c r="F33" s="39"/>
      <c r="G33" s="39"/>
      <c r="H33" s="39"/>
      <c r="I33" s="158"/>
      <c r="J33" s="158"/>
      <c r="K33" s="170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71" t="s">
        <v>36</v>
      </c>
      <c r="E34" s="39"/>
      <c r="F34" s="39"/>
      <c r="G34" s="39"/>
      <c r="H34" s="39"/>
      <c r="I34" s="158"/>
      <c r="J34" s="158"/>
      <c r="K34" s="172">
        <f>ROUND(K123,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8"/>
      <c r="E35" s="168"/>
      <c r="F35" s="168"/>
      <c r="G35" s="168"/>
      <c r="H35" s="168"/>
      <c r="I35" s="169"/>
      <c r="J35" s="169"/>
      <c r="K35" s="168"/>
      <c r="L35" s="168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3" t="s">
        <v>38</v>
      </c>
      <c r="G36" s="39"/>
      <c r="H36" s="39"/>
      <c r="I36" s="174" t="s">
        <v>37</v>
      </c>
      <c r="J36" s="158"/>
      <c r="K36" s="173" t="s">
        <v>39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5" t="s">
        <v>40</v>
      </c>
      <c r="E37" s="156" t="s">
        <v>41</v>
      </c>
      <c r="F37" s="170">
        <f>ROUND((SUM(BE123:BE181)),  2)</f>
        <v>0</v>
      </c>
      <c r="G37" s="39"/>
      <c r="H37" s="39"/>
      <c r="I37" s="176">
        <v>0.20999999999999999</v>
      </c>
      <c r="J37" s="158"/>
      <c r="K37" s="170">
        <f>ROUND(((SUM(BE123:BE181))*I37),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6" t="s">
        <v>42</v>
      </c>
      <c r="F38" s="170">
        <f>ROUND((SUM(BF123:BF181)),  2)</f>
        <v>0</v>
      </c>
      <c r="G38" s="39"/>
      <c r="H38" s="39"/>
      <c r="I38" s="176">
        <v>0.14999999999999999</v>
      </c>
      <c r="J38" s="158"/>
      <c r="K38" s="170">
        <f>ROUND(((SUM(BF123:BF181))*I38),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43</v>
      </c>
      <c r="F39" s="170">
        <f>ROUND((SUM(BG123:BG181)),  2)</f>
        <v>0</v>
      </c>
      <c r="G39" s="39"/>
      <c r="H39" s="39"/>
      <c r="I39" s="176">
        <v>0.20999999999999999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6" t="s">
        <v>44</v>
      </c>
      <c r="F40" s="170">
        <f>ROUND((SUM(BH123:BH181)),  2)</f>
        <v>0</v>
      </c>
      <c r="G40" s="39"/>
      <c r="H40" s="39"/>
      <c r="I40" s="176">
        <v>0.14999999999999999</v>
      </c>
      <c r="J40" s="158"/>
      <c r="K40" s="170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6" t="s">
        <v>45</v>
      </c>
      <c r="F41" s="170">
        <f>ROUND((SUM(BI123:BI181)),  2)</f>
        <v>0</v>
      </c>
      <c r="G41" s="39"/>
      <c r="H41" s="39"/>
      <c r="I41" s="176">
        <v>0</v>
      </c>
      <c r="J41" s="158"/>
      <c r="K41" s="170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82"/>
      <c r="J43" s="182"/>
      <c r="K43" s="183">
        <f>SUM(K34:K41)</f>
        <v>0</v>
      </c>
      <c r="L43" s="184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8"/>
      <c r="J44" s="158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150"/>
      <c r="J86" s="150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201" t="s">
        <v>4722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966</v>
      </c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902_2 - Část elektroinstalace</v>
      </c>
      <c r="F89" s="41"/>
      <c r="G89" s="41"/>
      <c r="H89" s="41"/>
      <c r="I89" s="158"/>
      <c r="J89" s="158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160" t="s">
        <v>23</v>
      </c>
      <c r="J91" s="162" t="str">
        <f>IF(J14="","",J14)</f>
        <v>7. 8. 2020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8"/>
      <c r="J92" s="158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Město Kopřivnice</v>
      </c>
      <c r="G93" s="41"/>
      <c r="H93" s="41"/>
      <c r="I93" s="160" t="s">
        <v>31</v>
      </c>
      <c r="J93" s="202" t="str">
        <f>E23</f>
        <v>Dopravoprojekt Ostrava a.s.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60" t="s">
        <v>33</v>
      </c>
      <c r="J94" s="202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3" t="s">
        <v>193</v>
      </c>
      <c r="D96" s="204"/>
      <c r="E96" s="204"/>
      <c r="F96" s="204"/>
      <c r="G96" s="204"/>
      <c r="H96" s="204"/>
      <c r="I96" s="205" t="s">
        <v>194</v>
      </c>
      <c r="J96" s="205" t="s">
        <v>195</v>
      </c>
      <c r="K96" s="206" t="s">
        <v>196</v>
      </c>
      <c r="L96" s="204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8"/>
      <c r="J97" s="158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7" t="s">
        <v>197</v>
      </c>
      <c r="D98" s="41"/>
      <c r="E98" s="41"/>
      <c r="F98" s="41"/>
      <c r="G98" s="41"/>
      <c r="H98" s="41"/>
      <c r="I98" s="208">
        <f>Q123</f>
        <v>0</v>
      </c>
      <c r="J98" s="208">
        <f>R123</f>
        <v>0</v>
      </c>
      <c r="K98" s="111">
        <f>K123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198</v>
      </c>
    </row>
    <row r="99" s="9" customFormat="1" ht="24.96" customHeight="1">
      <c r="A99" s="9"/>
      <c r="B99" s="209"/>
      <c r="C99" s="210"/>
      <c r="D99" s="211" t="s">
        <v>3814</v>
      </c>
      <c r="E99" s="212"/>
      <c r="F99" s="212"/>
      <c r="G99" s="212"/>
      <c r="H99" s="212"/>
      <c r="I99" s="213">
        <f>Q124</f>
        <v>0</v>
      </c>
      <c r="J99" s="213">
        <f>R124</f>
        <v>0</v>
      </c>
      <c r="K99" s="214">
        <f>K124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9"/>
      <c r="C100" s="210"/>
      <c r="D100" s="211" t="s">
        <v>3815</v>
      </c>
      <c r="E100" s="212"/>
      <c r="F100" s="212"/>
      <c r="G100" s="212"/>
      <c r="H100" s="212"/>
      <c r="I100" s="213">
        <f>Q140</f>
        <v>0</v>
      </c>
      <c r="J100" s="213">
        <f>R140</f>
        <v>0</v>
      </c>
      <c r="K100" s="214">
        <f>K140</f>
        <v>0</v>
      </c>
      <c r="L100" s="210"/>
      <c r="M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9"/>
      <c r="C101" s="210"/>
      <c r="D101" s="211" t="s">
        <v>4208</v>
      </c>
      <c r="E101" s="212"/>
      <c r="F101" s="212"/>
      <c r="G101" s="212"/>
      <c r="H101" s="212"/>
      <c r="I101" s="213">
        <f>Q172</f>
        <v>0</v>
      </c>
      <c r="J101" s="213">
        <f>R172</f>
        <v>0</v>
      </c>
      <c r="K101" s="214">
        <f>K172</f>
        <v>0</v>
      </c>
      <c r="L101" s="210"/>
      <c r="M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8"/>
      <c r="J102" s="158"/>
      <c r="K102" s="41"/>
      <c r="L102" s="41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7"/>
      <c r="J103" s="197"/>
      <c r="K103" s="68"/>
      <c r="L103" s="68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200"/>
      <c r="J107" s="200"/>
      <c r="K107" s="70"/>
      <c r="L107" s="70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204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201" t="str">
        <f>E7</f>
        <v>Revitalizace centra města Kopřivnice - aktualizace 08.2020</v>
      </c>
      <c r="F111" s="33"/>
      <c r="G111" s="33"/>
      <c r="H111" s="33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187</v>
      </c>
      <c r="D112" s="23"/>
      <c r="E112" s="23"/>
      <c r="F112" s="23"/>
      <c r="G112" s="23"/>
      <c r="H112" s="23"/>
      <c r="I112" s="150"/>
      <c r="J112" s="150"/>
      <c r="K112" s="23"/>
      <c r="L112" s="23"/>
      <c r="M112" s="21"/>
    </row>
    <row r="113" s="2" customFormat="1" ht="16.5" customHeight="1">
      <c r="A113" s="39"/>
      <c r="B113" s="40"/>
      <c r="C113" s="41"/>
      <c r="D113" s="41"/>
      <c r="E113" s="201" t="s">
        <v>4722</v>
      </c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966</v>
      </c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902_2 - Část elektroinstalace</v>
      </c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</v>
      </c>
      <c r="D117" s="41"/>
      <c r="E117" s="41"/>
      <c r="F117" s="28" t="str">
        <f>F14</f>
        <v xml:space="preserve"> </v>
      </c>
      <c r="G117" s="41"/>
      <c r="H117" s="41"/>
      <c r="I117" s="160" t="s">
        <v>23</v>
      </c>
      <c r="J117" s="162" t="str">
        <f>IF(J14="","",J14)</f>
        <v>7. 8. 2020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25</v>
      </c>
      <c r="D119" s="41"/>
      <c r="E119" s="41"/>
      <c r="F119" s="28" t="str">
        <f>E17</f>
        <v>Město Kopřivnice</v>
      </c>
      <c r="G119" s="41"/>
      <c r="H119" s="41"/>
      <c r="I119" s="160" t="s">
        <v>31</v>
      </c>
      <c r="J119" s="202" t="str">
        <f>E23</f>
        <v>Dopravoprojekt Ostrava a.s.</v>
      </c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29</v>
      </c>
      <c r="D120" s="41"/>
      <c r="E120" s="41"/>
      <c r="F120" s="28" t="str">
        <f>IF(E20="","",E20)</f>
        <v>Vyplň údaj</v>
      </c>
      <c r="G120" s="41"/>
      <c r="H120" s="41"/>
      <c r="I120" s="160" t="s">
        <v>33</v>
      </c>
      <c r="J120" s="202" t="str">
        <f>E26</f>
        <v xml:space="preserve"> 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22"/>
      <c r="B122" s="223"/>
      <c r="C122" s="224" t="s">
        <v>205</v>
      </c>
      <c r="D122" s="225" t="s">
        <v>61</v>
      </c>
      <c r="E122" s="225" t="s">
        <v>57</v>
      </c>
      <c r="F122" s="225" t="s">
        <v>58</v>
      </c>
      <c r="G122" s="225" t="s">
        <v>206</v>
      </c>
      <c r="H122" s="225" t="s">
        <v>207</v>
      </c>
      <c r="I122" s="226" t="s">
        <v>208</v>
      </c>
      <c r="J122" s="226" t="s">
        <v>209</v>
      </c>
      <c r="K122" s="225" t="s">
        <v>196</v>
      </c>
      <c r="L122" s="227" t="s">
        <v>210</v>
      </c>
      <c r="M122" s="228"/>
      <c r="N122" s="101" t="s">
        <v>1</v>
      </c>
      <c r="O122" s="102" t="s">
        <v>40</v>
      </c>
      <c r="P122" s="102" t="s">
        <v>211</v>
      </c>
      <c r="Q122" s="102" t="s">
        <v>212</v>
      </c>
      <c r="R122" s="102" t="s">
        <v>213</v>
      </c>
      <c r="S122" s="102" t="s">
        <v>214</v>
      </c>
      <c r="T122" s="102" t="s">
        <v>215</v>
      </c>
      <c r="U122" s="102" t="s">
        <v>216</v>
      </c>
      <c r="V122" s="102" t="s">
        <v>217</v>
      </c>
      <c r="W122" s="102" t="s">
        <v>218</v>
      </c>
      <c r="X122" s="103" t="s">
        <v>219</v>
      </c>
      <c r="Y122" s="222"/>
      <c r="Z122" s="222"/>
      <c r="AA122" s="222"/>
      <c r="AB122" s="222"/>
      <c r="AC122" s="222"/>
      <c r="AD122" s="222"/>
      <c r="AE122" s="222"/>
    </row>
    <row r="123" s="2" customFormat="1" ht="22.8" customHeight="1">
      <c r="A123" s="39"/>
      <c r="B123" s="40"/>
      <c r="C123" s="108" t="s">
        <v>220</v>
      </c>
      <c r="D123" s="41"/>
      <c r="E123" s="41"/>
      <c r="F123" s="41"/>
      <c r="G123" s="41"/>
      <c r="H123" s="41"/>
      <c r="I123" s="158"/>
      <c r="J123" s="158"/>
      <c r="K123" s="229">
        <f>BK123</f>
        <v>0</v>
      </c>
      <c r="L123" s="41"/>
      <c r="M123" s="45"/>
      <c r="N123" s="104"/>
      <c r="O123" s="230"/>
      <c r="P123" s="105"/>
      <c r="Q123" s="231">
        <f>Q124+Q140+Q172</f>
        <v>0</v>
      </c>
      <c r="R123" s="231">
        <f>R124+R140+R172</f>
        <v>0</v>
      </c>
      <c r="S123" s="105"/>
      <c r="T123" s="232">
        <f>T124+T140+T172</f>
        <v>0</v>
      </c>
      <c r="U123" s="105"/>
      <c r="V123" s="232">
        <f>V124+V140+V172</f>
        <v>0</v>
      </c>
      <c r="W123" s="105"/>
      <c r="X123" s="233">
        <f>X124+X140+X172</f>
        <v>0</v>
      </c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198</v>
      </c>
      <c r="BK123" s="234">
        <f>BK124+BK140+BK172</f>
        <v>0</v>
      </c>
    </row>
    <row r="124" s="12" customFormat="1" ht="25.92" customHeight="1">
      <c r="A124" s="12"/>
      <c r="B124" s="235"/>
      <c r="C124" s="236"/>
      <c r="D124" s="237" t="s">
        <v>77</v>
      </c>
      <c r="E124" s="238" t="s">
        <v>1720</v>
      </c>
      <c r="F124" s="238" t="s">
        <v>3817</v>
      </c>
      <c r="G124" s="236"/>
      <c r="H124" s="236"/>
      <c r="I124" s="239"/>
      <c r="J124" s="239"/>
      <c r="K124" s="240">
        <f>BK124</f>
        <v>0</v>
      </c>
      <c r="L124" s="236"/>
      <c r="M124" s="241"/>
      <c r="N124" s="242"/>
      <c r="O124" s="243"/>
      <c r="P124" s="243"/>
      <c r="Q124" s="244">
        <f>SUM(Q125:Q139)</f>
        <v>0</v>
      </c>
      <c r="R124" s="244">
        <f>SUM(R125:R139)</f>
        <v>0</v>
      </c>
      <c r="S124" s="243"/>
      <c r="T124" s="245">
        <f>SUM(T125:T139)</f>
        <v>0</v>
      </c>
      <c r="U124" s="243"/>
      <c r="V124" s="245">
        <f>SUM(V125:V139)</f>
        <v>0</v>
      </c>
      <c r="W124" s="243"/>
      <c r="X124" s="246">
        <f>SUM(X125:X139)</f>
        <v>0</v>
      </c>
      <c r="Y124" s="12"/>
      <c r="Z124" s="12"/>
      <c r="AA124" s="12"/>
      <c r="AB124" s="12"/>
      <c r="AC124" s="12"/>
      <c r="AD124" s="12"/>
      <c r="AE124" s="12"/>
      <c r="AR124" s="247" t="s">
        <v>86</v>
      </c>
      <c r="AT124" s="248" t="s">
        <v>77</v>
      </c>
      <c r="AU124" s="248" t="s">
        <v>78</v>
      </c>
      <c r="AY124" s="247" t="s">
        <v>223</v>
      </c>
      <c r="BK124" s="249">
        <f>SUM(BK125:BK139)</f>
        <v>0</v>
      </c>
    </row>
    <row r="125" s="2" customFormat="1" ht="16.5" customHeight="1">
      <c r="A125" s="39"/>
      <c r="B125" s="40"/>
      <c r="C125" s="252" t="s">
        <v>86</v>
      </c>
      <c r="D125" s="252" t="s">
        <v>226</v>
      </c>
      <c r="E125" s="253" t="s">
        <v>3818</v>
      </c>
      <c r="F125" s="254" t="s">
        <v>3819</v>
      </c>
      <c r="G125" s="255" t="s">
        <v>3820</v>
      </c>
      <c r="H125" s="256">
        <v>12</v>
      </c>
      <c r="I125" s="257"/>
      <c r="J125" s="257"/>
      <c r="K125" s="258">
        <f>ROUND(P125*H125,2)</f>
        <v>0</v>
      </c>
      <c r="L125" s="254" t="s">
        <v>3821</v>
      </c>
      <c r="M125" s="45"/>
      <c r="N125" s="259" t="s">
        <v>1</v>
      </c>
      <c r="O125" s="260" t="s">
        <v>41</v>
      </c>
      <c r="P125" s="261">
        <f>I125+J125</f>
        <v>0</v>
      </c>
      <c r="Q125" s="261">
        <f>ROUND(I125*H125,2)</f>
        <v>0</v>
      </c>
      <c r="R125" s="261">
        <f>ROUND(J125*H125,2)</f>
        <v>0</v>
      </c>
      <c r="S125" s="92"/>
      <c r="T125" s="262">
        <f>S125*H125</f>
        <v>0</v>
      </c>
      <c r="U125" s="262">
        <v>0</v>
      </c>
      <c r="V125" s="262">
        <f>U125*H125</f>
        <v>0</v>
      </c>
      <c r="W125" s="262">
        <v>0</v>
      </c>
      <c r="X125" s="263">
        <f>W125*H125</f>
        <v>0</v>
      </c>
      <c r="Y125" s="39"/>
      <c r="Z125" s="39"/>
      <c r="AA125" s="39"/>
      <c r="AB125" s="39"/>
      <c r="AC125" s="39"/>
      <c r="AD125" s="39"/>
      <c r="AE125" s="39"/>
      <c r="AR125" s="264" t="s">
        <v>239</v>
      </c>
      <c r="AT125" s="264" t="s">
        <v>226</v>
      </c>
      <c r="AU125" s="264" t="s">
        <v>86</v>
      </c>
      <c r="AY125" s="18" t="s">
        <v>223</v>
      </c>
      <c r="BE125" s="265">
        <f>IF(O125="základní",K125,0)</f>
        <v>0</v>
      </c>
      <c r="BF125" s="265">
        <f>IF(O125="snížená",K125,0)</f>
        <v>0</v>
      </c>
      <c r="BG125" s="265">
        <f>IF(O125="zákl. přenesená",K125,0)</f>
        <v>0</v>
      </c>
      <c r="BH125" s="265">
        <f>IF(O125="sníž. přenesená",K125,0)</f>
        <v>0</v>
      </c>
      <c r="BI125" s="265">
        <f>IF(O125="nulová",K125,0)</f>
        <v>0</v>
      </c>
      <c r="BJ125" s="18" t="s">
        <v>86</v>
      </c>
      <c r="BK125" s="265">
        <f>ROUND(P125*H125,2)</f>
        <v>0</v>
      </c>
      <c r="BL125" s="18" t="s">
        <v>239</v>
      </c>
      <c r="BM125" s="264" t="s">
        <v>88</v>
      </c>
    </row>
    <row r="126" s="2" customFormat="1">
      <c r="A126" s="39"/>
      <c r="B126" s="40"/>
      <c r="C126" s="41"/>
      <c r="D126" s="266" t="s">
        <v>232</v>
      </c>
      <c r="E126" s="41"/>
      <c r="F126" s="267" t="s">
        <v>3822</v>
      </c>
      <c r="G126" s="41"/>
      <c r="H126" s="41"/>
      <c r="I126" s="158"/>
      <c r="J126" s="158"/>
      <c r="K126" s="41"/>
      <c r="L126" s="41"/>
      <c r="M126" s="45"/>
      <c r="N126" s="268"/>
      <c r="O126" s="269"/>
      <c r="P126" s="92"/>
      <c r="Q126" s="92"/>
      <c r="R126" s="92"/>
      <c r="S126" s="92"/>
      <c r="T126" s="92"/>
      <c r="U126" s="92"/>
      <c r="V126" s="92"/>
      <c r="W126" s="92"/>
      <c r="X126" s="93"/>
      <c r="Y126" s="39"/>
      <c r="Z126" s="39"/>
      <c r="AA126" s="39"/>
      <c r="AB126" s="39"/>
      <c r="AC126" s="39"/>
      <c r="AD126" s="39"/>
      <c r="AE126" s="39"/>
      <c r="AT126" s="18" t="s">
        <v>232</v>
      </c>
      <c r="AU126" s="18" t="s">
        <v>86</v>
      </c>
    </row>
    <row r="127" s="2" customFormat="1" ht="21.75" customHeight="1">
      <c r="A127" s="39"/>
      <c r="B127" s="40"/>
      <c r="C127" s="252" t="s">
        <v>88</v>
      </c>
      <c r="D127" s="252" t="s">
        <v>226</v>
      </c>
      <c r="E127" s="253" t="s">
        <v>3829</v>
      </c>
      <c r="F127" s="254" t="s">
        <v>3830</v>
      </c>
      <c r="G127" s="255" t="s">
        <v>3820</v>
      </c>
      <c r="H127" s="256">
        <v>24</v>
      </c>
      <c r="I127" s="257"/>
      <c r="J127" s="257"/>
      <c r="K127" s="258">
        <f>ROUND(P127*H127,2)</f>
        <v>0</v>
      </c>
      <c r="L127" s="254" t="s">
        <v>3821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</v>
      </c>
      <c r="V127" s="262">
        <f>U127*H127</f>
        <v>0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86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239</v>
      </c>
    </row>
    <row r="128" s="2" customFormat="1">
      <c r="A128" s="39"/>
      <c r="B128" s="40"/>
      <c r="C128" s="41"/>
      <c r="D128" s="266" t="s">
        <v>232</v>
      </c>
      <c r="E128" s="41"/>
      <c r="F128" s="267" t="s">
        <v>3831</v>
      </c>
      <c r="G128" s="41"/>
      <c r="H128" s="41"/>
      <c r="I128" s="158"/>
      <c r="J128" s="158"/>
      <c r="K128" s="41"/>
      <c r="L128" s="41"/>
      <c r="M128" s="45"/>
      <c r="N128" s="268"/>
      <c r="O128" s="269"/>
      <c r="P128" s="92"/>
      <c r="Q128" s="92"/>
      <c r="R128" s="92"/>
      <c r="S128" s="92"/>
      <c r="T128" s="92"/>
      <c r="U128" s="92"/>
      <c r="V128" s="92"/>
      <c r="W128" s="92"/>
      <c r="X128" s="93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86</v>
      </c>
    </row>
    <row r="129" s="2" customFormat="1" ht="21.75" customHeight="1">
      <c r="A129" s="39"/>
      <c r="B129" s="40"/>
      <c r="C129" s="252" t="s">
        <v>234</v>
      </c>
      <c r="D129" s="252" t="s">
        <v>226</v>
      </c>
      <c r="E129" s="253" t="s">
        <v>3832</v>
      </c>
      <c r="F129" s="254" t="s">
        <v>3833</v>
      </c>
      <c r="G129" s="255" t="s">
        <v>3820</v>
      </c>
      <c r="H129" s="256">
        <v>16</v>
      </c>
      <c r="I129" s="257"/>
      <c r="J129" s="257"/>
      <c r="K129" s="258">
        <f>ROUND(P129*H129,2)</f>
        <v>0</v>
      </c>
      <c r="L129" s="254" t="s">
        <v>3821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86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248</v>
      </c>
    </row>
    <row r="130" s="2" customFormat="1" ht="16.5" customHeight="1">
      <c r="A130" s="39"/>
      <c r="B130" s="40"/>
      <c r="C130" s="252" t="s">
        <v>239</v>
      </c>
      <c r="D130" s="252" t="s">
        <v>226</v>
      </c>
      <c r="E130" s="253" t="s">
        <v>3834</v>
      </c>
      <c r="F130" s="254" t="s">
        <v>3835</v>
      </c>
      <c r="G130" s="255" t="s">
        <v>3820</v>
      </c>
      <c r="H130" s="256">
        <v>18</v>
      </c>
      <c r="I130" s="257"/>
      <c r="J130" s="257"/>
      <c r="K130" s="258">
        <f>ROUND(P130*H130,2)</f>
        <v>0</v>
      </c>
      <c r="L130" s="254" t="s">
        <v>3821</v>
      </c>
      <c r="M130" s="45"/>
      <c r="N130" s="259" t="s">
        <v>1</v>
      </c>
      <c r="O130" s="260" t="s">
        <v>41</v>
      </c>
      <c r="P130" s="261">
        <f>I130+J130</f>
        <v>0</v>
      </c>
      <c r="Q130" s="261">
        <f>ROUND(I130*H130,2)</f>
        <v>0</v>
      </c>
      <c r="R130" s="261">
        <f>ROUND(J130*H130,2)</f>
        <v>0</v>
      </c>
      <c r="S130" s="92"/>
      <c r="T130" s="262">
        <f>S130*H130</f>
        <v>0</v>
      </c>
      <c r="U130" s="262">
        <v>0</v>
      </c>
      <c r="V130" s="262">
        <f>U130*H130</f>
        <v>0</v>
      </c>
      <c r="W130" s="262">
        <v>0</v>
      </c>
      <c r="X130" s="263">
        <f>W130*H130</f>
        <v>0</v>
      </c>
      <c r="Y130" s="39"/>
      <c r="Z130" s="39"/>
      <c r="AA130" s="39"/>
      <c r="AB130" s="39"/>
      <c r="AC130" s="39"/>
      <c r="AD130" s="39"/>
      <c r="AE130" s="39"/>
      <c r="AR130" s="264" t="s">
        <v>239</v>
      </c>
      <c r="AT130" s="264" t="s">
        <v>226</v>
      </c>
      <c r="AU130" s="264" t="s">
        <v>86</v>
      </c>
      <c r="AY130" s="18" t="s">
        <v>223</v>
      </c>
      <c r="BE130" s="265">
        <f>IF(O130="základní",K130,0)</f>
        <v>0</v>
      </c>
      <c r="BF130" s="265">
        <f>IF(O130="snížená",K130,0)</f>
        <v>0</v>
      </c>
      <c r="BG130" s="265">
        <f>IF(O130="zákl. přenesená",K130,0)</f>
        <v>0</v>
      </c>
      <c r="BH130" s="265">
        <f>IF(O130="sníž. přenesená",K130,0)</f>
        <v>0</v>
      </c>
      <c r="BI130" s="265">
        <f>IF(O130="nulová",K130,0)</f>
        <v>0</v>
      </c>
      <c r="BJ130" s="18" t="s">
        <v>86</v>
      </c>
      <c r="BK130" s="265">
        <f>ROUND(P130*H130,2)</f>
        <v>0</v>
      </c>
      <c r="BL130" s="18" t="s">
        <v>239</v>
      </c>
      <c r="BM130" s="264" t="s">
        <v>430</v>
      </c>
    </row>
    <row r="131" s="2" customFormat="1">
      <c r="A131" s="39"/>
      <c r="B131" s="40"/>
      <c r="C131" s="41"/>
      <c r="D131" s="266" t="s">
        <v>232</v>
      </c>
      <c r="E131" s="41"/>
      <c r="F131" s="267" t="s">
        <v>3836</v>
      </c>
      <c r="G131" s="41"/>
      <c r="H131" s="41"/>
      <c r="I131" s="158"/>
      <c r="J131" s="158"/>
      <c r="K131" s="41"/>
      <c r="L131" s="41"/>
      <c r="M131" s="45"/>
      <c r="N131" s="268"/>
      <c r="O131" s="269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232</v>
      </c>
      <c r="AU131" s="18" t="s">
        <v>86</v>
      </c>
    </row>
    <row r="132" s="2" customFormat="1" ht="16.5" customHeight="1">
      <c r="A132" s="39"/>
      <c r="B132" s="40"/>
      <c r="C132" s="252" t="s">
        <v>222</v>
      </c>
      <c r="D132" s="252" t="s">
        <v>226</v>
      </c>
      <c r="E132" s="253" t="s">
        <v>3837</v>
      </c>
      <c r="F132" s="254" t="s">
        <v>3838</v>
      </c>
      <c r="G132" s="255" t="s">
        <v>3786</v>
      </c>
      <c r="H132" s="256">
        <v>1</v>
      </c>
      <c r="I132" s="257"/>
      <c r="J132" s="257"/>
      <c r="K132" s="258">
        <f>ROUND(P132*H132,2)</f>
        <v>0</v>
      </c>
      <c r="L132" s="254" t="s">
        <v>3821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86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263</v>
      </c>
    </row>
    <row r="133" s="2" customFormat="1">
      <c r="A133" s="39"/>
      <c r="B133" s="40"/>
      <c r="C133" s="41"/>
      <c r="D133" s="266" t="s">
        <v>232</v>
      </c>
      <c r="E133" s="41"/>
      <c r="F133" s="267" t="s">
        <v>3839</v>
      </c>
      <c r="G133" s="41"/>
      <c r="H133" s="41"/>
      <c r="I133" s="158"/>
      <c r="J133" s="158"/>
      <c r="K133" s="41"/>
      <c r="L133" s="41"/>
      <c r="M133" s="45"/>
      <c r="N133" s="268"/>
      <c r="O133" s="269"/>
      <c r="P133" s="92"/>
      <c r="Q133" s="92"/>
      <c r="R133" s="92"/>
      <c r="S133" s="92"/>
      <c r="T133" s="92"/>
      <c r="U133" s="92"/>
      <c r="V133" s="92"/>
      <c r="W133" s="92"/>
      <c r="X133" s="93"/>
      <c r="Y133" s="39"/>
      <c r="Z133" s="39"/>
      <c r="AA133" s="39"/>
      <c r="AB133" s="39"/>
      <c r="AC133" s="39"/>
      <c r="AD133" s="39"/>
      <c r="AE133" s="39"/>
      <c r="AT133" s="18" t="s">
        <v>232</v>
      </c>
      <c r="AU133" s="18" t="s">
        <v>86</v>
      </c>
    </row>
    <row r="134" s="2" customFormat="1" ht="16.5" customHeight="1">
      <c r="A134" s="39"/>
      <c r="B134" s="40"/>
      <c r="C134" s="252" t="s">
        <v>248</v>
      </c>
      <c r="D134" s="252" t="s">
        <v>226</v>
      </c>
      <c r="E134" s="253" t="s">
        <v>3840</v>
      </c>
      <c r="F134" s="254" t="s">
        <v>3841</v>
      </c>
      <c r="G134" s="255" t="s">
        <v>3786</v>
      </c>
      <c r="H134" s="256">
        <v>1</v>
      </c>
      <c r="I134" s="257"/>
      <c r="J134" s="257"/>
      <c r="K134" s="258">
        <f>ROUND(P134*H134,2)</f>
        <v>0</v>
      </c>
      <c r="L134" s="254" t="s">
        <v>3821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86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274</v>
      </c>
    </row>
    <row r="135" s="2" customFormat="1">
      <c r="A135" s="39"/>
      <c r="B135" s="40"/>
      <c r="C135" s="41"/>
      <c r="D135" s="266" t="s">
        <v>232</v>
      </c>
      <c r="E135" s="41"/>
      <c r="F135" s="267" t="s">
        <v>3842</v>
      </c>
      <c r="G135" s="41"/>
      <c r="H135" s="41"/>
      <c r="I135" s="158"/>
      <c r="J135" s="158"/>
      <c r="K135" s="41"/>
      <c r="L135" s="41"/>
      <c r="M135" s="45"/>
      <c r="N135" s="268"/>
      <c r="O135" s="269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232</v>
      </c>
      <c r="AU135" s="18" t="s">
        <v>86</v>
      </c>
    </row>
    <row r="136" s="2" customFormat="1" ht="16.5" customHeight="1">
      <c r="A136" s="39"/>
      <c r="B136" s="40"/>
      <c r="C136" s="252" t="s">
        <v>253</v>
      </c>
      <c r="D136" s="252" t="s">
        <v>226</v>
      </c>
      <c r="E136" s="253" t="s">
        <v>3843</v>
      </c>
      <c r="F136" s="254" t="s">
        <v>3844</v>
      </c>
      <c r="G136" s="255" t="s">
        <v>3786</v>
      </c>
      <c r="H136" s="256">
        <v>1</v>
      </c>
      <c r="I136" s="257"/>
      <c r="J136" s="257"/>
      <c r="K136" s="258">
        <f>ROUND(P136*H136,2)</f>
        <v>0</v>
      </c>
      <c r="L136" s="254" t="s">
        <v>3821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86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289</v>
      </c>
    </row>
    <row r="137" s="2" customFormat="1">
      <c r="A137" s="39"/>
      <c r="B137" s="40"/>
      <c r="C137" s="41"/>
      <c r="D137" s="266" t="s">
        <v>232</v>
      </c>
      <c r="E137" s="41"/>
      <c r="F137" s="267" t="s">
        <v>3845</v>
      </c>
      <c r="G137" s="41"/>
      <c r="H137" s="41"/>
      <c r="I137" s="158"/>
      <c r="J137" s="158"/>
      <c r="K137" s="41"/>
      <c r="L137" s="41"/>
      <c r="M137" s="45"/>
      <c r="N137" s="268"/>
      <c r="O137" s="269"/>
      <c r="P137" s="92"/>
      <c r="Q137" s="92"/>
      <c r="R137" s="92"/>
      <c r="S137" s="92"/>
      <c r="T137" s="92"/>
      <c r="U137" s="92"/>
      <c r="V137" s="92"/>
      <c r="W137" s="92"/>
      <c r="X137" s="93"/>
      <c r="Y137" s="39"/>
      <c r="Z137" s="39"/>
      <c r="AA137" s="39"/>
      <c r="AB137" s="39"/>
      <c r="AC137" s="39"/>
      <c r="AD137" s="39"/>
      <c r="AE137" s="39"/>
      <c r="AT137" s="18" t="s">
        <v>232</v>
      </c>
      <c r="AU137" s="18" t="s">
        <v>86</v>
      </c>
    </row>
    <row r="138" s="2" customFormat="1" ht="16.5" customHeight="1">
      <c r="A138" s="39"/>
      <c r="B138" s="40"/>
      <c r="C138" s="252" t="s">
        <v>430</v>
      </c>
      <c r="D138" s="252" t="s">
        <v>226</v>
      </c>
      <c r="E138" s="253" t="s">
        <v>3846</v>
      </c>
      <c r="F138" s="254" t="s">
        <v>3847</v>
      </c>
      <c r="G138" s="255" t="s">
        <v>3786</v>
      </c>
      <c r="H138" s="256">
        <v>1</v>
      </c>
      <c r="I138" s="257"/>
      <c r="J138" s="257"/>
      <c r="K138" s="258">
        <f>ROUND(P138*H138,2)</f>
        <v>0</v>
      </c>
      <c r="L138" s="254" t="s">
        <v>3821</v>
      </c>
      <c r="M138" s="45"/>
      <c r="N138" s="259" t="s">
        <v>1</v>
      </c>
      <c r="O138" s="260" t="s">
        <v>41</v>
      </c>
      <c r="P138" s="261">
        <f>I138+J138</f>
        <v>0</v>
      </c>
      <c r="Q138" s="261">
        <f>ROUND(I138*H138,2)</f>
        <v>0</v>
      </c>
      <c r="R138" s="261">
        <f>ROUND(J138*H138,2)</f>
        <v>0</v>
      </c>
      <c r="S138" s="92"/>
      <c r="T138" s="262">
        <f>S138*H138</f>
        <v>0</v>
      </c>
      <c r="U138" s="262">
        <v>0</v>
      </c>
      <c r="V138" s="262">
        <f>U138*H138</f>
        <v>0</v>
      </c>
      <c r="W138" s="262">
        <v>0</v>
      </c>
      <c r="X138" s="263">
        <f>W138*H138</f>
        <v>0</v>
      </c>
      <c r="Y138" s="39"/>
      <c r="Z138" s="39"/>
      <c r="AA138" s="39"/>
      <c r="AB138" s="39"/>
      <c r="AC138" s="39"/>
      <c r="AD138" s="39"/>
      <c r="AE138" s="39"/>
      <c r="AR138" s="264" t="s">
        <v>239</v>
      </c>
      <c r="AT138" s="264" t="s">
        <v>226</v>
      </c>
      <c r="AU138" s="264" t="s">
        <v>86</v>
      </c>
      <c r="AY138" s="18" t="s">
        <v>223</v>
      </c>
      <c r="BE138" s="265">
        <f>IF(O138="základní",K138,0)</f>
        <v>0</v>
      </c>
      <c r="BF138" s="265">
        <f>IF(O138="snížená",K138,0)</f>
        <v>0</v>
      </c>
      <c r="BG138" s="265">
        <f>IF(O138="zákl. přenesená",K138,0)</f>
        <v>0</v>
      </c>
      <c r="BH138" s="265">
        <f>IF(O138="sníž. přenesená",K138,0)</f>
        <v>0</v>
      </c>
      <c r="BI138" s="265">
        <f>IF(O138="nulová",K138,0)</f>
        <v>0</v>
      </c>
      <c r="BJ138" s="18" t="s">
        <v>86</v>
      </c>
      <c r="BK138" s="265">
        <f>ROUND(P138*H138,2)</f>
        <v>0</v>
      </c>
      <c r="BL138" s="18" t="s">
        <v>239</v>
      </c>
      <c r="BM138" s="264" t="s">
        <v>303</v>
      </c>
    </row>
    <row r="139" s="2" customFormat="1">
      <c r="A139" s="39"/>
      <c r="B139" s="40"/>
      <c r="C139" s="41"/>
      <c r="D139" s="266" t="s">
        <v>232</v>
      </c>
      <c r="E139" s="41"/>
      <c r="F139" s="267" t="s">
        <v>3848</v>
      </c>
      <c r="G139" s="41"/>
      <c r="H139" s="41"/>
      <c r="I139" s="158"/>
      <c r="J139" s="158"/>
      <c r="K139" s="41"/>
      <c r="L139" s="41"/>
      <c r="M139" s="45"/>
      <c r="N139" s="268"/>
      <c r="O139" s="269"/>
      <c r="P139" s="92"/>
      <c r="Q139" s="92"/>
      <c r="R139" s="92"/>
      <c r="S139" s="92"/>
      <c r="T139" s="92"/>
      <c r="U139" s="92"/>
      <c r="V139" s="92"/>
      <c r="W139" s="92"/>
      <c r="X139" s="93"/>
      <c r="Y139" s="39"/>
      <c r="Z139" s="39"/>
      <c r="AA139" s="39"/>
      <c r="AB139" s="39"/>
      <c r="AC139" s="39"/>
      <c r="AD139" s="39"/>
      <c r="AE139" s="39"/>
      <c r="AT139" s="18" t="s">
        <v>232</v>
      </c>
      <c r="AU139" s="18" t="s">
        <v>86</v>
      </c>
    </row>
    <row r="140" s="12" customFormat="1" ht="25.92" customHeight="1">
      <c r="A140" s="12"/>
      <c r="B140" s="235"/>
      <c r="C140" s="236"/>
      <c r="D140" s="237" t="s">
        <v>77</v>
      </c>
      <c r="E140" s="238" t="s">
        <v>3849</v>
      </c>
      <c r="F140" s="238" t="s">
        <v>960</v>
      </c>
      <c r="G140" s="236"/>
      <c r="H140" s="236"/>
      <c r="I140" s="239"/>
      <c r="J140" s="239"/>
      <c r="K140" s="240">
        <f>BK140</f>
        <v>0</v>
      </c>
      <c r="L140" s="236"/>
      <c r="M140" s="241"/>
      <c r="N140" s="242"/>
      <c r="O140" s="243"/>
      <c r="P140" s="243"/>
      <c r="Q140" s="244">
        <f>SUM(Q141:Q171)</f>
        <v>0</v>
      </c>
      <c r="R140" s="244">
        <f>SUM(R141:R171)</f>
        <v>0</v>
      </c>
      <c r="S140" s="243"/>
      <c r="T140" s="245">
        <f>SUM(T141:T171)</f>
        <v>0</v>
      </c>
      <c r="U140" s="243"/>
      <c r="V140" s="245">
        <f>SUM(V141:V171)</f>
        <v>0</v>
      </c>
      <c r="W140" s="243"/>
      <c r="X140" s="246">
        <f>SUM(X141:X171)</f>
        <v>0</v>
      </c>
      <c r="Y140" s="12"/>
      <c r="Z140" s="12"/>
      <c r="AA140" s="12"/>
      <c r="AB140" s="12"/>
      <c r="AC140" s="12"/>
      <c r="AD140" s="12"/>
      <c r="AE140" s="12"/>
      <c r="AR140" s="247" t="s">
        <v>86</v>
      </c>
      <c r="AT140" s="248" t="s">
        <v>77</v>
      </c>
      <c r="AU140" s="248" t="s">
        <v>78</v>
      </c>
      <c r="AY140" s="247" t="s">
        <v>223</v>
      </c>
      <c r="BK140" s="249">
        <f>SUM(BK141:BK171)</f>
        <v>0</v>
      </c>
    </row>
    <row r="141" s="2" customFormat="1" ht="21.75" customHeight="1">
      <c r="A141" s="39"/>
      <c r="B141" s="40"/>
      <c r="C141" s="252" t="s">
        <v>258</v>
      </c>
      <c r="D141" s="252" t="s">
        <v>226</v>
      </c>
      <c r="E141" s="253" t="s">
        <v>4695</v>
      </c>
      <c r="F141" s="254" t="s">
        <v>4696</v>
      </c>
      <c r="G141" s="255" t="s">
        <v>481</v>
      </c>
      <c r="H141" s="256">
        <v>195</v>
      </c>
      <c r="I141" s="257"/>
      <c r="J141" s="257"/>
      <c r="K141" s="258">
        <f>ROUND(P141*H141,2)</f>
        <v>0</v>
      </c>
      <c r="L141" s="254" t="s">
        <v>3821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86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317</v>
      </c>
    </row>
    <row r="142" s="2" customFormat="1">
      <c r="A142" s="39"/>
      <c r="B142" s="40"/>
      <c r="C142" s="41"/>
      <c r="D142" s="266" t="s">
        <v>232</v>
      </c>
      <c r="E142" s="41"/>
      <c r="F142" s="267" t="s">
        <v>5007</v>
      </c>
      <c r="G142" s="41"/>
      <c r="H142" s="41"/>
      <c r="I142" s="158"/>
      <c r="J142" s="158"/>
      <c r="K142" s="41"/>
      <c r="L142" s="41"/>
      <c r="M142" s="45"/>
      <c r="N142" s="268"/>
      <c r="O142" s="269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232</v>
      </c>
      <c r="AU142" s="18" t="s">
        <v>86</v>
      </c>
    </row>
    <row r="143" s="2" customFormat="1" ht="16.5" customHeight="1">
      <c r="A143" s="39"/>
      <c r="B143" s="40"/>
      <c r="C143" s="252" t="s">
        <v>263</v>
      </c>
      <c r="D143" s="252" t="s">
        <v>226</v>
      </c>
      <c r="E143" s="253" t="s">
        <v>3859</v>
      </c>
      <c r="F143" s="254" t="s">
        <v>5008</v>
      </c>
      <c r="G143" s="255" t="s">
        <v>320</v>
      </c>
      <c r="H143" s="256">
        <v>1</v>
      </c>
      <c r="I143" s="257"/>
      <c r="J143" s="257"/>
      <c r="K143" s="258">
        <f>ROUND(P143*H143,2)</f>
        <v>0</v>
      </c>
      <c r="L143" s="254" t="s">
        <v>3821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86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332</v>
      </c>
    </row>
    <row r="144" s="2" customFormat="1">
      <c r="A144" s="39"/>
      <c r="B144" s="40"/>
      <c r="C144" s="41"/>
      <c r="D144" s="266" t="s">
        <v>232</v>
      </c>
      <c r="E144" s="41"/>
      <c r="F144" s="267" t="s">
        <v>3861</v>
      </c>
      <c r="G144" s="41"/>
      <c r="H144" s="41"/>
      <c r="I144" s="158"/>
      <c r="J144" s="158"/>
      <c r="K144" s="41"/>
      <c r="L144" s="41"/>
      <c r="M144" s="45"/>
      <c r="N144" s="268"/>
      <c r="O144" s="269"/>
      <c r="P144" s="92"/>
      <c r="Q144" s="92"/>
      <c r="R144" s="92"/>
      <c r="S144" s="92"/>
      <c r="T144" s="92"/>
      <c r="U144" s="92"/>
      <c r="V144" s="92"/>
      <c r="W144" s="92"/>
      <c r="X144" s="93"/>
      <c r="Y144" s="39"/>
      <c r="Z144" s="39"/>
      <c r="AA144" s="39"/>
      <c r="AB144" s="39"/>
      <c r="AC144" s="39"/>
      <c r="AD144" s="39"/>
      <c r="AE144" s="39"/>
      <c r="AT144" s="18" t="s">
        <v>232</v>
      </c>
      <c r="AU144" s="18" t="s">
        <v>86</v>
      </c>
    </row>
    <row r="145" s="2" customFormat="1" ht="21.75" customHeight="1">
      <c r="A145" s="39"/>
      <c r="B145" s="40"/>
      <c r="C145" s="252" t="s">
        <v>267</v>
      </c>
      <c r="D145" s="252" t="s">
        <v>226</v>
      </c>
      <c r="E145" s="253" t="s">
        <v>4703</v>
      </c>
      <c r="F145" s="254" t="s">
        <v>4704</v>
      </c>
      <c r="G145" s="255" t="s">
        <v>320</v>
      </c>
      <c r="H145" s="256">
        <v>1</v>
      </c>
      <c r="I145" s="257"/>
      <c r="J145" s="257"/>
      <c r="K145" s="258">
        <f>ROUND(P145*H145,2)</f>
        <v>0</v>
      </c>
      <c r="L145" s="254" t="s">
        <v>3821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86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343</v>
      </c>
    </row>
    <row r="146" s="2" customFormat="1">
      <c r="A146" s="39"/>
      <c r="B146" s="40"/>
      <c r="C146" s="41"/>
      <c r="D146" s="266" t="s">
        <v>232</v>
      </c>
      <c r="E146" s="41"/>
      <c r="F146" s="267" t="s">
        <v>3864</v>
      </c>
      <c r="G146" s="41"/>
      <c r="H146" s="41"/>
      <c r="I146" s="158"/>
      <c r="J146" s="158"/>
      <c r="K146" s="41"/>
      <c r="L146" s="41"/>
      <c r="M146" s="45"/>
      <c r="N146" s="268"/>
      <c r="O146" s="269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232</v>
      </c>
      <c r="AU146" s="18" t="s">
        <v>86</v>
      </c>
    </row>
    <row r="147" s="2" customFormat="1" ht="21.75" customHeight="1">
      <c r="A147" s="39"/>
      <c r="B147" s="40"/>
      <c r="C147" s="252" t="s">
        <v>274</v>
      </c>
      <c r="D147" s="252" t="s">
        <v>226</v>
      </c>
      <c r="E147" s="253" t="s">
        <v>4705</v>
      </c>
      <c r="F147" s="254" t="s">
        <v>4706</v>
      </c>
      <c r="G147" s="255" t="s">
        <v>320</v>
      </c>
      <c r="H147" s="256">
        <v>1</v>
      </c>
      <c r="I147" s="257"/>
      <c r="J147" s="257"/>
      <c r="K147" s="258">
        <f>ROUND(P147*H147,2)</f>
        <v>0</v>
      </c>
      <c r="L147" s="254" t="s">
        <v>3821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86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353</v>
      </c>
    </row>
    <row r="148" s="2" customFormat="1">
      <c r="A148" s="39"/>
      <c r="B148" s="40"/>
      <c r="C148" s="41"/>
      <c r="D148" s="266" t="s">
        <v>232</v>
      </c>
      <c r="E148" s="41"/>
      <c r="F148" s="267" t="s">
        <v>4707</v>
      </c>
      <c r="G148" s="41"/>
      <c r="H148" s="41"/>
      <c r="I148" s="158"/>
      <c r="J148" s="158"/>
      <c r="K148" s="41"/>
      <c r="L148" s="41"/>
      <c r="M148" s="45"/>
      <c r="N148" s="268"/>
      <c r="O148" s="269"/>
      <c r="P148" s="92"/>
      <c r="Q148" s="92"/>
      <c r="R148" s="92"/>
      <c r="S148" s="92"/>
      <c r="T148" s="92"/>
      <c r="U148" s="92"/>
      <c r="V148" s="92"/>
      <c r="W148" s="92"/>
      <c r="X148" s="93"/>
      <c r="Y148" s="39"/>
      <c r="Z148" s="39"/>
      <c r="AA148" s="39"/>
      <c r="AB148" s="39"/>
      <c r="AC148" s="39"/>
      <c r="AD148" s="39"/>
      <c r="AE148" s="39"/>
      <c r="AT148" s="18" t="s">
        <v>232</v>
      </c>
      <c r="AU148" s="18" t="s">
        <v>86</v>
      </c>
    </row>
    <row r="149" s="2" customFormat="1" ht="16.5" customHeight="1">
      <c r="A149" s="39"/>
      <c r="B149" s="40"/>
      <c r="C149" s="252" t="s">
        <v>279</v>
      </c>
      <c r="D149" s="252" t="s">
        <v>226</v>
      </c>
      <c r="E149" s="253" t="s">
        <v>5009</v>
      </c>
      <c r="F149" s="254" t="s">
        <v>5010</v>
      </c>
      <c r="G149" s="255" t="s">
        <v>320</v>
      </c>
      <c r="H149" s="256">
        <v>1</v>
      </c>
      <c r="I149" s="257"/>
      <c r="J149" s="257"/>
      <c r="K149" s="258">
        <f>ROUND(P149*H149,2)</f>
        <v>0</v>
      </c>
      <c r="L149" s="254" t="s">
        <v>3821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86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522</v>
      </c>
    </row>
    <row r="150" s="2" customFormat="1" ht="21.75" customHeight="1">
      <c r="A150" s="39"/>
      <c r="B150" s="40"/>
      <c r="C150" s="252" t="s">
        <v>289</v>
      </c>
      <c r="D150" s="252" t="s">
        <v>226</v>
      </c>
      <c r="E150" s="253" t="s">
        <v>5011</v>
      </c>
      <c r="F150" s="254" t="s">
        <v>5012</v>
      </c>
      <c r="G150" s="255" t="s">
        <v>320</v>
      </c>
      <c r="H150" s="256">
        <v>20</v>
      </c>
      <c r="I150" s="257"/>
      <c r="J150" s="257"/>
      <c r="K150" s="258">
        <f>ROUND(P150*H150,2)</f>
        <v>0</v>
      </c>
      <c r="L150" s="254" t="s">
        <v>3821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86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365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3864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86</v>
      </c>
    </row>
    <row r="152" s="2" customFormat="1" ht="16.5" customHeight="1">
      <c r="A152" s="39"/>
      <c r="B152" s="40"/>
      <c r="C152" s="252" t="s">
        <v>9</v>
      </c>
      <c r="D152" s="252" t="s">
        <v>226</v>
      </c>
      <c r="E152" s="253" t="s">
        <v>3862</v>
      </c>
      <c r="F152" s="254" t="s">
        <v>3863</v>
      </c>
      <c r="G152" s="255" t="s">
        <v>320</v>
      </c>
      <c r="H152" s="256">
        <v>3</v>
      </c>
      <c r="I152" s="257"/>
      <c r="J152" s="257"/>
      <c r="K152" s="258">
        <f>ROUND(P152*H152,2)</f>
        <v>0</v>
      </c>
      <c r="L152" s="254" t="s">
        <v>3821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86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375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5013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86</v>
      </c>
    </row>
    <row r="154" s="2" customFormat="1" ht="16.5" customHeight="1">
      <c r="A154" s="39"/>
      <c r="B154" s="40"/>
      <c r="C154" s="252" t="s">
        <v>303</v>
      </c>
      <c r="D154" s="252" t="s">
        <v>226</v>
      </c>
      <c r="E154" s="253" t="s">
        <v>5014</v>
      </c>
      <c r="F154" s="254" t="s">
        <v>5015</v>
      </c>
      <c r="G154" s="255" t="s">
        <v>320</v>
      </c>
      <c r="H154" s="256">
        <v>1</v>
      </c>
      <c r="I154" s="257"/>
      <c r="J154" s="257"/>
      <c r="K154" s="258">
        <f>ROUND(P154*H154,2)</f>
        <v>0</v>
      </c>
      <c r="L154" s="254" t="s">
        <v>3821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86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385</v>
      </c>
    </row>
    <row r="155" s="2" customFormat="1">
      <c r="A155" s="39"/>
      <c r="B155" s="40"/>
      <c r="C155" s="41"/>
      <c r="D155" s="266" t="s">
        <v>232</v>
      </c>
      <c r="E155" s="41"/>
      <c r="F155" s="267" t="s">
        <v>5016</v>
      </c>
      <c r="G155" s="41"/>
      <c r="H155" s="41"/>
      <c r="I155" s="158"/>
      <c r="J155" s="158"/>
      <c r="K155" s="41"/>
      <c r="L155" s="41"/>
      <c r="M155" s="45"/>
      <c r="N155" s="268"/>
      <c r="O155" s="269"/>
      <c r="P155" s="92"/>
      <c r="Q155" s="92"/>
      <c r="R155" s="92"/>
      <c r="S155" s="92"/>
      <c r="T155" s="92"/>
      <c r="U155" s="92"/>
      <c r="V155" s="92"/>
      <c r="W155" s="92"/>
      <c r="X155" s="93"/>
      <c r="Y155" s="39"/>
      <c r="Z155" s="39"/>
      <c r="AA155" s="39"/>
      <c r="AB155" s="39"/>
      <c r="AC155" s="39"/>
      <c r="AD155" s="39"/>
      <c r="AE155" s="39"/>
      <c r="AT155" s="18" t="s">
        <v>232</v>
      </c>
      <c r="AU155" s="18" t="s">
        <v>86</v>
      </c>
    </row>
    <row r="156" s="2" customFormat="1" ht="16.5" customHeight="1">
      <c r="A156" s="39"/>
      <c r="B156" s="40"/>
      <c r="C156" s="252" t="s">
        <v>312</v>
      </c>
      <c r="D156" s="252" t="s">
        <v>226</v>
      </c>
      <c r="E156" s="253" t="s">
        <v>5017</v>
      </c>
      <c r="F156" s="254" t="s">
        <v>5018</v>
      </c>
      <c r="G156" s="255" t="s">
        <v>320</v>
      </c>
      <c r="H156" s="256">
        <v>1</v>
      </c>
      <c r="I156" s="257"/>
      <c r="J156" s="257"/>
      <c r="K156" s="258">
        <f>ROUND(P156*H156,2)</f>
        <v>0</v>
      </c>
      <c r="L156" s="254" t="s">
        <v>3821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86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307</v>
      </c>
    </row>
    <row r="157" s="2" customFormat="1">
      <c r="A157" s="39"/>
      <c r="B157" s="40"/>
      <c r="C157" s="41"/>
      <c r="D157" s="266" t="s">
        <v>232</v>
      </c>
      <c r="E157" s="41"/>
      <c r="F157" s="267" t="s">
        <v>5019</v>
      </c>
      <c r="G157" s="41"/>
      <c r="H157" s="41"/>
      <c r="I157" s="158"/>
      <c r="J157" s="158"/>
      <c r="K157" s="41"/>
      <c r="L157" s="41"/>
      <c r="M157" s="45"/>
      <c r="N157" s="268"/>
      <c r="O157" s="269"/>
      <c r="P157" s="92"/>
      <c r="Q157" s="92"/>
      <c r="R157" s="92"/>
      <c r="S157" s="92"/>
      <c r="T157" s="92"/>
      <c r="U157" s="92"/>
      <c r="V157" s="92"/>
      <c r="W157" s="92"/>
      <c r="X157" s="93"/>
      <c r="Y157" s="39"/>
      <c r="Z157" s="39"/>
      <c r="AA157" s="39"/>
      <c r="AB157" s="39"/>
      <c r="AC157" s="39"/>
      <c r="AD157" s="39"/>
      <c r="AE157" s="39"/>
      <c r="AT157" s="18" t="s">
        <v>232</v>
      </c>
      <c r="AU157" s="18" t="s">
        <v>86</v>
      </c>
    </row>
    <row r="158" s="2" customFormat="1" ht="21.75" customHeight="1">
      <c r="A158" s="39"/>
      <c r="B158" s="40"/>
      <c r="C158" s="252" t="s">
        <v>317</v>
      </c>
      <c r="D158" s="252" t="s">
        <v>226</v>
      </c>
      <c r="E158" s="253" t="s">
        <v>4096</v>
      </c>
      <c r="F158" s="254" t="s">
        <v>4097</v>
      </c>
      <c r="G158" s="255" t="s">
        <v>481</v>
      </c>
      <c r="H158" s="256">
        <v>10</v>
      </c>
      <c r="I158" s="257"/>
      <c r="J158" s="257"/>
      <c r="K158" s="258">
        <f>ROUND(P158*H158,2)</f>
        <v>0</v>
      </c>
      <c r="L158" s="254" t="s">
        <v>3821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86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327</v>
      </c>
    </row>
    <row r="159" s="2" customFormat="1" ht="21.75" customHeight="1">
      <c r="A159" s="39"/>
      <c r="B159" s="40"/>
      <c r="C159" s="252" t="s">
        <v>322</v>
      </c>
      <c r="D159" s="252" t="s">
        <v>226</v>
      </c>
      <c r="E159" s="253" t="s">
        <v>3892</v>
      </c>
      <c r="F159" s="254" t="s">
        <v>3893</v>
      </c>
      <c r="G159" s="255" t="s">
        <v>481</v>
      </c>
      <c r="H159" s="256">
        <v>20</v>
      </c>
      <c r="I159" s="257"/>
      <c r="J159" s="257"/>
      <c r="K159" s="258">
        <f>ROUND(P159*H159,2)</f>
        <v>0</v>
      </c>
      <c r="L159" s="254" t="s">
        <v>3821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86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575</v>
      </c>
    </row>
    <row r="160" s="2" customFormat="1" ht="21.75" customHeight="1">
      <c r="A160" s="39"/>
      <c r="B160" s="40"/>
      <c r="C160" s="252" t="s">
        <v>332</v>
      </c>
      <c r="D160" s="252" t="s">
        <v>226</v>
      </c>
      <c r="E160" s="253" t="s">
        <v>3894</v>
      </c>
      <c r="F160" s="254" t="s">
        <v>3895</v>
      </c>
      <c r="G160" s="255" t="s">
        <v>481</v>
      </c>
      <c r="H160" s="256">
        <v>195</v>
      </c>
      <c r="I160" s="257"/>
      <c r="J160" s="257"/>
      <c r="K160" s="258">
        <f>ROUND(P160*H160,2)</f>
        <v>0</v>
      </c>
      <c r="L160" s="254" t="s">
        <v>3821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86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584</v>
      </c>
    </row>
    <row r="161" s="2" customFormat="1" ht="21.75" customHeight="1">
      <c r="A161" s="39"/>
      <c r="B161" s="40"/>
      <c r="C161" s="252" t="s">
        <v>8</v>
      </c>
      <c r="D161" s="252" t="s">
        <v>226</v>
      </c>
      <c r="E161" s="253" t="s">
        <v>3899</v>
      </c>
      <c r="F161" s="254" t="s">
        <v>3900</v>
      </c>
      <c r="G161" s="255" t="s">
        <v>481</v>
      </c>
      <c r="H161" s="256">
        <v>10</v>
      </c>
      <c r="I161" s="257"/>
      <c r="J161" s="257"/>
      <c r="K161" s="258">
        <f>ROUND(P161*H161,2)</f>
        <v>0</v>
      </c>
      <c r="L161" s="254" t="s">
        <v>3821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86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595</v>
      </c>
    </row>
    <row r="162" s="2" customFormat="1" ht="16.5" customHeight="1">
      <c r="A162" s="39"/>
      <c r="B162" s="40"/>
      <c r="C162" s="252" t="s">
        <v>343</v>
      </c>
      <c r="D162" s="252" t="s">
        <v>226</v>
      </c>
      <c r="E162" s="253" t="s">
        <v>3916</v>
      </c>
      <c r="F162" s="254" t="s">
        <v>3917</v>
      </c>
      <c r="G162" s="255" t="s">
        <v>320</v>
      </c>
      <c r="H162" s="256">
        <v>26</v>
      </c>
      <c r="I162" s="257"/>
      <c r="J162" s="257"/>
      <c r="K162" s="258">
        <f>ROUND(P162*H162,2)</f>
        <v>0</v>
      </c>
      <c r="L162" s="254" t="s">
        <v>3821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239</v>
      </c>
      <c r="AT162" s="264" t="s">
        <v>226</v>
      </c>
      <c r="AU162" s="264" t="s">
        <v>86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611</v>
      </c>
    </row>
    <row r="163" s="2" customFormat="1" ht="21.75" customHeight="1">
      <c r="A163" s="39"/>
      <c r="B163" s="40"/>
      <c r="C163" s="252" t="s">
        <v>348</v>
      </c>
      <c r="D163" s="252" t="s">
        <v>226</v>
      </c>
      <c r="E163" s="253" t="s">
        <v>4714</v>
      </c>
      <c r="F163" s="254" t="s">
        <v>4715</v>
      </c>
      <c r="G163" s="255" t="s">
        <v>481</v>
      </c>
      <c r="H163" s="256">
        <v>20</v>
      </c>
      <c r="I163" s="257"/>
      <c r="J163" s="257"/>
      <c r="K163" s="258">
        <f>ROUND(P163*H163,2)</f>
        <v>0</v>
      </c>
      <c r="L163" s="254" t="s">
        <v>3821</v>
      </c>
      <c r="M163" s="45"/>
      <c r="N163" s="259" t="s">
        <v>1</v>
      </c>
      <c r="O163" s="260" t="s">
        <v>41</v>
      </c>
      <c r="P163" s="261">
        <f>I163+J163</f>
        <v>0</v>
      </c>
      <c r="Q163" s="261">
        <f>ROUND(I163*H163,2)</f>
        <v>0</v>
      </c>
      <c r="R163" s="261">
        <f>ROUND(J163*H163,2)</f>
        <v>0</v>
      </c>
      <c r="S163" s="92"/>
      <c r="T163" s="262">
        <f>S163*H163</f>
        <v>0</v>
      </c>
      <c r="U163" s="262">
        <v>0</v>
      </c>
      <c r="V163" s="262">
        <f>U163*H163</f>
        <v>0</v>
      </c>
      <c r="W163" s="262">
        <v>0</v>
      </c>
      <c r="X163" s="263">
        <f>W163*H163</f>
        <v>0</v>
      </c>
      <c r="Y163" s="39"/>
      <c r="Z163" s="39"/>
      <c r="AA163" s="39"/>
      <c r="AB163" s="39"/>
      <c r="AC163" s="39"/>
      <c r="AD163" s="39"/>
      <c r="AE163" s="39"/>
      <c r="AR163" s="264" t="s">
        <v>239</v>
      </c>
      <c r="AT163" s="264" t="s">
        <v>226</v>
      </c>
      <c r="AU163" s="264" t="s">
        <v>86</v>
      </c>
      <c r="AY163" s="18" t="s">
        <v>223</v>
      </c>
      <c r="BE163" s="265">
        <f>IF(O163="základní",K163,0)</f>
        <v>0</v>
      </c>
      <c r="BF163" s="265">
        <f>IF(O163="snížená",K163,0)</f>
        <v>0</v>
      </c>
      <c r="BG163" s="265">
        <f>IF(O163="zákl. přenesená",K163,0)</f>
        <v>0</v>
      </c>
      <c r="BH163" s="265">
        <f>IF(O163="sníž. přenesená",K163,0)</f>
        <v>0</v>
      </c>
      <c r="BI163" s="265">
        <f>IF(O163="nulová",K163,0)</f>
        <v>0</v>
      </c>
      <c r="BJ163" s="18" t="s">
        <v>86</v>
      </c>
      <c r="BK163" s="265">
        <f>ROUND(P163*H163,2)</f>
        <v>0</v>
      </c>
      <c r="BL163" s="18" t="s">
        <v>239</v>
      </c>
      <c r="BM163" s="264" t="s">
        <v>621</v>
      </c>
    </row>
    <row r="164" s="2" customFormat="1" ht="16.5" customHeight="1">
      <c r="A164" s="39"/>
      <c r="B164" s="40"/>
      <c r="C164" s="252" t="s">
        <v>353</v>
      </c>
      <c r="D164" s="252" t="s">
        <v>226</v>
      </c>
      <c r="E164" s="253" t="s">
        <v>3920</v>
      </c>
      <c r="F164" s="254" t="s">
        <v>3921</v>
      </c>
      <c r="G164" s="255" t="s">
        <v>481</v>
      </c>
      <c r="H164" s="256">
        <v>30</v>
      </c>
      <c r="I164" s="257"/>
      <c r="J164" s="257"/>
      <c r="K164" s="258">
        <f>ROUND(P164*H164,2)</f>
        <v>0</v>
      </c>
      <c r="L164" s="254" t="s">
        <v>3821</v>
      </c>
      <c r="M164" s="45"/>
      <c r="N164" s="259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0</v>
      </c>
      <c r="V164" s="262">
        <f>U164*H164</f>
        <v>0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239</v>
      </c>
      <c r="AT164" s="264" t="s">
        <v>226</v>
      </c>
      <c r="AU164" s="264" t="s">
        <v>86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239</v>
      </c>
      <c r="BM164" s="264" t="s">
        <v>630</v>
      </c>
    </row>
    <row r="165" s="2" customFormat="1">
      <c r="A165" s="39"/>
      <c r="B165" s="40"/>
      <c r="C165" s="41"/>
      <c r="D165" s="266" t="s">
        <v>232</v>
      </c>
      <c r="E165" s="41"/>
      <c r="F165" s="267" t="s">
        <v>5020</v>
      </c>
      <c r="G165" s="41"/>
      <c r="H165" s="41"/>
      <c r="I165" s="158"/>
      <c r="J165" s="158"/>
      <c r="K165" s="41"/>
      <c r="L165" s="41"/>
      <c r="M165" s="45"/>
      <c r="N165" s="268"/>
      <c r="O165" s="269"/>
      <c r="P165" s="92"/>
      <c r="Q165" s="92"/>
      <c r="R165" s="92"/>
      <c r="S165" s="92"/>
      <c r="T165" s="92"/>
      <c r="U165" s="92"/>
      <c r="V165" s="92"/>
      <c r="W165" s="92"/>
      <c r="X165" s="93"/>
      <c r="Y165" s="39"/>
      <c r="Z165" s="39"/>
      <c r="AA165" s="39"/>
      <c r="AB165" s="39"/>
      <c r="AC165" s="39"/>
      <c r="AD165" s="39"/>
      <c r="AE165" s="39"/>
      <c r="AT165" s="18" t="s">
        <v>232</v>
      </c>
      <c r="AU165" s="18" t="s">
        <v>86</v>
      </c>
    </row>
    <row r="166" s="2" customFormat="1" ht="21.75" customHeight="1">
      <c r="A166" s="39"/>
      <c r="B166" s="40"/>
      <c r="C166" s="252" t="s">
        <v>358</v>
      </c>
      <c r="D166" s="252" t="s">
        <v>226</v>
      </c>
      <c r="E166" s="253" t="s">
        <v>3923</v>
      </c>
      <c r="F166" s="254" t="s">
        <v>3924</v>
      </c>
      <c r="G166" s="255" t="s">
        <v>481</v>
      </c>
      <c r="H166" s="256">
        <v>25</v>
      </c>
      <c r="I166" s="257"/>
      <c r="J166" s="257"/>
      <c r="K166" s="258">
        <f>ROUND(P166*H166,2)</f>
        <v>0</v>
      </c>
      <c r="L166" s="254" t="s">
        <v>3821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239</v>
      </c>
      <c r="AT166" s="264" t="s">
        <v>226</v>
      </c>
      <c r="AU166" s="264" t="s">
        <v>86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239</v>
      </c>
      <c r="BM166" s="264" t="s">
        <v>640</v>
      </c>
    </row>
    <row r="167" s="2" customFormat="1">
      <c r="A167" s="39"/>
      <c r="B167" s="40"/>
      <c r="C167" s="41"/>
      <c r="D167" s="266" t="s">
        <v>232</v>
      </c>
      <c r="E167" s="41"/>
      <c r="F167" s="267" t="s">
        <v>4717</v>
      </c>
      <c r="G167" s="41"/>
      <c r="H167" s="41"/>
      <c r="I167" s="158"/>
      <c r="J167" s="158"/>
      <c r="K167" s="41"/>
      <c r="L167" s="41"/>
      <c r="M167" s="45"/>
      <c r="N167" s="268"/>
      <c r="O167" s="269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232</v>
      </c>
      <c r="AU167" s="18" t="s">
        <v>86</v>
      </c>
    </row>
    <row r="168" s="2" customFormat="1" ht="21.75" customHeight="1">
      <c r="A168" s="39"/>
      <c r="B168" s="40"/>
      <c r="C168" s="252" t="s">
        <v>522</v>
      </c>
      <c r="D168" s="252" t="s">
        <v>226</v>
      </c>
      <c r="E168" s="253" t="s">
        <v>4718</v>
      </c>
      <c r="F168" s="254" t="s">
        <v>4719</v>
      </c>
      <c r="G168" s="255" t="s">
        <v>481</v>
      </c>
      <c r="H168" s="256">
        <v>95</v>
      </c>
      <c r="I168" s="257"/>
      <c r="J168" s="257"/>
      <c r="K168" s="258">
        <f>ROUND(P168*H168,2)</f>
        <v>0</v>
      </c>
      <c r="L168" s="254" t="s">
        <v>3821</v>
      </c>
      <c r="M168" s="45"/>
      <c r="N168" s="259" t="s">
        <v>1</v>
      </c>
      <c r="O168" s="260" t="s">
        <v>41</v>
      </c>
      <c r="P168" s="261">
        <f>I168+J168</f>
        <v>0</v>
      </c>
      <c r="Q168" s="261">
        <f>ROUND(I168*H168,2)</f>
        <v>0</v>
      </c>
      <c r="R168" s="261">
        <f>ROUND(J168*H168,2)</f>
        <v>0</v>
      </c>
      <c r="S168" s="92"/>
      <c r="T168" s="262">
        <f>S168*H168</f>
        <v>0</v>
      </c>
      <c r="U168" s="262">
        <v>0</v>
      </c>
      <c r="V168" s="262">
        <f>U168*H168</f>
        <v>0</v>
      </c>
      <c r="W168" s="262">
        <v>0</v>
      </c>
      <c r="X168" s="263">
        <f>W168*H168</f>
        <v>0</v>
      </c>
      <c r="Y168" s="39"/>
      <c r="Z168" s="39"/>
      <c r="AA168" s="39"/>
      <c r="AB168" s="39"/>
      <c r="AC168" s="39"/>
      <c r="AD168" s="39"/>
      <c r="AE168" s="39"/>
      <c r="AR168" s="264" t="s">
        <v>239</v>
      </c>
      <c r="AT168" s="264" t="s">
        <v>226</v>
      </c>
      <c r="AU168" s="264" t="s">
        <v>86</v>
      </c>
      <c r="AY168" s="18" t="s">
        <v>223</v>
      </c>
      <c r="BE168" s="265">
        <f>IF(O168="základní",K168,0)</f>
        <v>0</v>
      </c>
      <c r="BF168" s="265">
        <f>IF(O168="snížená",K168,0)</f>
        <v>0</v>
      </c>
      <c r="BG168" s="265">
        <f>IF(O168="zákl. přenesená",K168,0)</f>
        <v>0</v>
      </c>
      <c r="BH168" s="265">
        <f>IF(O168="sníž. přenesená",K168,0)</f>
        <v>0</v>
      </c>
      <c r="BI168" s="265">
        <f>IF(O168="nulová",K168,0)</f>
        <v>0</v>
      </c>
      <c r="BJ168" s="18" t="s">
        <v>86</v>
      </c>
      <c r="BK168" s="265">
        <f>ROUND(P168*H168,2)</f>
        <v>0</v>
      </c>
      <c r="BL168" s="18" t="s">
        <v>239</v>
      </c>
      <c r="BM168" s="264" t="s">
        <v>650</v>
      </c>
    </row>
    <row r="169" s="2" customFormat="1" ht="21.75" customHeight="1">
      <c r="A169" s="39"/>
      <c r="B169" s="40"/>
      <c r="C169" s="252" t="s">
        <v>526</v>
      </c>
      <c r="D169" s="252" t="s">
        <v>226</v>
      </c>
      <c r="E169" s="253" t="s">
        <v>5021</v>
      </c>
      <c r="F169" s="254" t="s">
        <v>5022</v>
      </c>
      <c r="G169" s="255" t="s">
        <v>481</v>
      </c>
      <c r="H169" s="256">
        <v>115</v>
      </c>
      <c r="I169" s="257"/>
      <c r="J169" s="257"/>
      <c r="K169" s="258">
        <f>ROUND(P169*H169,2)</f>
        <v>0</v>
      </c>
      <c r="L169" s="254" t="s">
        <v>3821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86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668</v>
      </c>
    </row>
    <row r="170" s="2" customFormat="1" ht="21.75" customHeight="1">
      <c r="A170" s="39"/>
      <c r="B170" s="40"/>
      <c r="C170" s="252" t="s">
        <v>365</v>
      </c>
      <c r="D170" s="252" t="s">
        <v>226</v>
      </c>
      <c r="E170" s="253" t="s">
        <v>5023</v>
      </c>
      <c r="F170" s="254" t="s">
        <v>5024</v>
      </c>
      <c r="G170" s="255" t="s">
        <v>320</v>
      </c>
      <c r="H170" s="256">
        <v>4</v>
      </c>
      <c r="I170" s="257"/>
      <c r="J170" s="257"/>
      <c r="K170" s="258">
        <f>ROUND(P170*H170,2)</f>
        <v>0</v>
      </c>
      <c r="L170" s="254" t="s">
        <v>3821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</v>
      </c>
      <c r="V170" s="262">
        <f>U170*H170</f>
        <v>0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86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683</v>
      </c>
    </row>
    <row r="171" s="2" customFormat="1" ht="16.5" customHeight="1">
      <c r="A171" s="39"/>
      <c r="B171" s="40"/>
      <c r="C171" s="252" t="s">
        <v>370</v>
      </c>
      <c r="D171" s="252" t="s">
        <v>226</v>
      </c>
      <c r="E171" s="253" t="s">
        <v>3931</v>
      </c>
      <c r="F171" s="254" t="s">
        <v>3932</v>
      </c>
      <c r="G171" s="255" t="s">
        <v>320</v>
      </c>
      <c r="H171" s="256">
        <v>1</v>
      </c>
      <c r="I171" s="257"/>
      <c r="J171" s="257"/>
      <c r="K171" s="258">
        <f>ROUND(P171*H171,2)</f>
        <v>0</v>
      </c>
      <c r="L171" s="254" t="s">
        <v>3821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86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693</v>
      </c>
    </row>
    <row r="172" s="12" customFormat="1" ht="25.92" customHeight="1">
      <c r="A172" s="12"/>
      <c r="B172" s="235"/>
      <c r="C172" s="236"/>
      <c r="D172" s="237" t="s">
        <v>77</v>
      </c>
      <c r="E172" s="238" t="s">
        <v>4223</v>
      </c>
      <c r="F172" s="238" t="s">
        <v>4224</v>
      </c>
      <c r="G172" s="236"/>
      <c r="H172" s="236"/>
      <c r="I172" s="239"/>
      <c r="J172" s="239"/>
      <c r="K172" s="240">
        <f>BK172</f>
        <v>0</v>
      </c>
      <c r="L172" s="236"/>
      <c r="M172" s="241"/>
      <c r="N172" s="242"/>
      <c r="O172" s="243"/>
      <c r="P172" s="243"/>
      <c r="Q172" s="244">
        <f>SUM(Q173:Q181)</f>
        <v>0</v>
      </c>
      <c r="R172" s="244">
        <f>SUM(R173:R181)</f>
        <v>0</v>
      </c>
      <c r="S172" s="243"/>
      <c r="T172" s="245">
        <f>SUM(T173:T181)</f>
        <v>0</v>
      </c>
      <c r="U172" s="243"/>
      <c r="V172" s="245">
        <f>SUM(V173:V181)</f>
        <v>0</v>
      </c>
      <c r="W172" s="243"/>
      <c r="X172" s="246">
        <f>SUM(X173:X181)</f>
        <v>0</v>
      </c>
      <c r="Y172" s="12"/>
      <c r="Z172" s="12"/>
      <c r="AA172" s="12"/>
      <c r="AB172" s="12"/>
      <c r="AC172" s="12"/>
      <c r="AD172" s="12"/>
      <c r="AE172" s="12"/>
      <c r="AR172" s="247" t="s">
        <v>86</v>
      </c>
      <c r="AT172" s="248" t="s">
        <v>77</v>
      </c>
      <c r="AU172" s="248" t="s">
        <v>78</v>
      </c>
      <c r="AY172" s="247" t="s">
        <v>223</v>
      </c>
      <c r="BK172" s="249">
        <f>SUM(BK173:BK181)</f>
        <v>0</v>
      </c>
    </row>
    <row r="173" s="2" customFormat="1" ht="21.75" customHeight="1">
      <c r="A173" s="39"/>
      <c r="B173" s="40"/>
      <c r="C173" s="252" t="s">
        <v>375</v>
      </c>
      <c r="D173" s="252" t="s">
        <v>226</v>
      </c>
      <c r="E173" s="253" t="s">
        <v>5025</v>
      </c>
      <c r="F173" s="254" t="s">
        <v>5026</v>
      </c>
      <c r="G173" s="255" t="s">
        <v>481</v>
      </c>
      <c r="H173" s="256">
        <v>30</v>
      </c>
      <c r="I173" s="257"/>
      <c r="J173" s="257"/>
      <c r="K173" s="258">
        <f>ROUND(P173*H173,2)</f>
        <v>0</v>
      </c>
      <c r="L173" s="254" t="s">
        <v>3821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86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713</v>
      </c>
    </row>
    <row r="174" s="2" customFormat="1" ht="16.5" customHeight="1">
      <c r="A174" s="39"/>
      <c r="B174" s="40"/>
      <c r="C174" s="252" t="s">
        <v>380</v>
      </c>
      <c r="D174" s="252" t="s">
        <v>226</v>
      </c>
      <c r="E174" s="253" t="s">
        <v>5027</v>
      </c>
      <c r="F174" s="254" t="s">
        <v>5028</v>
      </c>
      <c r="G174" s="255" t="s">
        <v>320</v>
      </c>
      <c r="H174" s="256">
        <v>5</v>
      </c>
      <c r="I174" s="257"/>
      <c r="J174" s="257"/>
      <c r="K174" s="258">
        <f>ROUND(P174*H174,2)</f>
        <v>0</v>
      </c>
      <c r="L174" s="254" t="s">
        <v>3821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86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705</v>
      </c>
    </row>
    <row r="175" s="2" customFormat="1">
      <c r="A175" s="39"/>
      <c r="B175" s="40"/>
      <c r="C175" s="41"/>
      <c r="D175" s="266" t="s">
        <v>232</v>
      </c>
      <c r="E175" s="41"/>
      <c r="F175" s="267" t="s">
        <v>5029</v>
      </c>
      <c r="G175" s="41"/>
      <c r="H175" s="41"/>
      <c r="I175" s="158"/>
      <c r="J175" s="158"/>
      <c r="K175" s="41"/>
      <c r="L175" s="41"/>
      <c r="M175" s="45"/>
      <c r="N175" s="268"/>
      <c r="O175" s="269"/>
      <c r="P175" s="92"/>
      <c r="Q175" s="92"/>
      <c r="R175" s="92"/>
      <c r="S175" s="92"/>
      <c r="T175" s="92"/>
      <c r="U175" s="92"/>
      <c r="V175" s="92"/>
      <c r="W175" s="92"/>
      <c r="X175" s="93"/>
      <c r="Y175" s="39"/>
      <c r="Z175" s="39"/>
      <c r="AA175" s="39"/>
      <c r="AB175" s="39"/>
      <c r="AC175" s="39"/>
      <c r="AD175" s="39"/>
      <c r="AE175" s="39"/>
      <c r="AT175" s="18" t="s">
        <v>232</v>
      </c>
      <c r="AU175" s="18" t="s">
        <v>86</v>
      </c>
    </row>
    <row r="176" s="2" customFormat="1" ht="16.5" customHeight="1">
      <c r="A176" s="39"/>
      <c r="B176" s="40"/>
      <c r="C176" s="252" t="s">
        <v>385</v>
      </c>
      <c r="D176" s="252" t="s">
        <v>226</v>
      </c>
      <c r="E176" s="253" t="s">
        <v>5030</v>
      </c>
      <c r="F176" s="254" t="s">
        <v>5031</v>
      </c>
      <c r="G176" s="255" t="s">
        <v>320</v>
      </c>
      <c r="H176" s="256">
        <v>8</v>
      </c>
      <c r="I176" s="257"/>
      <c r="J176" s="257"/>
      <c r="K176" s="258">
        <f>ROUND(P176*H176,2)</f>
        <v>0</v>
      </c>
      <c r="L176" s="254" t="s">
        <v>3821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</v>
      </c>
      <c r="V176" s="262">
        <f>U176*H176</f>
        <v>0</v>
      </c>
      <c r="W176" s="262">
        <v>0</v>
      </c>
      <c r="X176" s="263">
        <f>W176*H176</f>
        <v>0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86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963</v>
      </c>
    </row>
    <row r="177" s="2" customFormat="1">
      <c r="A177" s="39"/>
      <c r="B177" s="40"/>
      <c r="C177" s="41"/>
      <c r="D177" s="266" t="s">
        <v>232</v>
      </c>
      <c r="E177" s="41"/>
      <c r="F177" s="267" t="s">
        <v>3864</v>
      </c>
      <c r="G177" s="41"/>
      <c r="H177" s="41"/>
      <c r="I177" s="158"/>
      <c r="J177" s="158"/>
      <c r="K177" s="41"/>
      <c r="L177" s="41"/>
      <c r="M177" s="45"/>
      <c r="N177" s="268"/>
      <c r="O177" s="269"/>
      <c r="P177" s="92"/>
      <c r="Q177" s="92"/>
      <c r="R177" s="92"/>
      <c r="S177" s="92"/>
      <c r="T177" s="92"/>
      <c r="U177" s="92"/>
      <c r="V177" s="92"/>
      <c r="W177" s="92"/>
      <c r="X177" s="93"/>
      <c r="Y177" s="39"/>
      <c r="Z177" s="39"/>
      <c r="AA177" s="39"/>
      <c r="AB177" s="39"/>
      <c r="AC177" s="39"/>
      <c r="AD177" s="39"/>
      <c r="AE177" s="39"/>
      <c r="AT177" s="18" t="s">
        <v>232</v>
      </c>
      <c r="AU177" s="18" t="s">
        <v>86</v>
      </c>
    </row>
    <row r="178" s="2" customFormat="1" ht="16.5" customHeight="1">
      <c r="A178" s="39"/>
      <c r="B178" s="40"/>
      <c r="C178" s="252" t="s">
        <v>298</v>
      </c>
      <c r="D178" s="252" t="s">
        <v>226</v>
      </c>
      <c r="E178" s="253" t="s">
        <v>5032</v>
      </c>
      <c r="F178" s="254" t="s">
        <v>5033</v>
      </c>
      <c r="G178" s="255" t="s">
        <v>481</v>
      </c>
      <c r="H178" s="256">
        <v>280</v>
      </c>
      <c r="I178" s="257"/>
      <c r="J178" s="257"/>
      <c r="K178" s="258">
        <f>ROUND(P178*H178,2)</f>
        <v>0</v>
      </c>
      <c r="L178" s="254" t="s">
        <v>3821</v>
      </c>
      <c r="M178" s="45"/>
      <c r="N178" s="259" t="s">
        <v>1</v>
      </c>
      <c r="O178" s="260" t="s">
        <v>41</v>
      </c>
      <c r="P178" s="261">
        <f>I178+J178</f>
        <v>0</v>
      </c>
      <c r="Q178" s="261">
        <f>ROUND(I178*H178,2)</f>
        <v>0</v>
      </c>
      <c r="R178" s="261">
        <f>ROUND(J178*H178,2)</f>
        <v>0</v>
      </c>
      <c r="S178" s="92"/>
      <c r="T178" s="262">
        <f>S178*H178</f>
        <v>0</v>
      </c>
      <c r="U178" s="262">
        <v>0</v>
      </c>
      <c r="V178" s="262">
        <f>U178*H178</f>
        <v>0</v>
      </c>
      <c r="W178" s="262">
        <v>0</v>
      </c>
      <c r="X178" s="263">
        <f>W178*H178</f>
        <v>0</v>
      </c>
      <c r="Y178" s="39"/>
      <c r="Z178" s="39"/>
      <c r="AA178" s="39"/>
      <c r="AB178" s="39"/>
      <c r="AC178" s="39"/>
      <c r="AD178" s="39"/>
      <c r="AE178" s="39"/>
      <c r="AR178" s="264" t="s">
        <v>239</v>
      </c>
      <c r="AT178" s="264" t="s">
        <v>226</v>
      </c>
      <c r="AU178" s="264" t="s">
        <v>86</v>
      </c>
      <c r="AY178" s="18" t="s">
        <v>223</v>
      </c>
      <c r="BE178" s="265">
        <f>IF(O178="základní",K178,0)</f>
        <v>0</v>
      </c>
      <c r="BF178" s="265">
        <f>IF(O178="snížená",K178,0)</f>
        <v>0</v>
      </c>
      <c r="BG178" s="265">
        <f>IF(O178="zákl. přenesená",K178,0)</f>
        <v>0</v>
      </c>
      <c r="BH178" s="265">
        <f>IF(O178="sníž. přenesená",K178,0)</f>
        <v>0</v>
      </c>
      <c r="BI178" s="265">
        <f>IF(O178="nulová",K178,0)</f>
        <v>0</v>
      </c>
      <c r="BJ178" s="18" t="s">
        <v>86</v>
      </c>
      <c r="BK178" s="265">
        <f>ROUND(P178*H178,2)</f>
        <v>0</v>
      </c>
      <c r="BL178" s="18" t="s">
        <v>239</v>
      </c>
      <c r="BM178" s="264" t="s">
        <v>1584</v>
      </c>
    </row>
    <row r="179" s="2" customFormat="1">
      <c r="A179" s="39"/>
      <c r="B179" s="40"/>
      <c r="C179" s="41"/>
      <c r="D179" s="266" t="s">
        <v>232</v>
      </c>
      <c r="E179" s="41"/>
      <c r="F179" s="267" t="s">
        <v>3864</v>
      </c>
      <c r="G179" s="41"/>
      <c r="H179" s="41"/>
      <c r="I179" s="158"/>
      <c r="J179" s="158"/>
      <c r="K179" s="41"/>
      <c r="L179" s="41"/>
      <c r="M179" s="45"/>
      <c r="N179" s="268"/>
      <c r="O179" s="269"/>
      <c r="P179" s="92"/>
      <c r="Q179" s="92"/>
      <c r="R179" s="92"/>
      <c r="S179" s="92"/>
      <c r="T179" s="92"/>
      <c r="U179" s="92"/>
      <c r="V179" s="92"/>
      <c r="W179" s="92"/>
      <c r="X179" s="93"/>
      <c r="Y179" s="39"/>
      <c r="Z179" s="39"/>
      <c r="AA179" s="39"/>
      <c r="AB179" s="39"/>
      <c r="AC179" s="39"/>
      <c r="AD179" s="39"/>
      <c r="AE179" s="39"/>
      <c r="AT179" s="18" t="s">
        <v>232</v>
      </c>
      <c r="AU179" s="18" t="s">
        <v>86</v>
      </c>
    </row>
    <row r="180" s="2" customFormat="1" ht="16.5" customHeight="1">
      <c r="A180" s="39"/>
      <c r="B180" s="40"/>
      <c r="C180" s="252" t="s">
        <v>307</v>
      </c>
      <c r="D180" s="252" t="s">
        <v>226</v>
      </c>
      <c r="E180" s="253" t="s">
        <v>5034</v>
      </c>
      <c r="F180" s="254" t="s">
        <v>5035</v>
      </c>
      <c r="G180" s="255" t="s">
        <v>320</v>
      </c>
      <c r="H180" s="256">
        <v>1</v>
      </c>
      <c r="I180" s="257"/>
      <c r="J180" s="257"/>
      <c r="K180" s="258">
        <f>ROUND(P180*H180,2)</f>
        <v>0</v>
      </c>
      <c r="L180" s="254" t="s">
        <v>3821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239</v>
      </c>
      <c r="AT180" s="264" t="s">
        <v>226</v>
      </c>
      <c r="AU180" s="264" t="s">
        <v>86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239</v>
      </c>
      <c r="BM180" s="264" t="s">
        <v>1596</v>
      </c>
    </row>
    <row r="181" s="2" customFormat="1">
      <c r="A181" s="39"/>
      <c r="B181" s="40"/>
      <c r="C181" s="41"/>
      <c r="D181" s="266" t="s">
        <v>232</v>
      </c>
      <c r="E181" s="41"/>
      <c r="F181" s="267" t="s">
        <v>5036</v>
      </c>
      <c r="G181" s="41"/>
      <c r="H181" s="41"/>
      <c r="I181" s="158"/>
      <c r="J181" s="158"/>
      <c r="K181" s="41"/>
      <c r="L181" s="41"/>
      <c r="M181" s="45"/>
      <c r="N181" s="270"/>
      <c r="O181" s="271"/>
      <c r="P181" s="272"/>
      <c r="Q181" s="272"/>
      <c r="R181" s="272"/>
      <c r="S181" s="272"/>
      <c r="T181" s="272"/>
      <c r="U181" s="272"/>
      <c r="V181" s="272"/>
      <c r="W181" s="272"/>
      <c r="X181" s="273"/>
      <c r="Y181" s="39"/>
      <c r="Z181" s="39"/>
      <c r="AA181" s="39"/>
      <c r="AB181" s="39"/>
      <c r="AC181" s="39"/>
      <c r="AD181" s="39"/>
      <c r="AE181" s="39"/>
      <c r="AT181" s="18" t="s">
        <v>232</v>
      </c>
      <c r="AU181" s="18" t="s">
        <v>86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197"/>
      <c r="J182" s="197"/>
      <c r="K182" s="68"/>
      <c r="L182" s="68"/>
      <c r="M182" s="45"/>
      <c r="N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AVozduxTprvy/TkyT2TYYF0PyTc5Y8kLNrVn/Hz576h+CfZeKgcmaiOJk/LXYlpBzSUe9g40ldo9wUcDvN9aQQ==" hashValue="WJ+MXTxBMxx08nCBaCUbmnvuBMK+J39G2kNVyUsCH4SNRVDudo3I9VihTQmqoNBp/lpr83IX2GF08enTtfKvdA==" algorithmName="SHA-512" password="CC35"/>
  <autoFilter ref="C122:L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176</v>
      </c>
      <c r="AZ2" s="319" t="s">
        <v>5037</v>
      </c>
      <c r="BA2" s="319" t="s">
        <v>1</v>
      </c>
      <c r="BB2" s="319" t="s">
        <v>1</v>
      </c>
      <c r="BC2" s="319" t="s">
        <v>5038</v>
      </c>
      <c r="BD2" s="319" t="s">
        <v>88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  <c r="AZ3" s="319" t="s">
        <v>5039</v>
      </c>
      <c r="BA3" s="319" t="s">
        <v>1</v>
      </c>
      <c r="BB3" s="319" t="s">
        <v>1</v>
      </c>
      <c r="BC3" s="319" t="s">
        <v>5040</v>
      </c>
      <c r="BD3" s="319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  <c r="AZ4" s="319" t="s">
        <v>5041</v>
      </c>
      <c r="BA4" s="319" t="s">
        <v>1</v>
      </c>
      <c r="BB4" s="319" t="s">
        <v>1</v>
      </c>
      <c r="BC4" s="319" t="s">
        <v>5042</v>
      </c>
      <c r="BD4" s="319" t="s">
        <v>88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5043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ROUND(K124,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ROUND((SUM(BE124:BE168)),  2)</f>
        <v>0</v>
      </c>
      <c r="G35" s="39"/>
      <c r="H35" s="39"/>
      <c r="I35" s="176">
        <v>0.20999999999999999</v>
      </c>
      <c r="J35" s="158"/>
      <c r="K35" s="170">
        <f>ROUND(((SUM(BE124:BE168))*I35),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ROUND((SUM(BF124:BF168)),  2)</f>
        <v>0</v>
      </c>
      <c r="G36" s="39"/>
      <c r="H36" s="39"/>
      <c r="I36" s="176">
        <v>0.14999999999999999</v>
      </c>
      <c r="J36" s="158"/>
      <c r="K36" s="170">
        <f>ROUND(((SUM(BF124:BF168))*I36),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ROUND((SUM(BG124:BG168)),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ROUND((SUM(BH124:BH168)),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ROUND((SUM(BI124:BI168)),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903 - Pergola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Q124</f>
        <v>0</v>
      </c>
      <c r="J96" s="208">
        <f>R124</f>
        <v>0</v>
      </c>
      <c r="K96" s="111">
        <f>K124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Q125</f>
        <v>0</v>
      </c>
      <c r="J97" s="213">
        <f>R125</f>
        <v>0</v>
      </c>
      <c r="K97" s="214">
        <f>K125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Q126</f>
        <v>0</v>
      </c>
      <c r="J98" s="219">
        <f>R126</f>
        <v>0</v>
      </c>
      <c r="K98" s="220">
        <f>K126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Q140</f>
        <v>0</v>
      </c>
      <c r="J99" s="219">
        <f>R140</f>
        <v>0</v>
      </c>
      <c r="K99" s="220">
        <f>K140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1267</v>
      </c>
      <c r="E100" s="218"/>
      <c r="F100" s="218"/>
      <c r="G100" s="218"/>
      <c r="H100" s="218"/>
      <c r="I100" s="219">
        <f>Q149</f>
        <v>0</v>
      </c>
      <c r="J100" s="219">
        <f>R149</f>
        <v>0</v>
      </c>
      <c r="K100" s="220">
        <f>K149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9"/>
      <c r="C101" s="210"/>
      <c r="D101" s="211" t="s">
        <v>877</v>
      </c>
      <c r="E101" s="212"/>
      <c r="F101" s="212"/>
      <c r="G101" s="212"/>
      <c r="H101" s="212"/>
      <c r="I101" s="213">
        <f>Q158</f>
        <v>0</v>
      </c>
      <c r="J101" s="213">
        <f>R158</f>
        <v>0</v>
      </c>
      <c r="K101" s="214">
        <f>K158</f>
        <v>0</v>
      </c>
      <c r="L101" s="210"/>
      <c r="M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6"/>
      <c r="C102" s="137"/>
      <c r="D102" s="217" t="s">
        <v>1271</v>
      </c>
      <c r="E102" s="218"/>
      <c r="F102" s="218"/>
      <c r="G102" s="218"/>
      <c r="H102" s="218"/>
      <c r="I102" s="219">
        <f>Q159</f>
        <v>0</v>
      </c>
      <c r="J102" s="219">
        <f>R159</f>
        <v>0</v>
      </c>
      <c r="K102" s="220">
        <f>K159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9"/>
      <c r="C103" s="210"/>
      <c r="D103" s="211" t="s">
        <v>879</v>
      </c>
      <c r="E103" s="212"/>
      <c r="F103" s="212"/>
      <c r="G103" s="212"/>
      <c r="H103" s="212"/>
      <c r="I103" s="213">
        <f>Q164</f>
        <v>0</v>
      </c>
      <c r="J103" s="213">
        <f>R164</f>
        <v>0</v>
      </c>
      <c r="K103" s="214">
        <f>K164</f>
        <v>0</v>
      </c>
      <c r="L103" s="210"/>
      <c r="M103" s="21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6"/>
      <c r="C104" s="137"/>
      <c r="D104" s="217" t="s">
        <v>1272</v>
      </c>
      <c r="E104" s="218"/>
      <c r="F104" s="218"/>
      <c r="G104" s="218"/>
      <c r="H104" s="218"/>
      <c r="I104" s="219">
        <f>Q165</f>
        <v>0</v>
      </c>
      <c r="J104" s="219">
        <f>R165</f>
        <v>0</v>
      </c>
      <c r="K104" s="220">
        <f>K165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8"/>
      <c r="J105" s="158"/>
      <c r="K105" s="41"/>
      <c r="L105" s="41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7"/>
      <c r="J106" s="197"/>
      <c r="K106" s="68"/>
      <c r="L106" s="68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200"/>
      <c r="J110" s="200"/>
      <c r="K110" s="70"/>
      <c r="L110" s="70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204</v>
      </c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</v>
      </c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201" t="str">
        <f>E7</f>
        <v>Revitalizace centra města Kopřivnice - aktualizace 08.2020</v>
      </c>
      <c r="F114" s="33"/>
      <c r="G114" s="33"/>
      <c r="H114" s="33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187</v>
      </c>
      <c r="D115" s="41"/>
      <c r="E115" s="41"/>
      <c r="F115" s="41"/>
      <c r="G115" s="41"/>
      <c r="H115" s="41"/>
      <c r="I115" s="158"/>
      <c r="J115" s="158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903 - Pergola</v>
      </c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</v>
      </c>
      <c r="D118" s="41"/>
      <c r="E118" s="41"/>
      <c r="F118" s="28" t="str">
        <f>F12</f>
        <v xml:space="preserve"> </v>
      </c>
      <c r="G118" s="41"/>
      <c r="H118" s="41"/>
      <c r="I118" s="160" t="s">
        <v>23</v>
      </c>
      <c r="J118" s="162" t="str">
        <f>IF(J12="","",J12)</f>
        <v>7. 8. 2020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25</v>
      </c>
      <c r="D120" s="41"/>
      <c r="E120" s="41"/>
      <c r="F120" s="28" t="str">
        <f>E15</f>
        <v>Město Kopřivnice</v>
      </c>
      <c r="G120" s="41"/>
      <c r="H120" s="41"/>
      <c r="I120" s="160" t="s">
        <v>31</v>
      </c>
      <c r="J120" s="202" t="str">
        <f>E21</f>
        <v>Dopravoprojekt Ostrava a.s.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29</v>
      </c>
      <c r="D121" s="41"/>
      <c r="E121" s="41"/>
      <c r="F121" s="28" t="str">
        <f>IF(E18="","",E18)</f>
        <v>Vyplň údaj</v>
      </c>
      <c r="G121" s="41"/>
      <c r="H121" s="41"/>
      <c r="I121" s="160" t="s">
        <v>33</v>
      </c>
      <c r="J121" s="202" t="str">
        <f>E24</f>
        <v xml:space="preserve"> 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8"/>
      <c r="J122" s="158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22"/>
      <c r="B123" s="223"/>
      <c r="C123" s="224" t="s">
        <v>205</v>
      </c>
      <c r="D123" s="225" t="s">
        <v>61</v>
      </c>
      <c r="E123" s="225" t="s">
        <v>57</v>
      </c>
      <c r="F123" s="225" t="s">
        <v>58</v>
      </c>
      <c r="G123" s="225" t="s">
        <v>206</v>
      </c>
      <c r="H123" s="225" t="s">
        <v>207</v>
      </c>
      <c r="I123" s="226" t="s">
        <v>208</v>
      </c>
      <c r="J123" s="226" t="s">
        <v>209</v>
      </c>
      <c r="K123" s="225" t="s">
        <v>196</v>
      </c>
      <c r="L123" s="227" t="s">
        <v>210</v>
      </c>
      <c r="M123" s="228"/>
      <c r="N123" s="101" t="s">
        <v>1</v>
      </c>
      <c r="O123" s="102" t="s">
        <v>40</v>
      </c>
      <c r="P123" s="102" t="s">
        <v>211</v>
      </c>
      <c r="Q123" s="102" t="s">
        <v>212</v>
      </c>
      <c r="R123" s="102" t="s">
        <v>213</v>
      </c>
      <c r="S123" s="102" t="s">
        <v>214</v>
      </c>
      <c r="T123" s="102" t="s">
        <v>215</v>
      </c>
      <c r="U123" s="102" t="s">
        <v>216</v>
      </c>
      <c r="V123" s="102" t="s">
        <v>217</v>
      </c>
      <c r="W123" s="102" t="s">
        <v>218</v>
      </c>
      <c r="X123" s="103" t="s">
        <v>219</v>
      </c>
      <c r="Y123" s="222"/>
      <c r="Z123" s="222"/>
      <c r="AA123" s="222"/>
      <c r="AB123" s="222"/>
      <c r="AC123" s="222"/>
      <c r="AD123" s="222"/>
      <c r="AE123" s="222"/>
    </row>
    <row r="124" s="2" customFormat="1" ht="22.8" customHeight="1">
      <c r="A124" s="39"/>
      <c r="B124" s="40"/>
      <c r="C124" s="108" t="s">
        <v>220</v>
      </c>
      <c r="D124" s="41"/>
      <c r="E124" s="41"/>
      <c r="F124" s="41"/>
      <c r="G124" s="41"/>
      <c r="H124" s="41"/>
      <c r="I124" s="158"/>
      <c r="J124" s="158"/>
      <c r="K124" s="229">
        <f>BK124</f>
        <v>0</v>
      </c>
      <c r="L124" s="41"/>
      <c r="M124" s="45"/>
      <c r="N124" s="104"/>
      <c r="O124" s="230"/>
      <c r="P124" s="105"/>
      <c r="Q124" s="231">
        <f>Q125+Q158+Q164</f>
        <v>0</v>
      </c>
      <c r="R124" s="231">
        <f>R125+R158+R164</f>
        <v>0</v>
      </c>
      <c r="S124" s="105"/>
      <c r="T124" s="232">
        <f>T125+T158+T164</f>
        <v>0</v>
      </c>
      <c r="U124" s="105"/>
      <c r="V124" s="232">
        <f>V125+V158+V164</f>
        <v>0.68264800000000003</v>
      </c>
      <c r="W124" s="105"/>
      <c r="X124" s="233">
        <f>X125+X158+X164</f>
        <v>0</v>
      </c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198</v>
      </c>
      <c r="BK124" s="234">
        <f>BK125+BK158+BK164</f>
        <v>0</v>
      </c>
    </row>
    <row r="125" s="12" customFormat="1" ht="25.92" customHeight="1">
      <c r="A125" s="12"/>
      <c r="B125" s="235"/>
      <c r="C125" s="236"/>
      <c r="D125" s="237" t="s">
        <v>77</v>
      </c>
      <c r="E125" s="238" t="s">
        <v>398</v>
      </c>
      <c r="F125" s="238" t="s">
        <v>399</v>
      </c>
      <c r="G125" s="236"/>
      <c r="H125" s="236"/>
      <c r="I125" s="239"/>
      <c r="J125" s="239"/>
      <c r="K125" s="240">
        <f>BK125</f>
        <v>0</v>
      </c>
      <c r="L125" s="236"/>
      <c r="M125" s="241"/>
      <c r="N125" s="242"/>
      <c r="O125" s="243"/>
      <c r="P125" s="243"/>
      <c r="Q125" s="244">
        <f>Q126+Q140+Q149</f>
        <v>0</v>
      </c>
      <c r="R125" s="244">
        <f>R126+R140+R149</f>
        <v>0</v>
      </c>
      <c r="S125" s="243"/>
      <c r="T125" s="245">
        <f>T126+T140+T149</f>
        <v>0</v>
      </c>
      <c r="U125" s="243"/>
      <c r="V125" s="245">
        <f>V126+V140+V149</f>
        <v>0.278748</v>
      </c>
      <c r="W125" s="243"/>
      <c r="X125" s="246">
        <f>X126+X140+X149</f>
        <v>0</v>
      </c>
      <c r="Y125" s="12"/>
      <c r="Z125" s="12"/>
      <c r="AA125" s="12"/>
      <c r="AB125" s="12"/>
      <c r="AC125" s="12"/>
      <c r="AD125" s="12"/>
      <c r="AE125" s="12"/>
      <c r="AR125" s="247" t="s">
        <v>86</v>
      </c>
      <c r="AT125" s="248" t="s">
        <v>77</v>
      </c>
      <c r="AU125" s="248" t="s">
        <v>78</v>
      </c>
      <c r="AY125" s="247" t="s">
        <v>223</v>
      </c>
      <c r="BK125" s="249">
        <f>BK126+BK140+BK149</f>
        <v>0</v>
      </c>
    </row>
    <row r="126" s="12" customFormat="1" ht="22.8" customHeight="1">
      <c r="A126" s="12"/>
      <c r="B126" s="235"/>
      <c r="C126" s="236"/>
      <c r="D126" s="237" t="s">
        <v>77</v>
      </c>
      <c r="E126" s="250" t="s">
        <v>86</v>
      </c>
      <c r="F126" s="250" t="s">
        <v>400</v>
      </c>
      <c r="G126" s="236"/>
      <c r="H126" s="236"/>
      <c r="I126" s="239"/>
      <c r="J126" s="239"/>
      <c r="K126" s="251">
        <f>BK126</f>
        <v>0</v>
      </c>
      <c r="L126" s="236"/>
      <c r="M126" s="241"/>
      <c r="N126" s="242"/>
      <c r="O126" s="243"/>
      <c r="P126" s="243"/>
      <c r="Q126" s="244">
        <f>SUM(Q127:Q139)</f>
        <v>0</v>
      </c>
      <c r="R126" s="244">
        <f>SUM(R127:R139)</f>
        <v>0</v>
      </c>
      <c r="S126" s="243"/>
      <c r="T126" s="245">
        <f>SUM(T127:T139)</f>
        <v>0</v>
      </c>
      <c r="U126" s="243"/>
      <c r="V126" s="245">
        <f>SUM(V127:V139)</f>
        <v>0</v>
      </c>
      <c r="W126" s="243"/>
      <c r="X126" s="246">
        <f>SUM(X127:X139)</f>
        <v>0</v>
      </c>
      <c r="Y126" s="12"/>
      <c r="Z126" s="12"/>
      <c r="AA126" s="12"/>
      <c r="AB126" s="12"/>
      <c r="AC126" s="12"/>
      <c r="AD126" s="12"/>
      <c r="AE126" s="12"/>
      <c r="AR126" s="247" t="s">
        <v>86</v>
      </c>
      <c r="AT126" s="248" t="s">
        <v>77</v>
      </c>
      <c r="AU126" s="248" t="s">
        <v>86</v>
      </c>
      <c r="AY126" s="247" t="s">
        <v>223</v>
      </c>
      <c r="BK126" s="249">
        <f>SUM(BK127:BK139)</f>
        <v>0</v>
      </c>
    </row>
    <row r="127" s="2" customFormat="1" ht="21.75" customHeight="1">
      <c r="A127" s="39"/>
      <c r="B127" s="40"/>
      <c r="C127" s="252" t="s">
        <v>86</v>
      </c>
      <c r="D127" s="252" t="s">
        <v>226</v>
      </c>
      <c r="E127" s="253" t="s">
        <v>1327</v>
      </c>
      <c r="F127" s="254" t="s">
        <v>1328</v>
      </c>
      <c r="G127" s="255" t="s">
        <v>409</v>
      </c>
      <c r="H127" s="256">
        <v>15.538</v>
      </c>
      <c r="I127" s="257"/>
      <c r="J127" s="257"/>
      <c r="K127" s="258">
        <f>ROUND(P127*H127,2)</f>
        <v>0</v>
      </c>
      <c r="L127" s="254" t="s">
        <v>404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</v>
      </c>
      <c r="V127" s="262">
        <f>U127*H127</f>
        <v>0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88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5044</v>
      </c>
    </row>
    <row r="128" s="13" customFormat="1">
      <c r="A128" s="13"/>
      <c r="B128" s="274"/>
      <c r="C128" s="275"/>
      <c r="D128" s="266" t="s">
        <v>446</v>
      </c>
      <c r="E128" s="276" t="s">
        <v>5037</v>
      </c>
      <c r="F128" s="277" t="s">
        <v>5045</v>
      </c>
      <c r="G128" s="275"/>
      <c r="H128" s="278">
        <v>15.538</v>
      </c>
      <c r="I128" s="279"/>
      <c r="J128" s="279"/>
      <c r="K128" s="275"/>
      <c r="L128" s="275"/>
      <c r="M128" s="280"/>
      <c r="N128" s="281"/>
      <c r="O128" s="282"/>
      <c r="P128" s="282"/>
      <c r="Q128" s="282"/>
      <c r="R128" s="282"/>
      <c r="S128" s="282"/>
      <c r="T128" s="282"/>
      <c r="U128" s="282"/>
      <c r="V128" s="282"/>
      <c r="W128" s="282"/>
      <c r="X128" s="283"/>
      <c r="Y128" s="13"/>
      <c r="Z128" s="13"/>
      <c r="AA128" s="13"/>
      <c r="AB128" s="13"/>
      <c r="AC128" s="13"/>
      <c r="AD128" s="13"/>
      <c r="AE128" s="13"/>
      <c r="AT128" s="284" t="s">
        <v>446</v>
      </c>
      <c r="AU128" s="284" t="s">
        <v>88</v>
      </c>
      <c r="AV128" s="13" t="s">
        <v>88</v>
      </c>
      <c r="AW128" s="13" t="s">
        <v>5</v>
      </c>
      <c r="AX128" s="13" t="s">
        <v>86</v>
      </c>
      <c r="AY128" s="284" t="s">
        <v>223</v>
      </c>
    </row>
    <row r="129" s="2" customFormat="1" ht="21.75" customHeight="1">
      <c r="A129" s="39"/>
      <c r="B129" s="40"/>
      <c r="C129" s="252" t="s">
        <v>88</v>
      </c>
      <c r="D129" s="252" t="s">
        <v>226</v>
      </c>
      <c r="E129" s="253" t="s">
        <v>1332</v>
      </c>
      <c r="F129" s="254" t="s">
        <v>1333</v>
      </c>
      <c r="G129" s="255" t="s">
        <v>409</v>
      </c>
      <c r="H129" s="256">
        <v>7.7690000000000001</v>
      </c>
      <c r="I129" s="257"/>
      <c r="J129" s="257"/>
      <c r="K129" s="258">
        <f>ROUND(P129*H129,2)</f>
        <v>0</v>
      </c>
      <c r="L129" s="254" t="s">
        <v>404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88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5046</v>
      </c>
    </row>
    <row r="130" s="13" customFormat="1">
      <c r="A130" s="13"/>
      <c r="B130" s="274"/>
      <c r="C130" s="275"/>
      <c r="D130" s="266" t="s">
        <v>446</v>
      </c>
      <c r="E130" s="276" t="s">
        <v>1</v>
      </c>
      <c r="F130" s="277" t="s">
        <v>5047</v>
      </c>
      <c r="G130" s="275"/>
      <c r="H130" s="278">
        <v>15.538</v>
      </c>
      <c r="I130" s="279"/>
      <c r="J130" s="279"/>
      <c r="K130" s="275"/>
      <c r="L130" s="275"/>
      <c r="M130" s="280"/>
      <c r="N130" s="281"/>
      <c r="O130" s="282"/>
      <c r="P130" s="282"/>
      <c r="Q130" s="282"/>
      <c r="R130" s="282"/>
      <c r="S130" s="282"/>
      <c r="T130" s="282"/>
      <c r="U130" s="282"/>
      <c r="V130" s="282"/>
      <c r="W130" s="282"/>
      <c r="X130" s="283"/>
      <c r="Y130" s="13"/>
      <c r="Z130" s="13"/>
      <c r="AA130" s="13"/>
      <c r="AB130" s="13"/>
      <c r="AC130" s="13"/>
      <c r="AD130" s="13"/>
      <c r="AE130" s="13"/>
      <c r="AT130" s="284" t="s">
        <v>446</v>
      </c>
      <c r="AU130" s="284" t="s">
        <v>88</v>
      </c>
      <c r="AV130" s="13" t="s">
        <v>88</v>
      </c>
      <c r="AW130" s="13" t="s">
        <v>5</v>
      </c>
      <c r="AX130" s="13" t="s">
        <v>86</v>
      </c>
      <c r="AY130" s="284" t="s">
        <v>223</v>
      </c>
    </row>
    <row r="131" s="13" customFormat="1">
      <c r="A131" s="13"/>
      <c r="B131" s="274"/>
      <c r="C131" s="275"/>
      <c r="D131" s="266" t="s">
        <v>446</v>
      </c>
      <c r="E131" s="275"/>
      <c r="F131" s="277" t="s">
        <v>5048</v>
      </c>
      <c r="G131" s="275"/>
      <c r="H131" s="278">
        <v>7.7690000000000001</v>
      </c>
      <c r="I131" s="279"/>
      <c r="J131" s="279"/>
      <c r="K131" s="275"/>
      <c r="L131" s="275"/>
      <c r="M131" s="280"/>
      <c r="N131" s="281"/>
      <c r="O131" s="282"/>
      <c r="P131" s="282"/>
      <c r="Q131" s="282"/>
      <c r="R131" s="282"/>
      <c r="S131" s="282"/>
      <c r="T131" s="282"/>
      <c r="U131" s="282"/>
      <c r="V131" s="282"/>
      <c r="W131" s="282"/>
      <c r="X131" s="283"/>
      <c r="Y131" s="13"/>
      <c r="Z131" s="13"/>
      <c r="AA131" s="13"/>
      <c r="AB131" s="13"/>
      <c r="AC131" s="13"/>
      <c r="AD131" s="13"/>
      <c r="AE131" s="13"/>
      <c r="AT131" s="284" t="s">
        <v>446</v>
      </c>
      <c r="AU131" s="284" t="s">
        <v>88</v>
      </c>
      <c r="AV131" s="13" t="s">
        <v>88</v>
      </c>
      <c r="AW131" s="13" t="s">
        <v>4</v>
      </c>
      <c r="AX131" s="13" t="s">
        <v>86</v>
      </c>
      <c r="AY131" s="284" t="s">
        <v>223</v>
      </c>
    </row>
    <row r="132" s="2" customFormat="1" ht="21.75" customHeight="1">
      <c r="A132" s="39"/>
      <c r="B132" s="40"/>
      <c r="C132" s="252" t="s">
        <v>332</v>
      </c>
      <c r="D132" s="252" t="s">
        <v>226</v>
      </c>
      <c r="E132" s="253" t="s">
        <v>541</v>
      </c>
      <c r="F132" s="254" t="s">
        <v>542</v>
      </c>
      <c r="G132" s="255" t="s">
        <v>409</v>
      </c>
      <c r="H132" s="256">
        <v>1.0880000000000001</v>
      </c>
      <c r="I132" s="257"/>
      <c r="J132" s="257"/>
      <c r="K132" s="258">
        <f>ROUND(P132*H132,2)</f>
        <v>0</v>
      </c>
      <c r="L132" s="254" t="s">
        <v>404</v>
      </c>
      <c r="M132" s="45"/>
      <c r="N132" s="259" t="s">
        <v>1</v>
      </c>
      <c r="O132" s="260" t="s">
        <v>41</v>
      </c>
      <c r="P132" s="261">
        <f>I132+J132</f>
        <v>0</v>
      </c>
      <c r="Q132" s="261">
        <f>ROUND(I132*H132,2)</f>
        <v>0</v>
      </c>
      <c r="R132" s="261">
        <f>ROUND(J132*H132,2)</f>
        <v>0</v>
      </c>
      <c r="S132" s="92"/>
      <c r="T132" s="262">
        <f>S132*H132</f>
        <v>0</v>
      </c>
      <c r="U132" s="262">
        <v>0</v>
      </c>
      <c r="V132" s="262">
        <f>U132*H132</f>
        <v>0</v>
      </c>
      <c r="W132" s="262">
        <v>0</v>
      </c>
      <c r="X132" s="263">
        <f>W132*H132</f>
        <v>0</v>
      </c>
      <c r="Y132" s="39"/>
      <c r="Z132" s="39"/>
      <c r="AA132" s="39"/>
      <c r="AB132" s="39"/>
      <c r="AC132" s="39"/>
      <c r="AD132" s="39"/>
      <c r="AE132" s="39"/>
      <c r="AR132" s="264" t="s">
        <v>239</v>
      </c>
      <c r="AT132" s="264" t="s">
        <v>226</v>
      </c>
      <c r="AU132" s="264" t="s">
        <v>88</v>
      </c>
      <c r="AY132" s="18" t="s">
        <v>223</v>
      </c>
      <c r="BE132" s="265">
        <f>IF(O132="základní",K132,0)</f>
        <v>0</v>
      </c>
      <c r="BF132" s="265">
        <f>IF(O132="snížená",K132,0)</f>
        <v>0</v>
      </c>
      <c r="BG132" s="265">
        <f>IF(O132="zákl. přenesená",K132,0)</f>
        <v>0</v>
      </c>
      <c r="BH132" s="265">
        <f>IF(O132="sníž. přenesená",K132,0)</f>
        <v>0</v>
      </c>
      <c r="BI132" s="265">
        <f>IF(O132="nulová",K132,0)</f>
        <v>0</v>
      </c>
      <c r="BJ132" s="18" t="s">
        <v>86</v>
      </c>
      <c r="BK132" s="265">
        <f>ROUND(P132*H132,2)</f>
        <v>0</v>
      </c>
      <c r="BL132" s="18" t="s">
        <v>239</v>
      </c>
      <c r="BM132" s="264" t="s">
        <v>5049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5050</v>
      </c>
      <c r="G133" s="275"/>
      <c r="H133" s="278">
        <v>1.0880000000000001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86</v>
      </c>
      <c r="AY133" s="284" t="s">
        <v>223</v>
      </c>
    </row>
    <row r="134" s="2" customFormat="1" ht="21.75" customHeight="1">
      <c r="A134" s="39"/>
      <c r="B134" s="40"/>
      <c r="C134" s="252" t="s">
        <v>222</v>
      </c>
      <c r="D134" s="252" t="s">
        <v>226</v>
      </c>
      <c r="E134" s="253" t="s">
        <v>1019</v>
      </c>
      <c r="F134" s="254" t="s">
        <v>1365</v>
      </c>
      <c r="G134" s="255" t="s">
        <v>501</v>
      </c>
      <c r="H134" s="256">
        <v>2.3940000000000001</v>
      </c>
      <c r="I134" s="257"/>
      <c r="J134" s="257"/>
      <c r="K134" s="258">
        <f>ROUND(P134*H134,2)</f>
        <v>0</v>
      </c>
      <c r="L134" s="254" t="s">
        <v>404</v>
      </c>
      <c r="M134" s="45"/>
      <c r="N134" s="259" t="s">
        <v>1</v>
      </c>
      <c r="O134" s="260" t="s">
        <v>41</v>
      </c>
      <c r="P134" s="261">
        <f>I134+J134</f>
        <v>0</v>
      </c>
      <c r="Q134" s="261">
        <f>ROUND(I134*H134,2)</f>
        <v>0</v>
      </c>
      <c r="R134" s="261">
        <f>ROUND(J134*H134,2)</f>
        <v>0</v>
      </c>
      <c r="S134" s="92"/>
      <c r="T134" s="262">
        <f>S134*H134</f>
        <v>0</v>
      </c>
      <c r="U134" s="262">
        <v>0</v>
      </c>
      <c r="V134" s="262">
        <f>U134*H134</f>
        <v>0</v>
      </c>
      <c r="W134" s="262">
        <v>0</v>
      </c>
      <c r="X134" s="263">
        <f>W134*H134</f>
        <v>0</v>
      </c>
      <c r="Y134" s="39"/>
      <c r="Z134" s="39"/>
      <c r="AA134" s="39"/>
      <c r="AB134" s="39"/>
      <c r="AC134" s="39"/>
      <c r="AD134" s="39"/>
      <c r="AE134" s="39"/>
      <c r="AR134" s="264" t="s">
        <v>239</v>
      </c>
      <c r="AT134" s="264" t="s">
        <v>226</v>
      </c>
      <c r="AU134" s="264" t="s">
        <v>88</v>
      </c>
      <c r="AY134" s="18" t="s">
        <v>223</v>
      </c>
      <c r="BE134" s="265">
        <f>IF(O134="základní",K134,0)</f>
        <v>0</v>
      </c>
      <c r="BF134" s="265">
        <f>IF(O134="snížená",K134,0)</f>
        <v>0</v>
      </c>
      <c r="BG134" s="265">
        <f>IF(O134="zákl. přenesená",K134,0)</f>
        <v>0</v>
      </c>
      <c r="BH134" s="265">
        <f>IF(O134="sníž. přenesená",K134,0)</f>
        <v>0</v>
      </c>
      <c r="BI134" s="265">
        <f>IF(O134="nulová",K134,0)</f>
        <v>0</v>
      </c>
      <c r="BJ134" s="18" t="s">
        <v>86</v>
      </c>
      <c r="BK134" s="265">
        <f>ROUND(P134*H134,2)</f>
        <v>0</v>
      </c>
      <c r="BL134" s="18" t="s">
        <v>239</v>
      </c>
      <c r="BM134" s="264" t="s">
        <v>5051</v>
      </c>
    </row>
    <row r="135" s="2" customFormat="1">
      <c r="A135" s="39"/>
      <c r="B135" s="40"/>
      <c r="C135" s="41"/>
      <c r="D135" s="266" t="s">
        <v>232</v>
      </c>
      <c r="E135" s="41"/>
      <c r="F135" s="267" t="s">
        <v>702</v>
      </c>
      <c r="G135" s="41"/>
      <c r="H135" s="41"/>
      <c r="I135" s="158"/>
      <c r="J135" s="158"/>
      <c r="K135" s="41"/>
      <c r="L135" s="41"/>
      <c r="M135" s="45"/>
      <c r="N135" s="268"/>
      <c r="O135" s="269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232</v>
      </c>
      <c r="AU135" s="18" t="s">
        <v>88</v>
      </c>
    </row>
    <row r="136" s="13" customFormat="1">
      <c r="A136" s="13"/>
      <c r="B136" s="274"/>
      <c r="C136" s="275"/>
      <c r="D136" s="266" t="s">
        <v>446</v>
      </c>
      <c r="E136" s="276" t="s">
        <v>1</v>
      </c>
      <c r="F136" s="277" t="s">
        <v>5052</v>
      </c>
      <c r="G136" s="275"/>
      <c r="H136" s="278">
        <v>2.3940000000000001</v>
      </c>
      <c r="I136" s="279"/>
      <c r="J136" s="279"/>
      <c r="K136" s="275"/>
      <c r="L136" s="275"/>
      <c r="M136" s="280"/>
      <c r="N136" s="281"/>
      <c r="O136" s="282"/>
      <c r="P136" s="282"/>
      <c r="Q136" s="282"/>
      <c r="R136" s="282"/>
      <c r="S136" s="282"/>
      <c r="T136" s="282"/>
      <c r="U136" s="282"/>
      <c r="V136" s="282"/>
      <c r="W136" s="282"/>
      <c r="X136" s="283"/>
      <c r="Y136" s="13"/>
      <c r="Z136" s="13"/>
      <c r="AA136" s="13"/>
      <c r="AB136" s="13"/>
      <c r="AC136" s="13"/>
      <c r="AD136" s="13"/>
      <c r="AE136" s="13"/>
      <c r="AT136" s="284" t="s">
        <v>446</v>
      </c>
      <c r="AU136" s="284" t="s">
        <v>88</v>
      </c>
      <c r="AV136" s="13" t="s">
        <v>88</v>
      </c>
      <c r="AW136" s="13" t="s">
        <v>5</v>
      </c>
      <c r="AX136" s="13" t="s">
        <v>86</v>
      </c>
      <c r="AY136" s="284" t="s">
        <v>223</v>
      </c>
    </row>
    <row r="137" s="2" customFormat="1" ht="21.75" customHeight="1">
      <c r="A137" s="39"/>
      <c r="B137" s="40"/>
      <c r="C137" s="252" t="s">
        <v>248</v>
      </c>
      <c r="D137" s="252" t="s">
        <v>226</v>
      </c>
      <c r="E137" s="253" t="s">
        <v>913</v>
      </c>
      <c r="F137" s="254" t="s">
        <v>914</v>
      </c>
      <c r="G137" s="255" t="s">
        <v>409</v>
      </c>
      <c r="H137" s="256">
        <v>14.449999999999999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5053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5054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88</v>
      </c>
    </row>
    <row r="139" s="13" customFormat="1">
      <c r="A139" s="13"/>
      <c r="B139" s="274"/>
      <c r="C139" s="275"/>
      <c r="D139" s="266" t="s">
        <v>446</v>
      </c>
      <c r="E139" s="276" t="s">
        <v>1</v>
      </c>
      <c r="F139" s="277" t="s">
        <v>5055</v>
      </c>
      <c r="G139" s="275"/>
      <c r="H139" s="278">
        <v>14.449999999999999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88</v>
      </c>
      <c r="AV139" s="13" t="s">
        <v>88</v>
      </c>
      <c r="AW139" s="13" t="s">
        <v>5</v>
      </c>
      <c r="AX139" s="13" t="s">
        <v>86</v>
      </c>
      <c r="AY139" s="284" t="s">
        <v>223</v>
      </c>
    </row>
    <row r="140" s="12" customFormat="1" ht="22.8" customHeight="1">
      <c r="A140" s="12"/>
      <c r="B140" s="235"/>
      <c r="C140" s="236"/>
      <c r="D140" s="237" t="s">
        <v>77</v>
      </c>
      <c r="E140" s="250" t="s">
        <v>88</v>
      </c>
      <c r="F140" s="250" t="s">
        <v>568</v>
      </c>
      <c r="G140" s="236"/>
      <c r="H140" s="236"/>
      <c r="I140" s="239"/>
      <c r="J140" s="239"/>
      <c r="K140" s="251">
        <f>BK140</f>
        <v>0</v>
      </c>
      <c r="L140" s="236"/>
      <c r="M140" s="241"/>
      <c r="N140" s="242"/>
      <c r="O140" s="243"/>
      <c r="P140" s="243"/>
      <c r="Q140" s="244">
        <f>SUM(Q141:Q148)</f>
        <v>0</v>
      </c>
      <c r="R140" s="244">
        <f>SUM(R141:R148)</f>
        <v>0</v>
      </c>
      <c r="S140" s="243"/>
      <c r="T140" s="245">
        <f>SUM(T141:T148)</f>
        <v>0</v>
      </c>
      <c r="U140" s="243"/>
      <c r="V140" s="245">
        <f>SUM(V141:V148)</f>
        <v>0.267648</v>
      </c>
      <c r="W140" s="243"/>
      <c r="X140" s="246">
        <f>SUM(X141:X148)</f>
        <v>0</v>
      </c>
      <c r="Y140" s="12"/>
      <c r="Z140" s="12"/>
      <c r="AA140" s="12"/>
      <c r="AB140" s="12"/>
      <c r="AC140" s="12"/>
      <c r="AD140" s="12"/>
      <c r="AE140" s="12"/>
      <c r="AR140" s="247" t="s">
        <v>86</v>
      </c>
      <c r="AT140" s="248" t="s">
        <v>77</v>
      </c>
      <c r="AU140" s="248" t="s">
        <v>86</v>
      </c>
      <c r="AY140" s="247" t="s">
        <v>223</v>
      </c>
      <c r="BK140" s="249">
        <f>SUM(BK141:BK148)</f>
        <v>0</v>
      </c>
    </row>
    <row r="141" s="2" customFormat="1" ht="21.75" customHeight="1">
      <c r="A141" s="39"/>
      <c r="B141" s="40"/>
      <c r="C141" s="252" t="s">
        <v>253</v>
      </c>
      <c r="D141" s="252" t="s">
        <v>226</v>
      </c>
      <c r="E141" s="253" t="s">
        <v>5056</v>
      </c>
      <c r="F141" s="254" t="s">
        <v>5057</v>
      </c>
      <c r="G141" s="255" t="s">
        <v>409</v>
      </c>
      <c r="H141" s="256">
        <v>0.128</v>
      </c>
      <c r="I141" s="257"/>
      <c r="J141" s="257"/>
      <c r="K141" s="258">
        <f>ROUND(P141*H141,2)</f>
        <v>0</v>
      </c>
      <c r="L141" s="254" t="s">
        <v>404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1.98</v>
      </c>
      <c r="V141" s="262">
        <f>U141*H141</f>
        <v>0.25344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88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5058</v>
      </c>
    </row>
    <row r="142" s="2" customFormat="1">
      <c r="A142" s="39"/>
      <c r="B142" s="40"/>
      <c r="C142" s="41"/>
      <c r="D142" s="266" t="s">
        <v>232</v>
      </c>
      <c r="E142" s="41"/>
      <c r="F142" s="267" t="s">
        <v>5059</v>
      </c>
      <c r="G142" s="41"/>
      <c r="H142" s="41"/>
      <c r="I142" s="158"/>
      <c r="J142" s="158"/>
      <c r="K142" s="41"/>
      <c r="L142" s="41"/>
      <c r="M142" s="45"/>
      <c r="N142" s="268"/>
      <c r="O142" s="269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232</v>
      </c>
      <c r="AU142" s="18" t="s">
        <v>88</v>
      </c>
    </row>
    <row r="143" s="13" customFormat="1">
      <c r="A143" s="13"/>
      <c r="B143" s="274"/>
      <c r="C143" s="275"/>
      <c r="D143" s="266" t="s">
        <v>446</v>
      </c>
      <c r="E143" s="276" t="s">
        <v>5039</v>
      </c>
      <c r="F143" s="277" t="s">
        <v>5060</v>
      </c>
      <c r="G143" s="275"/>
      <c r="H143" s="278">
        <v>0.128</v>
      </c>
      <c r="I143" s="279"/>
      <c r="J143" s="279"/>
      <c r="K143" s="275"/>
      <c r="L143" s="275"/>
      <c r="M143" s="280"/>
      <c r="N143" s="281"/>
      <c r="O143" s="282"/>
      <c r="P143" s="282"/>
      <c r="Q143" s="282"/>
      <c r="R143" s="282"/>
      <c r="S143" s="282"/>
      <c r="T143" s="282"/>
      <c r="U143" s="282"/>
      <c r="V143" s="282"/>
      <c r="W143" s="282"/>
      <c r="X143" s="283"/>
      <c r="Y143" s="13"/>
      <c r="Z143" s="13"/>
      <c r="AA143" s="13"/>
      <c r="AB143" s="13"/>
      <c r="AC143" s="13"/>
      <c r="AD143" s="13"/>
      <c r="AE143" s="13"/>
      <c r="AT143" s="284" t="s">
        <v>446</v>
      </c>
      <c r="AU143" s="284" t="s">
        <v>88</v>
      </c>
      <c r="AV143" s="13" t="s">
        <v>88</v>
      </c>
      <c r="AW143" s="13" t="s">
        <v>5</v>
      </c>
      <c r="AX143" s="13" t="s">
        <v>86</v>
      </c>
      <c r="AY143" s="284" t="s">
        <v>223</v>
      </c>
    </row>
    <row r="144" s="2" customFormat="1" ht="21.75" customHeight="1">
      <c r="A144" s="39"/>
      <c r="B144" s="40"/>
      <c r="C144" s="252" t="s">
        <v>430</v>
      </c>
      <c r="D144" s="252" t="s">
        <v>226</v>
      </c>
      <c r="E144" s="253" t="s">
        <v>5061</v>
      </c>
      <c r="F144" s="254" t="s">
        <v>5062</v>
      </c>
      <c r="G144" s="255" t="s">
        <v>409</v>
      </c>
      <c r="H144" s="256">
        <v>0.95999999999999996</v>
      </c>
      <c r="I144" s="257"/>
      <c r="J144" s="257"/>
      <c r="K144" s="258">
        <f>ROUND(P144*H144,2)</f>
        <v>0</v>
      </c>
      <c r="L144" s="254" t="s">
        <v>404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88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5063</v>
      </c>
    </row>
    <row r="145" s="13" customFormat="1">
      <c r="A145" s="13"/>
      <c r="B145" s="274"/>
      <c r="C145" s="275"/>
      <c r="D145" s="266" t="s">
        <v>446</v>
      </c>
      <c r="E145" s="276" t="s">
        <v>5041</v>
      </c>
      <c r="F145" s="277" t="s">
        <v>5064</v>
      </c>
      <c r="G145" s="275"/>
      <c r="H145" s="278">
        <v>0.95999999999999996</v>
      </c>
      <c r="I145" s="279"/>
      <c r="J145" s="279"/>
      <c r="K145" s="275"/>
      <c r="L145" s="275"/>
      <c r="M145" s="280"/>
      <c r="N145" s="281"/>
      <c r="O145" s="282"/>
      <c r="P145" s="282"/>
      <c r="Q145" s="282"/>
      <c r="R145" s="282"/>
      <c r="S145" s="282"/>
      <c r="T145" s="282"/>
      <c r="U145" s="282"/>
      <c r="V145" s="282"/>
      <c r="W145" s="282"/>
      <c r="X145" s="283"/>
      <c r="Y145" s="13"/>
      <c r="Z145" s="13"/>
      <c r="AA145" s="13"/>
      <c r="AB145" s="13"/>
      <c r="AC145" s="13"/>
      <c r="AD145" s="13"/>
      <c r="AE145" s="13"/>
      <c r="AT145" s="284" t="s">
        <v>446</v>
      </c>
      <c r="AU145" s="284" t="s">
        <v>88</v>
      </c>
      <c r="AV145" s="13" t="s">
        <v>88</v>
      </c>
      <c r="AW145" s="13" t="s">
        <v>5</v>
      </c>
      <c r="AX145" s="13" t="s">
        <v>86</v>
      </c>
      <c r="AY145" s="284" t="s">
        <v>223</v>
      </c>
    </row>
    <row r="146" s="2" customFormat="1" ht="21.75" customHeight="1">
      <c r="A146" s="39"/>
      <c r="B146" s="40"/>
      <c r="C146" s="252" t="s">
        <v>258</v>
      </c>
      <c r="D146" s="252" t="s">
        <v>226</v>
      </c>
      <c r="E146" s="253" t="s">
        <v>5065</v>
      </c>
      <c r="F146" s="254" t="s">
        <v>5066</v>
      </c>
      <c r="G146" s="255" t="s">
        <v>403</v>
      </c>
      <c r="H146" s="256">
        <v>9.5999999999999996</v>
      </c>
      <c r="I146" s="257"/>
      <c r="J146" s="257"/>
      <c r="K146" s="258">
        <f>ROUND(P146*H146,2)</f>
        <v>0</v>
      </c>
      <c r="L146" s="254" t="s">
        <v>404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0.0014400000000000001</v>
      </c>
      <c r="V146" s="262">
        <f>U146*H146</f>
        <v>0.013824000000000001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5067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5068</v>
      </c>
      <c r="G147" s="275"/>
      <c r="H147" s="278">
        <v>9.5999999999999996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86</v>
      </c>
      <c r="AY147" s="284" t="s">
        <v>223</v>
      </c>
    </row>
    <row r="148" s="2" customFormat="1" ht="21.75" customHeight="1">
      <c r="A148" s="39"/>
      <c r="B148" s="40"/>
      <c r="C148" s="252" t="s">
        <v>263</v>
      </c>
      <c r="D148" s="252" t="s">
        <v>226</v>
      </c>
      <c r="E148" s="253" t="s">
        <v>5069</v>
      </c>
      <c r="F148" s="254" t="s">
        <v>5070</v>
      </c>
      <c r="G148" s="255" t="s">
        <v>403</v>
      </c>
      <c r="H148" s="256">
        <v>9.5999999999999996</v>
      </c>
      <c r="I148" s="257"/>
      <c r="J148" s="257"/>
      <c r="K148" s="258">
        <f>ROUND(P148*H148,2)</f>
        <v>0</v>
      </c>
      <c r="L148" s="254" t="s">
        <v>404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4.0000000000000003E-05</v>
      </c>
      <c r="V148" s="262">
        <f>U148*H148</f>
        <v>0.00038400000000000001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88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5071</v>
      </c>
    </row>
    <row r="149" s="12" customFormat="1" ht="22.8" customHeight="1">
      <c r="A149" s="12"/>
      <c r="B149" s="235"/>
      <c r="C149" s="236"/>
      <c r="D149" s="237" t="s">
        <v>77</v>
      </c>
      <c r="E149" s="250" t="s">
        <v>248</v>
      </c>
      <c r="F149" s="250" t="s">
        <v>1786</v>
      </c>
      <c r="G149" s="236"/>
      <c r="H149" s="236"/>
      <c r="I149" s="239"/>
      <c r="J149" s="239"/>
      <c r="K149" s="251">
        <f>BK149</f>
        <v>0</v>
      </c>
      <c r="L149" s="236"/>
      <c r="M149" s="241"/>
      <c r="N149" s="242"/>
      <c r="O149" s="243"/>
      <c r="P149" s="243"/>
      <c r="Q149" s="244">
        <f>SUM(Q150:Q157)</f>
        <v>0</v>
      </c>
      <c r="R149" s="244">
        <f>SUM(R150:R157)</f>
        <v>0</v>
      </c>
      <c r="S149" s="243"/>
      <c r="T149" s="245">
        <f>SUM(T150:T157)</f>
        <v>0</v>
      </c>
      <c r="U149" s="243"/>
      <c r="V149" s="245">
        <f>SUM(V150:V157)</f>
        <v>0.011100000000000001</v>
      </c>
      <c r="W149" s="243"/>
      <c r="X149" s="246">
        <f>SUM(X150:X157)</f>
        <v>0</v>
      </c>
      <c r="Y149" s="12"/>
      <c r="Z149" s="12"/>
      <c r="AA149" s="12"/>
      <c r="AB149" s="12"/>
      <c r="AC149" s="12"/>
      <c r="AD149" s="12"/>
      <c r="AE149" s="12"/>
      <c r="AR149" s="247" t="s">
        <v>86</v>
      </c>
      <c r="AT149" s="248" t="s">
        <v>77</v>
      </c>
      <c r="AU149" s="248" t="s">
        <v>86</v>
      </c>
      <c r="AY149" s="247" t="s">
        <v>223</v>
      </c>
      <c r="BK149" s="249">
        <f>SUM(BK150:BK157)</f>
        <v>0</v>
      </c>
    </row>
    <row r="150" s="2" customFormat="1" ht="21.75" customHeight="1">
      <c r="A150" s="39"/>
      <c r="B150" s="40"/>
      <c r="C150" s="252" t="s">
        <v>267</v>
      </c>
      <c r="D150" s="252" t="s">
        <v>226</v>
      </c>
      <c r="E150" s="253" t="s">
        <v>5072</v>
      </c>
      <c r="F150" s="254" t="s">
        <v>5073</v>
      </c>
      <c r="G150" s="255" t="s">
        <v>320</v>
      </c>
      <c r="H150" s="256">
        <v>1</v>
      </c>
      <c r="I150" s="257"/>
      <c r="J150" s="257"/>
      <c r="K150" s="258">
        <f>ROUND(P150*H150,2)</f>
        <v>0</v>
      </c>
      <c r="L150" s="254" t="s">
        <v>1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88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5074</v>
      </c>
    </row>
    <row r="151" s="2" customFormat="1">
      <c r="A151" s="39"/>
      <c r="B151" s="40"/>
      <c r="C151" s="41"/>
      <c r="D151" s="266" t="s">
        <v>232</v>
      </c>
      <c r="E151" s="41"/>
      <c r="F151" s="267" t="s">
        <v>5075</v>
      </c>
      <c r="G151" s="41"/>
      <c r="H151" s="41"/>
      <c r="I151" s="158"/>
      <c r="J151" s="158"/>
      <c r="K151" s="41"/>
      <c r="L151" s="41"/>
      <c r="M151" s="45"/>
      <c r="N151" s="268"/>
      <c r="O151" s="269"/>
      <c r="P151" s="92"/>
      <c r="Q151" s="92"/>
      <c r="R151" s="92"/>
      <c r="S151" s="92"/>
      <c r="T151" s="92"/>
      <c r="U151" s="92"/>
      <c r="V151" s="92"/>
      <c r="W151" s="92"/>
      <c r="X151" s="93"/>
      <c r="Y151" s="39"/>
      <c r="Z151" s="39"/>
      <c r="AA151" s="39"/>
      <c r="AB151" s="39"/>
      <c r="AC151" s="39"/>
      <c r="AD151" s="39"/>
      <c r="AE151" s="39"/>
      <c r="AT151" s="18" t="s">
        <v>232</v>
      </c>
      <c r="AU151" s="18" t="s">
        <v>88</v>
      </c>
    </row>
    <row r="152" s="2" customFormat="1" ht="21.75" customHeight="1">
      <c r="A152" s="39"/>
      <c r="B152" s="40"/>
      <c r="C152" s="296" t="s">
        <v>274</v>
      </c>
      <c r="D152" s="296" t="s">
        <v>498</v>
      </c>
      <c r="E152" s="297" t="s">
        <v>5076</v>
      </c>
      <c r="F152" s="298" t="s">
        <v>5077</v>
      </c>
      <c r="G152" s="299" t="s">
        <v>320</v>
      </c>
      <c r="H152" s="300">
        <v>1</v>
      </c>
      <c r="I152" s="301"/>
      <c r="J152" s="302"/>
      <c r="K152" s="303">
        <f>ROUND(P152*H152,2)</f>
        <v>0</v>
      </c>
      <c r="L152" s="298" t="s">
        <v>1</v>
      </c>
      <c r="M152" s="304"/>
      <c r="N152" s="305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0.0055500000000000002</v>
      </c>
      <c r="V152" s="262">
        <f>U152*H152</f>
        <v>0.0055500000000000002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430</v>
      </c>
      <c r="AT152" s="264" t="s">
        <v>498</v>
      </c>
      <c r="AU152" s="264" t="s">
        <v>88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5078</v>
      </c>
    </row>
    <row r="153" s="2" customFormat="1">
      <c r="A153" s="39"/>
      <c r="B153" s="40"/>
      <c r="C153" s="41"/>
      <c r="D153" s="266" t="s">
        <v>232</v>
      </c>
      <c r="E153" s="41"/>
      <c r="F153" s="267" t="s">
        <v>5075</v>
      </c>
      <c r="G153" s="41"/>
      <c r="H153" s="41"/>
      <c r="I153" s="158"/>
      <c r="J153" s="158"/>
      <c r="K153" s="41"/>
      <c r="L153" s="41"/>
      <c r="M153" s="45"/>
      <c r="N153" s="268"/>
      <c r="O153" s="269"/>
      <c r="P153" s="92"/>
      <c r="Q153" s="92"/>
      <c r="R153" s="92"/>
      <c r="S153" s="92"/>
      <c r="T153" s="92"/>
      <c r="U153" s="92"/>
      <c r="V153" s="92"/>
      <c r="W153" s="92"/>
      <c r="X153" s="93"/>
      <c r="Y153" s="39"/>
      <c r="Z153" s="39"/>
      <c r="AA153" s="39"/>
      <c r="AB153" s="39"/>
      <c r="AC153" s="39"/>
      <c r="AD153" s="39"/>
      <c r="AE153" s="39"/>
      <c r="AT153" s="18" t="s">
        <v>232</v>
      </c>
      <c r="AU153" s="18" t="s">
        <v>88</v>
      </c>
    </row>
    <row r="154" s="2" customFormat="1" ht="21.75" customHeight="1">
      <c r="A154" s="39"/>
      <c r="B154" s="40"/>
      <c r="C154" s="252" t="s">
        <v>279</v>
      </c>
      <c r="D154" s="252" t="s">
        <v>226</v>
      </c>
      <c r="E154" s="253" t="s">
        <v>5079</v>
      </c>
      <c r="F154" s="254" t="s">
        <v>5080</v>
      </c>
      <c r="G154" s="255" t="s">
        <v>320</v>
      </c>
      <c r="H154" s="256">
        <v>1</v>
      </c>
      <c r="I154" s="257"/>
      <c r="J154" s="257"/>
      <c r="K154" s="258">
        <f>ROUND(P154*H154,2)</f>
        <v>0</v>
      </c>
      <c r="L154" s="254" t="s">
        <v>1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5081</v>
      </c>
    </row>
    <row r="155" s="2" customFormat="1">
      <c r="A155" s="39"/>
      <c r="B155" s="40"/>
      <c r="C155" s="41"/>
      <c r="D155" s="266" t="s">
        <v>232</v>
      </c>
      <c r="E155" s="41"/>
      <c r="F155" s="267" t="s">
        <v>5075</v>
      </c>
      <c r="G155" s="41"/>
      <c r="H155" s="41"/>
      <c r="I155" s="158"/>
      <c r="J155" s="158"/>
      <c r="K155" s="41"/>
      <c r="L155" s="41"/>
      <c r="M155" s="45"/>
      <c r="N155" s="268"/>
      <c r="O155" s="269"/>
      <c r="P155" s="92"/>
      <c r="Q155" s="92"/>
      <c r="R155" s="92"/>
      <c r="S155" s="92"/>
      <c r="T155" s="92"/>
      <c r="U155" s="92"/>
      <c r="V155" s="92"/>
      <c r="W155" s="92"/>
      <c r="X155" s="93"/>
      <c r="Y155" s="39"/>
      <c r="Z155" s="39"/>
      <c r="AA155" s="39"/>
      <c r="AB155" s="39"/>
      <c r="AC155" s="39"/>
      <c r="AD155" s="39"/>
      <c r="AE155" s="39"/>
      <c r="AT155" s="18" t="s">
        <v>232</v>
      </c>
      <c r="AU155" s="18" t="s">
        <v>88</v>
      </c>
    </row>
    <row r="156" s="2" customFormat="1" ht="33" customHeight="1">
      <c r="A156" s="39"/>
      <c r="B156" s="40"/>
      <c r="C156" s="296" t="s">
        <v>289</v>
      </c>
      <c r="D156" s="296" t="s">
        <v>498</v>
      </c>
      <c r="E156" s="297" t="s">
        <v>5082</v>
      </c>
      <c r="F156" s="298" t="s">
        <v>5083</v>
      </c>
      <c r="G156" s="299" t="s">
        <v>320</v>
      </c>
      <c r="H156" s="300">
        <v>1</v>
      </c>
      <c r="I156" s="301"/>
      <c r="J156" s="302"/>
      <c r="K156" s="303">
        <f>ROUND(P156*H156,2)</f>
        <v>0</v>
      </c>
      <c r="L156" s="298" t="s">
        <v>1</v>
      </c>
      <c r="M156" s="304"/>
      <c r="N156" s="305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0.0055500000000000002</v>
      </c>
      <c r="V156" s="262">
        <f>U156*H156</f>
        <v>0.0055500000000000002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430</v>
      </c>
      <c r="AT156" s="264" t="s">
        <v>498</v>
      </c>
      <c r="AU156" s="264" t="s">
        <v>88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5084</v>
      </c>
    </row>
    <row r="157" s="2" customFormat="1">
      <c r="A157" s="39"/>
      <c r="B157" s="40"/>
      <c r="C157" s="41"/>
      <c r="D157" s="266" t="s">
        <v>232</v>
      </c>
      <c r="E157" s="41"/>
      <c r="F157" s="267" t="s">
        <v>5075</v>
      </c>
      <c r="G157" s="41"/>
      <c r="H157" s="41"/>
      <c r="I157" s="158"/>
      <c r="J157" s="158"/>
      <c r="K157" s="41"/>
      <c r="L157" s="41"/>
      <c r="M157" s="45"/>
      <c r="N157" s="268"/>
      <c r="O157" s="269"/>
      <c r="P157" s="92"/>
      <c r="Q157" s="92"/>
      <c r="R157" s="92"/>
      <c r="S157" s="92"/>
      <c r="T157" s="92"/>
      <c r="U157" s="92"/>
      <c r="V157" s="92"/>
      <c r="W157" s="92"/>
      <c r="X157" s="93"/>
      <c r="Y157" s="39"/>
      <c r="Z157" s="39"/>
      <c r="AA157" s="39"/>
      <c r="AB157" s="39"/>
      <c r="AC157" s="39"/>
      <c r="AD157" s="39"/>
      <c r="AE157" s="39"/>
      <c r="AT157" s="18" t="s">
        <v>232</v>
      </c>
      <c r="AU157" s="18" t="s">
        <v>88</v>
      </c>
    </row>
    <row r="158" s="12" customFormat="1" ht="25.92" customHeight="1">
      <c r="A158" s="12"/>
      <c r="B158" s="235"/>
      <c r="C158" s="236"/>
      <c r="D158" s="237" t="s">
        <v>77</v>
      </c>
      <c r="E158" s="238" t="s">
        <v>710</v>
      </c>
      <c r="F158" s="238" t="s">
        <v>951</v>
      </c>
      <c r="G158" s="236"/>
      <c r="H158" s="236"/>
      <c r="I158" s="239"/>
      <c r="J158" s="239"/>
      <c r="K158" s="240">
        <f>BK158</f>
        <v>0</v>
      </c>
      <c r="L158" s="236"/>
      <c r="M158" s="241"/>
      <c r="N158" s="242"/>
      <c r="O158" s="243"/>
      <c r="P158" s="243"/>
      <c r="Q158" s="244">
        <f>Q159</f>
        <v>0</v>
      </c>
      <c r="R158" s="244">
        <f>R159</f>
        <v>0</v>
      </c>
      <c r="S158" s="243"/>
      <c r="T158" s="245">
        <f>T159</f>
        <v>0</v>
      </c>
      <c r="U158" s="243"/>
      <c r="V158" s="245">
        <f>V159</f>
        <v>0</v>
      </c>
      <c r="W158" s="243"/>
      <c r="X158" s="246">
        <f>X159</f>
        <v>0</v>
      </c>
      <c r="Y158" s="12"/>
      <c r="Z158" s="12"/>
      <c r="AA158" s="12"/>
      <c r="AB158" s="12"/>
      <c r="AC158" s="12"/>
      <c r="AD158" s="12"/>
      <c r="AE158" s="12"/>
      <c r="AR158" s="247" t="s">
        <v>88</v>
      </c>
      <c r="AT158" s="248" t="s">
        <v>77</v>
      </c>
      <c r="AU158" s="248" t="s">
        <v>78</v>
      </c>
      <c r="AY158" s="247" t="s">
        <v>223</v>
      </c>
      <c r="BK158" s="249">
        <f>BK159</f>
        <v>0</v>
      </c>
    </row>
    <row r="159" s="12" customFormat="1" ht="22.8" customHeight="1">
      <c r="A159" s="12"/>
      <c r="B159" s="235"/>
      <c r="C159" s="236"/>
      <c r="D159" s="237" t="s">
        <v>77</v>
      </c>
      <c r="E159" s="250" t="s">
        <v>2176</v>
      </c>
      <c r="F159" s="250" t="s">
        <v>2177</v>
      </c>
      <c r="G159" s="236"/>
      <c r="H159" s="236"/>
      <c r="I159" s="239"/>
      <c r="J159" s="239"/>
      <c r="K159" s="251">
        <f>BK159</f>
        <v>0</v>
      </c>
      <c r="L159" s="236"/>
      <c r="M159" s="241"/>
      <c r="N159" s="242"/>
      <c r="O159" s="243"/>
      <c r="P159" s="243"/>
      <c r="Q159" s="244">
        <f>SUM(Q160:Q163)</f>
        <v>0</v>
      </c>
      <c r="R159" s="244">
        <f>SUM(R160:R163)</f>
        <v>0</v>
      </c>
      <c r="S159" s="243"/>
      <c r="T159" s="245">
        <f>SUM(T160:T163)</f>
        <v>0</v>
      </c>
      <c r="U159" s="243"/>
      <c r="V159" s="245">
        <f>SUM(V160:V163)</f>
        <v>0</v>
      </c>
      <c r="W159" s="243"/>
      <c r="X159" s="246">
        <f>SUM(X160:X163)</f>
        <v>0</v>
      </c>
      <c r="Y159" s="12"/>
      <c r="Z159" s="12"/>
      <c r="AA159" s="12"/>
      <c r="AB159" s="12"/>
      <c r="AC159" s="12"/>
      <c r="AD159" s="12"/>
      <c r="AE159" s="12"/>
      <c r="AR159" s="247" t="s">
        <v>88</v>
      </c>
      <c r="AT159" s="248" t="s">
        <v>77</v>
      </c>
      <c r="AU159" s="248" t="s">
        <v>86</v>
      </c>
      <c r="AY159" s="247" t="s">
        <v>223</v>
      </c>
      <c r="BK159" s="249">
        <f>SUM(BK160:BK163)</f>
        <v>0</v>
      </c>
    </row>
    <row r="160" s="2" customFormat="1" ht="21.75" customHeight="1">
      <c r="A160" s="39"/>
      <c r="B160" s="40"/>
      <c r="C160" s="252" t="s">
        <v>9</v>
      </c>
      <c r="D160" s="252" t="s">
        <v>226</v>
      </c>
      <c r="E160" s="253" t="s">
        <v>4936</v>
      </c>
      <c r="F160" s="254" t="s">
        <v>5085</v>
      </c>
      <c r="G160" s="255" t="s">
        <v>501</v>
      </c>
      <c r="H160" s="256">
        <v>2.7999999999999998</v>
      </c>
      <c r="I160" s="257"/>
      <c r="J160" s="257"/>
      <c r="K160" s="258">
        <f>ROUND(P160*H160,2)</f>
        <v>0</v>
      </c>
      <c r="L160" s="254" t="s">
        <v>404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303</v>
      </c>
      <c r="AT160" s="264" t="s">
        <v>226</v>
      </c>
      <c r="AU160" s="264" t="s">
        <v>88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303</v>
      </c>
      <c r="BM160" s="264" t="s">
        <v>5086</v>
      </c>
    </row>
    <row r="161" s="2" customFormat="1">
      <c r="A161" s="39"/>
      <c r="B161" s="40"/>
      <c r="C161" s="41"/>
      <c r="D161" s="266" t="s">
        <v>232</v>
      </c>
      <c r="E161" s="41"/>
      <c r="F161" s="267" t="s">
        <v>5075</v>
      </c>
      <c r="G161" s="41"/>
      <c r="H161" s="41"/>
      <c r="I161" s="158"/>
      <c r="J161" s="158"/>
      <c r="K161" s="41"/>
      <c r="L161" s="41"/>
      <c r="M161" s="45"/>
      <c r="N161" s="268"/>
      <c r="O161" s="269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232</v>
      </c>
      <c r="AU161" s="18" t="s">
        <v>88</v>
      </c>
    </row>
    <row r="162" s="2" customFormat="1" ht="21.75" customHeight="1">
      <c r="A162" s="39"/>
      <c r="B162" s="40"/>
      <c r="C162" s="252" t="s">
        <v>303</v>
      </c>
      <c r="D162" s="252" t="s">
        <v>226</v>
      </c>
      <c r="E162" s="253" t="s">
        <v>5087</v>
      </c>
      <c r="F162" s="254" t="s">
        <v>5088</v>
      </c>
      <c r="G162" s="255" t="s">
        <v>501</v>
      </c>
      <c r="H162" s="256">
        <v>2.7999999999999998</v>
      </c>
      <c r="I162" s="257"/>
      <c r="J162" s="257"/>
      <c r="K162" s="258">
        <f>ROUND(P162*H162,2)</f>
        <v>0</v>
      </c>
      <c r="L162" s="254" t="s">
        <v>404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303</v>
      </c>
      <c r="AT162" s="264" t="s">
        <v>226</v>
      </c>
      <c r="AU162" s="264" t="s">
        <v>88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303</v>
      </c>
      <c r="BM162" s="264" t="s">
        <v>5089</v>
      </c>
    </row>
    <row r="163" s="2" customFormat="1">
      <c r="A163" s="39"/>
      <c r="B163" s="40"/>
      <c r="C163" s="41"/>
      <c r="D163" s="266" t="s">
        <v>232</v>
      </c>
      <c r="E163" s="41"/>
      <c r="F163" s="267" t="s">
        <v>5075</v>
      </c>
      <c r="G163" s="41"/>
      <c r="H163" s="41"/>
      <c r="I163" s="158"/>
      <c r="J163" s="158"/>
      <c r="K163" s="41"/>
      <c r="L163" s="41"/>
      <c r="M163" s="45"/>
      <c r="N163" s="268"/>
      <c r="O163" s="269"/>
      <c r="P163" s="92"/>
      <c r="Q163" s="92"/>
      <c r="R163" s="92"/>
      <c r="S163" s="92"/>
      <c r="T163" s="92"/>
      <c r="U163" s="92"/>
      <c r="V163" s="92"/>
      <c r="W163" s="92"/>
      <c r="X163" s="93"/>
      <c r="Y163" s="39"/>
      <c r="Z163" s="39"/>
      <c r="AA163" s="39"/>
      <c r="AB163" s="39"/>
      <c r="AC163" s="39"/>
      <c r="AD163" s="39"/>
      <c r="AE163" s="39"/>
      <c r="AT163" s="18" t="s">
        <v>232</v>
      </c>
      <c r="AU163" s="18" t="s">
        <v>88</v>
      </c>
    </row>
    <row r="164" s="12" customFormat="1" ht="25.92" customHeight="1">
      <c r="A164" s="12"/>
      <c r="B164" s="235"/>
      <c r="C164" s="236"/>
      <c r="D164" s="237" t="s">
        <v>77</v>
      </c>
      <c r="E164" s="238" t="s">
        <v>498</v>
      </c>
      <c r="F164" s="238" t="s">
        <v>958</v>
      </c>
      <c r="G164" s="236"/>
      <c r="H164" s="236"/>
      <c r="I164" s="239"/>
      <c r="J164" s="239"/>
      <c r="K164" s="240">
        <f>BK164</f>
        <v>0</v>
      </c>
      <c r="L164" s="236"/>
      <c r="M164" s="241"/>
      <c r="N164" s="242"/>
      <c r="O164" s="243"/>
      <c r="P164" s="243"/>
      <c r="Q164" s="244">
        <f>Q165</f>
        <v>0</v>
      </c>
      <c r="R164" s="244">
        <f>R165</f>
        <v>0</v>
      </c>
      <c r="S164" s="243"/>
      <c r="T164" s="245">
        <f>T165</f>
        <v>0</v>
      </c>
      <c r="U164" s="243"/>
      <c r="V164" s="245">
        <f>V165</f>
        <v>0.40390000000000004</v>
      </c>
      <c r="W164" s="243"/>
      <c r="X164" s="246">
        <f>X165</f>
        <v>0</v>
      </c>
      <c r="Y164" s="12"/>
      <c r="Z164" s="12"/>
      <c r="AA164" s="12"/>
      <c r="AB164" s="12"/>
      <c r="AC164" s="12"/>
      <c r="AD164" s="12"/>
      <c r="AE164" s="12"/>
      <c r="AR164" s="247" t="s">
        <v>234</v>
      </c>
      <c r="AT164" s="248" t="s">
        <v>77</v>
      </c>
      <c r="AU164" s="248" t="s">
        <v>78</v>
      </c>
      <c r="AY164" s="247" t="s">
        <v>223</v>
      </c>
      <c r="BK164" s="249">
        <f>BK165</f>
        <v>0</v>
      </c>
    </row>
    <row r="165" s="12" customFormat="1" ht="22.8" customHeight="1">
      <c r="A165" s="12"/>
      <c r="B165" s="235"/>
      <c r="C165" s="236"/>
      <c r="D165" s="237" t="s">
        <v>77</v>
      </c>
      <c r="E165" s="250" t="s">
        <v>2202</v>
      </c>
      <c r="F165" s="250" t="s">
        <v>2203</v>
      </c>
      <c r="G165" s="236"/>
      <c r="H165" s="236"/>
      <c r="I165" s="239"/>
      <c r="J165" s="239"/>
      <c r="K165" s="251">
        <f>BK165</f>
        <v>0</v>
      </c>
      <c r="L165" s="236"/>
      <c r="M165" s="241"/>
      <c r="N165" s="242"/>
      <c r="O165" s="243"/>
      <c r="P165" s="243"/>
      <c r="Q165" s="244">
        <f>SUM(Q166:Q168)</f>
        <v>0</v>
      </c>
      <c r="R165" s="244">
        <f>SUM(R166:R168)</f>
        <v>0</v>
      </c>
      <c r="S165" s="243"/>
      <c r="T165" s="245">
        <f>SUM(T166:T168)</f>
        <v>0</v>
      </c>
      <c r="U165" s="243"/>
      <c r="V165" s="245">
        <f>SUM(V166:V168)</f>
        <v>0.40390000000000004</v>
      </c>
      <c r="W165" s="243"/>
      <c r="X165" s="246">
        <f>SUM(X166:X168)</f>
        <v>0</v>
      </c>
      <c r="Y165" s="12"/>
      <c r="Z165" s="12"/>
      <c r="AA165" s="12"/>
      <c r="AB165" s="12"/>
      <c r="AC165" s="12"/>
      <c r="AD165" s="12"/>
      <c r="AE165" s="12"/>
      <c r="AR165" s="247" t="s">
        <v>234</v>
      </c>
      <c r="AT165" s="248" t="s">
        <v>77</v>
      </c>
      <c r="AU165" s="248" t="s">
        <v>86</v>
      </c>
      <c r="AY165" s="247" t="s">
        <v>223</v>
      </c>
      <c r="BK165" s="249">
        <f>SUM(BK166:BK168)</f>
        <v>0</v>
      </c>
    </row>
    <row r="166" s="2" customFormat="1" ht="21.75" customHeight="1">
      <c r="A166" s="39"/>
      <c r="B166" s="40"/>
      <c r="C166" s="252" t="s">
        <v>312</v>
      </c>
      <c r="D166" s="252" t="s">
        <v>226</v>
      </c>
      <c r="E166" s="253" t="s">
        <v>5090</v>
      </c>
      <c r="F166" s="254" t="s">
        <v>5091</v>
      </c>
      <c r="G166" s="255" t="s">
        <v>320</v>
      </c>
      <c r="H166" s="256">
        <v>1</v>
      </c>
      <c r="I166" s="257"/>
      <c r="J166" s="257"/>
      <c r="K166" s="258">
        <f>ROUND(P166*H166,2)</f>
        <v>0</v>
      </c>
      <c r="L166" s="254" t="s">
        <v>404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0.37430000000000002</v>
      </c>
      <c r="V166" s="262">
        <f>U166*H166</f>
        <v>0.37430000000000002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963</v>
      </c>
      <c r="AT166" s="264" t="s">
        <v>226</v>
      </c>
      <c r="AU166" s="264" t="s">
        <v>88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963</v>
      </c>
      <c r="BM166" s="264" t="s">
        <v>5092</v>
      </c>
    </row>
    <row r="167" s="2" customFormat="1">
      <c r="A167" s="39"/>
      <c r="B167" s="40"/>
      <c r="C167" s="41"/>
      <c r="D167" s="266" t="s">
        <v>232</v>
      </c>
      <c r="E167" s="41"/>
      <c r="F167" s="267" t="s">
        <v>5093</v>
      </c>
      <c r="G167" s="41"/>
      <c r="H167" s="41"/>
      <c r="I167" s="158"/>
      <c r="J167" s="158"/>
      <c r="K167" s="41"/>
      <c r="L167" s="41"/>
      <c r="M167" s="45"/>
      <c r="N167" s="268"/>
      <c r="O167" s="269"/>
      <c r="P167" s="92"/>
      <c r="Q167" s="92"/>
      <c r="R167" s="92"/>
      <c r="S167" s="92"/>
      <c r="T167" s="92"/>
      <c r="U167" s="92"/>
      <c r="V167" s="92"/>
      <c r="W167" s="92"/>
      <c r="X167" s="93"/>
      <c r="Y167" s="39"/>
      <c r="Z167" s="39"/>
      <c r="AA167" s="39"/>
      <c r="AB167" s="39"/>
      <c r="AC167" s="39"/>
      <c r="AD167" s="39"/>
      <c r="AE167" s="39"/>
      <c r="AT167" s="18" t="s">
        <v>232</v>
      </c>
      <c r="AU167" s="18" t="s">
        <v>88</v>
      </c>
    </row>
    <row r="168" s="2" customFormat="1" ht="21.75" customHeight="1">
      <c r="A168" s="39"/>
      <c r="B168" s="40"/>
      <c r="C168" s="296" t="s">
        <v>317</v>
      </c>
      <c r="D168" s="296" t="s">
        <v>498</v>
      </c>
      <c r="E168" s="297" t="s">
        <v>5094</v>
      </c>
      <c r="F168" s="298" t="s">
        <v>5095</v>
      </c>
      <c r="G168" s="299" t="s">
        <v>320</v>
      </c>
      <c r="H168" s="300">
        <v>1</v>
      </c>
      <c r="I168" s="301"/>
      <c r="J168" s="302"/>
      <c r="K168" s="303">
        <f>ROUND(P168*H168,2)</f>
        <v>0</v>
      </c>
      <c r="L168" s="298" t="s">
        <v>1</v>
      </c>
      <c r="M168" s="304"/>
      <c r="N168" s="344" t="s">
        <v>1</v>
      </c>
      <c r="O168" s="324" t="s">
        <v>41</v>
      </c>
      <c r="P168" s="325">
        <f>I168+J168</f>
        <v>0</v>
      </c>
      <c r="Q168" s="325">
        <f>ROUND(I168*H168,2)</f>
        <v>0</v>
      </c>
      <c r="R168" s="325">
        <f>ROUND(J168*H168,2)</f>
        <v>0</v>
      </c>
      <c r="S168" s="272"/>
      <c r="T168" s="326">
        <f>S168*H168</f>
        <v>0</v>
      </c>
      <c r="U168" s="326">
        <v>0.029600000000000001</v>
      </c>
      <c r="V168" s="326">
        <f>U168*H168</f>
        <v>0.029600000000000001</v>
      </c>
      <c r="W168" s="326">
        <v>0</v>
      </c>
      <c r="X168" s="327">
        <f>W168*H168</f>
        <v>0</v>
      </c>
      <c r="Y168" s="39"/>
      <c r="Z168" s="39"/>
      <c r="AA168" s="39"/>
      <c r="AB168" s="39"/>
      <c r="AC168" s="39"/>
      <c r="AD168" s="39"/>
      <c r="AE168" s="39"/>
      <c r="AR168" s="264" t="s">
        <v>1235</v>
      </c>
      <c r="AT168" s="264" t="s">
        <v>498</v>
      </c>
      <c r="AU168" s="264" t="s">
        <v>88</v>
      </c>
      <c r="AY168" s="18" t="s">
        <v>223</v>
      </c>
      <c r="BE168" s="265">
        <f>IF(O168="základní",K168,0)</f>
        <v>0</v>
      </c>
      <c r="BF168" s="265">
        <f>IF(O168="snížená",K168,0)</f>
        <v>0</v>
      </c>
      <c r="BG168" s="265">
        <f>IF(O168="zákl. přenesená",K168,0)</f>
        <v>0</v>
      </c>
      <c r="BH168" s="265">
        <f>IF(O168="sníž. přenesená",K168,0)</f>
        <v>0</v>
      </c>
      <c r="BI168" s="265">
        <f>IF(O168="nulová",K168,0)</f>
        <v>0</v>
      </c>
      <c r="BJ168" s="18" t="s">
        <v>86</v>
      </c>
      <c r="BK168" s="265">
        <f>ROUND(P168*H168,2)</f>
        <v>0</v>
      </c>
      <c r="BL168" s="18" t="s">
        <v>1235</v>
      </c>
      <c r="BM168" s="264" t="s">
        <v>5096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197"/>
      <c r="J169" s="197"/>
      <c r="K169" s="68"/>
      <c r="L169" s="68"/>
      <c r="M169" s="45"/>
      <c r="N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axbOAYRIqqWOD4r51Wzly9oS2yL4I7Ubwhl442uNrJSY7bpdwA0y3hPPc8CQbeMqu9nuydUVzNBN2YbunNLWRw==" hashValue="rxdbPxmOyDlrIt5NCN5Wxav+AqRctOhzXAT6d4VqMm/tldOlHEQ992YmJg1tFdGRUyTWh9CjEQcM9YB495xxdg==" algorithmName="SHA-512" password="CC35"/>
  <autoFilter ref="C123:L16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179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5097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ROUND(K121,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ROUND((SUM(BE121:BE259)),  2)</f>
        <v>0</v>
      </c>
      <c r="G35" s="39"/>
      <c r="H35" s="39"/>
      <c r="I35" s="176">
        <v>0.20999999999999999</v>
      </c>
      <c r="J35" s="158"/>
      <c r="K35" s="170">
        <f>ROUND(((SUM(BE121:BE259))*I35),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ROUND((SUM(BF121:BF259)),  2)</f>
        <v>0</v>
      </c>
      <c r="G36" s="39"/>
      <c r="H36" s="39"/>
      <c r="I36" s="176">
        <v>0.14999999999999999</v>
      </c>
      <c r="J36" s="158"/>
      <c r="K36" s="170">
        <f>ROUND(((SUM(BF121:BF259))*I36),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ROUND((SUM(BG121:BG259)),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ROUND((SUM(BH121:BH259)),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ROUND((SUM(BI121:BI259)),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904 - Fontána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Q121</f>
        <v>0</v>
      </c>
      <c r="J96" s="208">
        <f>R121</f>
        <v>0</v>
      </c>
      <c r="K96" s="111">
        <f>K121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4494</v>
      </c>
      <c r="E97" s="212"/>
      <c r="F97" s="212"/>
      <c r="G97" s="212"/>
      <c r="H97" s="212"/>
      <c r="I97" s="213">
        <f>Q122</f>
        <v>0</v>
      </c>
      <c r="J97" s="213">
        <f>R122</f>
        <v>0</v>
      </c>
      <c r="K97" s="214">
        <f>K122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9"/>
      <c r="C98" s="210"/>
      <c r="D98" s="211" t="s">
        <v>4495</v>
      </c>
      <c r="E98" s="212"/>
      <c r="F98" s="212"/>
      <c r="G98" s="212"/>
      <c r="H98" s="212"/>
      <c r="I98" s="213">
        <f>Q140</f>
        <v>0</v>
      </c>
      <c r="J98" s="213">
        <f>R140</f>
        <v>0</v>
      </c>
      <c r="K98" s="214">
        <f>K140</f>
        <v>0</v>
      </c>
      <c r="L98" s="210"/>
      <c r="M98" s="21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9"/>
      <c r="C99" s="210"/>
      <c r="D99" s="211" t="s">
        <v>5098</v>
      </c>
      <c r="E99" s="212"/>
      <c r="F99" s="212"/>
      <c r="G99" s="212"/>
      <c r="H99" s="212"/>
      <c r="I99" s="213">
        <f>Q143</f>
        <v>0</v>
      </c>
      <c r="J99" s="213">
        <f>R143</f>
        <v>0</v>
      </c>
      <c r="K99" s="214">
        <f>K143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9"/>
      <c r="C100" s="210"/>
      <c r="D100" s="211" t="s">
        <v>5099</v>
      </c>
      <c r="E100" s="212"/>
      <c r="F100" s="212"/>
      <c r="G100" s="212"/>
      <c r="H100" s="212"/>
      <c r="I100" s="213">
        <f>Q158</f>
        <v>0</v>
      </c>
      <c r="J100" s="213">
        <f>R158</f>
        <v>0</v>
      </c>
      <c r="K100" s="214">
        <f>K158</f>
        <v>0</v>
      </c>
      <c r="L100" s="210"/>
      <c r="M100" s="21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9"/>
      <c r="C101" s="210"/>
      <c r="D101" s="211" t="s">
        <v>5100</v>
      </c>
      <c r="E101" s="212"/>
      <c r="F101" s="212"/>
      <c r="G101" s="212"/>
      <c r="H101" s="212"/>
      <c r="I101" s="213">
        <f>Q163</f>
        <v>0</v>
      </c>
      <c r="J101" s="213">
        <f>R163</f>
        <v>0</v>
      </c>
      <c r="K101" s="214">
        <f>K163</f>
        <v>0</v>
      </c>
      <c r="L101" s="210"/>
      <c r="M101" s="21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8"/>
      <c r="J102" s="158"/>
      <c r="K102" s="41"/>
      <c r="L102" s="41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7"/>
      <c r="J103" s="197"/>
      <c r="K103" s="68"/>
      <c r="L103" s="68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200"/>
      <c r="J107" s="200"/>
      <c r="K107" s="70"/>
      <c r="L107" s="70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204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201" t="str">
        <f>E7</f>
        <v>Revitalizace centra města Kopřivnice - aktualizace 08.2020</v>
      </c>
      <c r="F111" s="33"/>
      <c r="G111" s="33"/>
      <c r="H111" s="33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187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904 - Fontána</v>
      </c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 xml:space="preserve"> </v>
      </c>
      <c r="G115" s="41"/>
      <c r="H115" s="41"/>
      <c r="I115" s="160" t="s">
        <v>23</v>
      </c>
      <c r="J115" s="162" t="str">
        <f>IF(J12="","",J12)</f>
        <v>7. 8. 2020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25</v>
      </c>
      <c r="D117" s="41"/>
      <c r="E117" s="41"/>
      <c r="F117" s="28" t="str">
        <f>E15</f>
        <v>Město Kopřivnice</v>
      </c>
      <c r="G117" s="41"/>
      <c r="H117" s="41"/>
      <c r="I117" s="160" t="s">
        <v>31</v>
      </c>
      <c r="J117" s="202" t="str">
        <f>E21</f>
        <v>Dopravoprojekt Ostrava a.s.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160" t="s">
        <v>33</v>
      </c>
      <c r="J118" s="202" t="str">
        <f>E24</f>
        <v xml:space="preserve"> 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22"/>
      <c r="B120" s="223"/>
      <c r="C120" s="224" t="s">
        <v>205</v>
      </c>
      <c r="D120" s="225" t="s">
        <v>61</v>
      </c>
      <c r="E120" s="225" t="s">
        <v>57</v>
      </c>
      <c r="F120" s="225" t="s">
        <v>58</v>
      </c>
      <c r="G120" s="225" t="s">
        <v>206</v>
      </c>
      <c r="H120" s="225" t="s">
        <v>207</v>
      </c>
      <c r="I120" s="226" t="s">
        <v>208</v>
      </c>
      <c r="J120" s="226" t="s">
        <v>209</v>
      </c>
      <c r="K120" s="225" t="s">
        <v>196</v>
      </c>
      <c r="L120" s="227" t="s">
        <v>210</v>
      </c>
      <c r="M120" s="228"/>
      <c r="N120" s="101" t="s">
        <v>1</v>
      </c>
      <c r="O120" s="102" t="s">
        <v>40</v>
      </c>
      <c r="P120" s="102" t="s">
        <v>211</v>
      </c>
      <c r="Q120" s="102" t="s">
        <v>212</v>
      </c>
      <c r="R120" s="102" t="s">
        <v>213</v>
      </c>
      <c r="S120" s="102" t="s">
        <v>214</v>
      </c>
      <c r="T120" s="102" t="s">
        <v>215</v>
      </c>
      <c r="U120" s="102" t="s">
        <v>216</v>
      </c>
      <c r="V120" s="102" t="s">
        <v>217</v>
      </c>
      <c r="W120" s="102" t="s">
        <v>218</v>
      </c>
      <c r="X120" s="103" t="s">
        <v>219</v>
      </c>
      <c r="Y120" s="222"/>
      <c r="Z120" s="222"/>
      <c r="AA120" s="222"/>
      <c r="AB120" s="222"/>
      <c r="AC120" s="222"/>
      <c r="AD120" s="222"/>
      <c r="AE120" s="222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158"/>
      <c r="J121" s="158"/>
      <c r="K121" s="229">
        <f>BK121</f>
        <v>0</v>
      </c>
      <c r="L121" s="41"/>
      <c r="M121" s="45"/>
      <c r="N121" s="104"/>
      <c r="O121" s="230"/>
      <c r="P121" s="105"/>
      <c r="Q121" s="231">
        <f>Q122+Q140+Q143+Q158+Q163</f>
        <v>0</v>
      </c>
      <c r="R121" s="231">
        <f>R122+R140+R143+R158+R163</f>
        <v>0</v>
      </c>
      <c r="S121" s="105"/>
      <c r="T121" s="232">
        <f>T122+T140+T143+T158+T163</f>
        <v>0</v>
      </c>
      <c r="U121" s="105"/>
      <c r="V121" s="232">
        <f>V122+V140+V143+V158+V163</f>
        <v>0</v>
      </c>
      <c r="W121" s="105"/>
      <c r="X121" s="233">
        <f>X122+X140+X143+X158+X163</f>
        <v>0</v>
      </c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198</v>
      </c>
      <c r="BK121" s="234">
        <f>BK122+BK140+BK143+BK158+BK163</f>
        <v>0</v>
      </c>
    </row>
    <row r="122" s="12" customFormat="1" ht="25.92" customHeight="1">
      <c r="A122" s="12"/>
      <c r="B122" s="235"/>
      <c r="C122" s="236"/>
      <c r="D122" s="237" t="s">
        <v>77</v>
      </c>
      <c r="E122" s="238" t="s">
        <v>86</v>
      </c>
      <c r="F122" s="238" t="s">
        <v>400</v>
      </c>
      <c r="G122" s="236"/>
      <c r="H122" s="236"/>
      <c r="I122" s="239"/>
      <c r="J122" s="239"/>
      <c r="K122" s="240">
        <f>BK122</f>
        <v>0</v>
      </c>
      <c r="L122" s="236"/>
      <c r="M122" s="241"/>
      <c r="N122" s="242"/>
      <c r="O122" s="243"/>
      <c r="P122" s="243"/>
      <c r="Q122" s="244">
        <f>SUM(Q123:Q139)</f>
        <v>0</v>
      </c>
      <c r="R122" s="244">
        <f>SUM(R123:R139)</f>
        <v>0</v>
      </c>
      <c r="S122" s="243"/>
      <c r="T122" s="245">
        <f>SUM(T123:T139)</f>
        <v>0</v>
      </c>
      <c r="U122" s="243"/>
      <c r="V122" s="245">
        <f>SUM(V123:V139)</f>
        <v>0</v>
      </c>
      <c r="W122" s="243"/>
      <c r="X122" s="246">
        <f>SUM(X123:X139)</f>
        <v>0</v>
      </c>
      <c r="Y122" s="12"/>
      <c r="Z122" s="12"/>
      <c r="AA122" s="12"/>
      <c r="AB122" s="12"/>
      <c r="AC122" s="12"/>
      <c r="AD122" s="12"/>
      <c r="AE122" s="12"/>
      <c r="AR122" s="247" t="s">
        <v>86</v>
      </c>
      <c r="AT122" s="248" t="s">
        <v>77</v>
      </c>
      <c r="AU122" s="248" t="s">
        <v>78</v>
      </c>
      <c r="AY122" s="247" t="s">
        <v>223</v>
      </c>
      <c r="BK122" s="249">
        <f>SUM(BK123:BK139)</f>
        <v>0</v>
      </c>
    </row>
    <row r="123" s="2" customFormat="1" ht="16.5" customHeight="1">
      <c r="A123" s="39"/>
      <c r="B123" s="40"/>
      <c r="C123" s="252" t="s">
        <v>86</v>
      </c>
      <c r="D123" s="252" t="s">
        <v>226</v>
      </c>
      <c r="E123" s="253" t="s">
        <v>5101</v>
      </c>
      <c r="F123" s="254" t="s">
        <v>5102</v>
      </c>
      <c r="G123" s="255" t="s">
        <v>409</v>
      </c>
      <c r="H123" s="256">
        <v>31.899999999999999</v>
      </c>
      <c r="I123" s="257"/>
      <c r="J123" s="257"/>
      <c r="K123" s="258">
        <f>ROUND(P123*H123,2)</f>
        <v>0</v>
      </c>
      <c r="L123" s="254" t="s">
        <v>3639</v>
      </c>
      <c r="M123" s="45"/>
      <c r="N123" s="259" t="s">
        <v>1</v>
      </c>
      <c r="O123" s="260" t="s">
        <v>41</v>
      </c>
      <c r="P123" s="261">
        <f>I123+J123</f>
        <v>0</v>
      </c>
      <c r="Q123" s="261">
        <f>ROUND(I123*H123,2)</f>
        <v>0</v>
      </c>
      <c r="R123" s="261">
        <f>ROUND(J123*H123,2)</f>
        <v>0</v>
      </c>
      <c r="S123" s="92"/>
      <c r="T123" s="262">
        <f>S123*H123</f>
        <v>0</v>
      </c>
      <c r="U123" s="262">
        <v>0</v>
      </c>
      <c r="V123" s="262">
        <f>U123*H123</f>
        <v>0</v>
      </c>
      <c r="W123" s="262">
        <v>0</v>
      </c>
      <c r="X123" s="263">
        <f>W123*H123</f>
        <v>0</v>
      </c>
      <c r="Y123" s="39"/>
      <c r="Z123" s="39"/>
      <c r="AA123" s="39"/>
      <c r="AB123" s="39"/>
      <c r="AC123" s="39"/>
      <c r="AD123" s="39"/>
      <c r="AE123" s="39"/>
      <c r="AR123" s="264" t="s">
        <v>239</v>
      </c>
      <c r="AT123" s="264" t="s">
        <v>226</v>
      </c>
      <c r="AU123" s="264" t="s">
        <v>86</v>
      </c>
      <c r="AY123" s="18" t="s">
        <v>223</v>
      </c>
      <c r="BE123" s="265">
        <f>IF(O123="základní",K123,0)</f>
        <v>0</v>
      </c>
      <c r="BF123" s="265">
        <f>IF(O123="snížená",K123,0)</f>
        <v>0</v>
      </c>
      <c r="BG123" s="265">
        <f>IF(O123="zákl. přenesená",K123,0)</f>
        <v>0</v>
      </c>
      <c r="BH123" s="265">
        <f>IF(O123="sníž. přenesená",K123,0)</f>
        <v>0</v>
      </c>
      <c r="BI123" s="265">
        <f>IF(O123="nulová",K123,0)</f>
        <v>0</v>
      </c>
      <c r="BJ123" s="18" t="s">
        <v>86</v>
      </c>
      <c r="BK123" s="265">
        <f>ROUND(P123*H123,2)</f>
        <v>0</v>
      </c>
      <c r="BL123" s="18" t="s">
        <v>239</v>
      </c>
      <c r="BM123" s="264" t="s">
        <v>88</v>
      </c>
    </row>
    <row r="124" s="2" customFormat="1">
      <c r="A124" s="39"/>
      <c r="B124" s="40"/>
      <c r="C124" s="41"/>
      <c r="D124" s="266" t="s">
        <v>232</v>
      </c>
      <c r="E124" s="41"/>
      <c r="F124" s="267" t="s">
        <v>5103</v>
      </c>
      <c r="G124" s="41"/>
      <c r="H124" s="41"/>
      <c r="I124" s="158"/>
      <c r="J124" s="158"/>
      <c r="K124" s="41"/>
      <c r="L124" s="41"/>
      <c r="M124" s="45"/>
      <c r="N124" s="268"/>
      <c r="O124" s="269"/>
      <c r="P124" s="92"/>
      <c r="Q124" s="92"/>
      <c r="R124" s="92"/>
      <c r="S124" s="92"/>
      <c r="T124" s="92"/>
      <c r="U124" s="92"/>
      <c r="V124" s="92"/>
      <c r="W124" s="92"/>
      <c r="X124" s="93"/>
      <c r="Y124" s="39"/>
      <c r="Z124" s="39"/>
      <c r="AA124" s="39"/>
      <c r="AB124" s="39"/>
      <c r="AC124" s="39"/>
      <c r="AD124" s="39"/>
      <c r="AE124" s="39"/>
      <c r="AT124" s="18" t="s">
        <v>232</v>
      </c>
      <c r="AU124" s="18" t="s">
        <v>86</v>
      </c>
    </row>
    <row r="125" s="2" customFormat="1" ht="16.5" customHeight="1">
      <c r="A125" s="39"/>
      <c r="B125" s="40"/>
      <c r="C125" s="252" t="s">
        <v>88</v>
      </c>
      <c r="D125" s="252" t="s">
        <v>226</v>
      </c>
      <c r="E125" s="253" t="s">
        <v>5104</v>
      </c>
      <c r="F125" s="254" t="s">
        <v>5105</v>
      </c>
      <c r="G125" s="255" t="s">
        <v>409</v>
      </c>
      <c r="H125" s="256">
        <v>15.949999999999999</v>
      </c>
      <c r="I125" s="257"/>
      <c r="J125" s="257"/>
      <c r="K125" s="258">
        <f>ROUND(P125*H125,2)</f>
        <v>0</v>
      </c>
      <c r="L125" s="254" t="s">
        <v>3639</v>
      </c>
      <c r="M125" s="45"/>
      <c r="N125" s="259" t="s">
        <v>1</v>
      </c>
      <c r="O125" s="260" t="s">
        <v>41</v>
      </c>
      <c r="P125" s="261">
        <f>I125+J125</f>
        <v>0</v>
      </c>
      <c r="Q125" s="261">
        <f>ROUND(I125*H125,2)</f>
        <v>0</v>
      </c>
      <c r="R125" s="261">
        <f>ROUND(J125*H125,2)</f>
        <v>0</v>
      </c>
      <c r="S125" s="92"/>
      <c r="T125" s="262">
        <f>S125*H125</f>
        <v>0</v>
      </c>
      <c r="U125" s="262">
        <v>0</v>
      </c>
      <c r="V125" s="262">
        <f>U125*H125</f>
        <v>0</v>
      </c>
      <c r="W125" s="262">
        <v>0</v>
      </c>
      <c r="X125" s="263">
        <f>W125*H125</f>
        <v>0</v>
      </c>
      <c r="Y125" s="39"/>
      <c r="Z125" s="39"/>
      <c r="AA125" s="39"/>
      <c r="AB125" s="39"/>
      <c r="AC125" s="39"/>
      <c r="AD125" s="39"/>
      <c r="AE125" s="39"/>
      <c r="AR125" s="264" t="s">
        <v>239</v>
      </c>
      <c r="AT125" s="264" t="s">
        <v>226</v>
      </c>
      <c r="AU125" s="264" t="s">
        <v>86</v>
      </c>
      <c r="AY125" s="18" t="s">
        <v>223</v>
      </c>
      <c r="BE125" s="265">
        <f>IF(O125="základní",K125,0)</f>
        <v>0</v>
      </c>
      <c r="BF125" s="265">
        <f>IF(O125="snížená",K125,0)</f>
        <v>0</v>
      </c>
      <c r="BG125" s="265">
        <f>IF(O125="zákl. přenesená",K125,0)</f>
        <v>0</v>
      </c>
      <c r="BH125" s="265">
        <f>IF(O125="sníž. přenesená",K125,0)</f>
        <v>0</v>
      </c>
      <c r="BI125" s="265">
        <f>IF(O125="nulová",K125,0)</f>
        <v>0</v>
      </c>
      <c r="BJ125" s="18" t="s">
        <v>86</v>
      </c>
      <c r="BK125" s="265">
        <f>ROUND(P125*H125,2)</f>
        <v>0</v>
      </c>
      <c r="BL125" s="18" t="s">
        <v>239</v>
      </c>
      <c r="BM125" s="264" t="s">
        <v>239</v>
      </c>
    </row>
    <row r="126" s="13" customFormat="1">
      <c r="A126" s="13"/>
      <c r="B126" s="274"/>
      <c r="C126" s="275"/>
      <c r="D126" s="266" t="s">
        <v>446</v>
      </c>
      <c r="E126" s="275"/>
      <c r="F126" s="277" t="s">
        <v>5106</v>
      </c>
      <c r="G126" s="275"/>
      <c r="H126" s="278">
        <v>15.949999999999999</v>
      </c>
      <c r="I126" s="279"/>
      <c r="J126" s="279"/>
      <c r="K126" s="275"/>
      <c r="L126" s="275"/>
      <c r="M126" s="280"/>
      <c r="N126" s="281"/>
      <c r="O126" s="282"/>
      <c r="P126" s="282"/>
      <c r="Q126" s="282"/>
      <c r="R126" s="282"/>
      <c r="S126" s="282"/>
      <c r="T126" s="282"/>
      <c r="U126" s="282"/>
      <c r="V126" s="282"/>
      <c r="W126" s="282"/>
      <c r="X126" s="283"/>
      <c r="Y126" s="13"/>
      <c r="Z126" s="13"/>
      <c r="AA126" s="13"/>
      <c r="AB126" s="13"/>
      <c r="AC126" s="13"/>
      <c r="AD126" s="13"/>
      <c r="AE126" s="13"/>
      <c r="AT126" s="284" t="s">
        <v>446</v>
      </c>
      <c r="AU126" s="284" t="s">
        <v>86</v>
      </c>
      <c r="AV126" s="13" t="s">
        <v>88</v>
      </c>
      <c r="AW126" s="13" t="s">
        <v>4</v>
      </c>
      <c r="AX126" s="13" t="s">
        <v>86</v>
      </c>
      <c r="AY126" s="284" t="s">
        <v>223</v>
      </c>
    </row>
    <row r="127" s="2" customFormat="1" ht="16.5" customHeight="1">
      <c r="A127" s="39"/>
      <c r="B127" s="40"/>
      <c r="C127" s="252" t="s">
        <v>234</v>
      </c>
      <c r="D127" s="252" t="s">
        <v>226</v>
      </c>
      <c r="E127" s="253" t="s">
        <v>5107</v>
      </c>
      <c r="F127" s="254" t="s">
        <v>5108</v>
      </c>
      <c r="G127" s="255" t="s">
        <v>409</v>
      </c>
      <c r="H127" s="256">
        <v>6.3799999999999999</v>
      </c>
      <c r="I127" s="257"/>
      <c r="J127" s="257"/>
      <c r="K127" s="258">
        <f>ROUND(P127*H127,2)</f>
        <v>0</v>
      </c>
      <c r="L127" s="254" t="s">
        <v>3639</v>
      </c>
      <c r="M127" s="45"/>
      <c r="N127" s="259" t="s">
        <v>1</v>
      </c>
      <c r="O127" s="260" t="s">
        <v>41</v>
      </c>
      <c r="P127" s="261">
        <f>I127+J127</f>
        <v>0</v>
      </c>
      <c r="Q127" s="261">
        <f>ROUND(I127*H127,2)</f>
        <v>0</v>
      </c>
      <c r="R127" s="261">
        <f>ROUND(J127*H127,2)</f>
        <v>0</v>
      </c>
      <c r="S127" s="92"/>
      <c r="T127" s="262">
        <f>S127*H127</f>
        <v>0</v>
      </c>
      <c r="U127" s="262">
        <v>0</v>
      </c>
      <c r="V127" s="262">
        <f>U127*H127</f>
        <v>0</v>
      </c>
      <c r="W127" s="262">
        <v>0</v>
      </c>
      <c r="X127" s="263">
        <f>W127*H127</f>
        <v>0</v>
      </c>
      <c r="Y127" s="39"/>
      <c r="Z127" s="39"/>
      <c r="AA127" s="39"/>
      <c r="AB127" s="39"/>
      <c r="AC127" s="39"/>
      <c r="AD127" s="39"/>
      <c r="AE127" s="39"/>
      <c r="AR127" s="264" t="s">
        <v>239</v>
      </c>
      <c r="AT127" s="264" t="s">
        <v>226</v>
      </c>
      <c r="AU127" s="264" t="s">
        <v>86</v>
      </c>
      <c r="AY127" s="18" t="s">
        <v>223</v>
      </c>
      <c r="BE127" s="265">
        <f>IF(O127="základní",K127,0)</f>
        <v>0</v>
      </c>
      <c r="BF127" s="265">
        <f>IF(O127="snížená",K127,0)</f>
        <v>0</v>
      </c>
      <c r="BG127" s="265">
        <f>IF(O127="zákl. přenesená",K127,0)</f>
        <v>0</v>
      </c>
      <c r="BH127" s="265">
        <f>IF(O127="sníž. přenesená",K127,0)</f>
        <v>0</v>
      </c>
      <c r="BI127" s="265">
        <f>IF(O127="nulová",K127,0)</f>
        <v>0</v>
      </c>
      <c r="BJ127" s="18" t="s">
        <v>86</v>
      </c>
      <c r="BK127" s="265">
        <f>ROUND(P127*H127,2)</f>
        <v>0</v>
      </c>
      <c r="BL127" s="18" t="s">
        <v>239</v>
      </c>
      <c r="BM127" s="264" t="s">
        <v>248</v>
      </c>
    </row>
    <row r="128" s="2" customFormat="1">
      <c r="A128" s="39"/>
      <c r="B128" s="40"/>
      <c r="C128" s="41"/>
      <c r="D128" s="266" t="s">
        <v>232</v>
      </c>
      <c r="E128" s="41"/>
      <c r="F128" s="267" t="s">
        <v>5109</v>
      </c>
      <c r="G128" s="41"/>
      <c r="H128" s="41"/>
      <c r="I128" s="158"/>
      <c r="J128" s="158"/>
      <c r="K128" s="41"/>
      <c r="L128" s="41"/>
      <c r="M128" s="45"/>
      <c r="N128" s="268"/>
      <c r="O128" s="269"/>
      <c r="P128" s="92"/>
      <c r="Q128" s="92"/>
      <c r="R128" s="92"/>
      <c r="S128" s="92"/>
      <c r="T128" s="92"/>
      <c r="U128" s="92"/>
      <c r="V128" s="92"/>
      <c r="W128" s="92"/>
      <c r="X128" s="93"/>
      <c r="Y128" s="39"/>
      <c r="Z128" s="39"/>
      <c r="AA128" s="39"/>
      <c r="AB128" s="39"/>
      <c r="AC128" s="39"/>
      <c r="AD128" s="39"/>
      <c r="AE128" s="39"/>
      <c r="AT128" s="18" t="s">
        <v>232</v>
      </c>
      <c r="AU128" s="18" t="s">
        <v>86</v>
      </c>
    </row>
    <row r="129" s="2" customFormat="1" ht="21.75" customHeight="1">
      <c r="A129" s="39"/>
      <c r="B129" s="40"/>
      <c r="C129" s="252" t="s">
        <v>239</v>
      </c>
      <c r="D129" s="252" t="s">
        <v>226</v>
      </c>
      <c r="E129" s="253" t="s">
        <v>5110</v>
      </c>
      <c r="F129" s="254" t="s">
        <v>5111</v>
      </c>
      <c r="G129" s="255" t="s">
        <v>409</v>
      </c>
      <c r="H129" s="256">
        <v>9.5700000000000003</v>
      </c>
      <c r="I129" s="257"/>
      <c r="J129" s="257"/>
      <c r="K129" s="258">
        <f>ROUND(P129*H129,2)</f>
        <v>0</v>
      </c>
      <c r="L129" s="254" t="s">
        <v>3639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86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430</v>
      </c>
    </row>
    <row r="130" s="2" customFormat="1">
      <c r="A130" s="39"/>
      <c r="B130" s="40"/>
      <c r="C130" s="41"/>
      <c r="D130" s="266" t="s">
        <v>232</v>
      </c>
      <c r="E130" s="41"/>
      <c r="F130" s="267" t="s">
        <v>5112</v>
      </c>
      <c r="G130" s="41"/>
      <c r="H130" s="41"/>
      <c r="I130" s="158"/>
      <c r="J130" s="158"/>
      <c r="K130" s="41"/>
      <c r="L130" s="41"/>
      <c r="M130" s="45"/>
      <c r="N130" s="268"/>
      <c r="O130" s="269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232</v>
      </c>
      <c r="AU130" s="18" t="s">
        <v>86</v>
      </c>
    </row>
    <row r="131" s="2" customFormat="1" ht="16.5" customHeight="1">
      <c r="A131" s="39"/>
      <c r="B131" s="40"/>
      <c r="C131" s="252" t="s">
        <v>222</v>
      </c>
      <c r="D131" s="252" t="s">
        <v>226</v>
      </c>
      <c r="E131" s="253" t="s">
        <v>5113</v>
      </c>
      <c r="F131" s="254" t="s">
        <v>5114</v>
      </c>
      <c r="G131" s="255" t="s">
        <v>409</v>
      </c>
      <c r="H131" s="256">
        <v>15.949999999999999</v>
      </c>
      <c r="I131" s="257"/>
      <c r="J131" s="257"/>
      <c r="K131" s="258">
        <f>ROUND(P131*H131,2)</f>
        <v>0</v>
      </c>
      <c r="L131" s="254" t="s">
        <v>3639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86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263</v>
      </c>
    </row>
    <row r="132" s="2" customFormat="1">
      <c r="A132" s="39"/>
      <c r="B132" s="40"/>
      <c r="C132" s="41"/>
      <c r="D132" s="266" t="s">
        <v>232</v>
      </c>
      <c r="E132" s="41"/>
      <c r="F132" s="267" t="s">
        <v>5115</v>
      </c>
      <c r="G132" s="41"/>
      <c r="H132" s="41"/>
      <c r="I132" s="158"/>
      <c r="J132" s="158"/>
      <c r="K132" s="41"/>
      <c r="L132" s="41"/>
      <c r="M132" s="45"/>
      <c r="N132" s="268"/>
      <c r="O132" s="269"/>
      <c r="P132" s="92"/>
      <c r="Q132" s="92"/>
      <c r="R132" s="92"/>
      <c r="S132" s="92"/>
      <c r="T132" s="92"/>
      <c r="U132" s="92"/>
      <c r="V132" s="92"/>
      <c r="W132" s="92"/>
      <c r="X132" s="93"/>
      <c r="Y132" s="39"/>
      <c r="Z132" s="39"/>
      <c r="AA132" s="39"/>
      <c r="AB132" s="39"/>
      <c r="AC132" s="39"/>
      <c r="AD132" s="39"/>
      <c r="AE132" s="39"/>
      <c r="AT132" s="18" t="s">
        <v>232</v>
      </c>
      <c r="AU132" s="18" t="s">
        <v>86</v>
      </c>
    </row>
    <row r="133" s="2" customFormat="1" ht="21.75" customHeight="1">
      <c r="A133" s="39"/>
      <c r="B133" s="40"/>
      <c r="C133" s="252" t="s">
        <v>248</v>
      </c>
      <c r="D133" s="252" t="s">
        <v>226</v>
      </c>
      <c r="E133" s="253" t="s">
        <v>5116</v>
      </c>
      <c r="F133" s="254" t="s">
        <v>5117</v>
      </c>
      <c r="G133" s="255" t="s">
        <v>409</v>
      </c>
      <c r="H133" s="256">
        <v>15.949999999999999</v>
      </c>
      <c r="I133" s="257"/>
      <c r="J133" s="257"/>
      <c r="K133" s="258">
        <f>ROUND(P133*H133,2)</f>
        <v>0</v>
      </c>
      <c r="L133" s="254" t="s">
        <v>3639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86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274</v>
      </c>
    </row>
    <row r="134" s="2" customFormat="1">
      <c r="A134" s="39"/>
      <c r="B134" s="40"/>
      <c r="C134" s="41"/>
      <c r="D134" s="266" t="s">
        <v>232</v>
      </c>
      <c r="E134" s="41"/>
      <c r="F134" s="267" t="s">
        <v>5115</v>
      </c>
      <c r="G134" s="41"/>
      <c r="H134" s="41"/>
      <c r="I134" s="158"/>
      <c r="J134" s="158"/>
      <c r="K134" s="41"/>
      <c r="L134" s="41"/>
      <c r="M134" s="45"/>
      <c r="N134" s="268"/>
      <c r="O134" s="269"/>
      <c r="P134" s="92"/>
      <c r="Q134" s="92"/>
      <c r="R134" s="92"/>
      <c r="S134" s="92"/>
      <c r="T134" s="92"/>
      <c r="U134" s="92"/>
      <c r="V134" s="92"/>
      <c r="W134" s="92"/>
      <c r="X134" s="93"/>
      <c r="Y134" s="39"/>
      <c r="Z134" s="39"/>
      <c r="AA134" s="39"/>
      <c r="AB134" s="39"/>
      <c r="AC134" s="39"/>
      <c r="AD134" s="39"/>
      <c r="AE134" s="39"/>
      <c r="AT134" s="18" t="s">
        <v>232</v>
      </c>
      <c r="AU134" s="18" t="s">
        <v>86</v>
      </c>
    </row>
    <row r="135" s="2" customFormat="1" ht="16.5" customHeight="1">
      <c r="A135" s="39"/>
      <c r="B135" s="40"/>
      <c r="C135" s="252" t="s">
        <v>253</v>
      </c>
      <c r="D135" s="252" t="s">
        <v>226</v>
      </c>
      <c r="E135" s="253" t="s">
        <v>5118</v>
      </c>
      <c r="F135" s="254" t="s">
        <v>5119</v>
      </c>
      <c r="G135" s="255" t="s">
        <v>409</v>
      </c>
      <c r="H135" s="256">
        <v>15.949999999999999</v>
      </c>
      <c r="I135" s="257"/>
      <c r="J135" s="257"/>
      <c r="K135" s="258">
        <f>ROUND(P135*H135,2)</f>
        <v>0</v>
      </c>
      <c r="L135" s="254" t="s">
        <v>3639</v>
      </c>
      <c r="M135" s="45"/>
      <c r="N135" s="259" t="s">
        <v>1</v>
      </c>
      <c r="O135" s="260" t="s">
        <v>41</v>
      </c>
      <c r="P135" s="261">
        <f>I135+J135</f>
        <v>0</v>
      </c>
      <c r="Q135" s="261">
        <f>ROUND(I135*H135,2)</f>
        <v>0</v>
      </c>
      <c r="R135" s="261">
        <f>ROUND(J135*H135,2)</f>
        <v>0</v>
      </c>
      <c r="S135" s="92"/>
      <c r="T135" s="262">
        <f>S135*H135</f>
        <v>0</v>
      </c>
      <c r="U135" s="262">
        <v>0</v>
      </c>
      <c r="V135" s="262">
        <f>U135*H135</f>
        <v>0</v>
      </c>
      <c r="W135" s="262">
        <v>0</v>
      </c>
      <c r="X135" s="263">
        <f>W135*H135</f>
        <v>0</v>
      </c>
      <c r="Y135" s="39"/>
      <c r="Z135" s="39"/>
      <c r="AA135" s="39"/>
      <c r="AB135" s="39"/>
      <c r="AC135" s="39"/>
      <c r="AD135" s="39"/>
      <c r="AE135" s="39"/>
      <c r="AR135" s="264" t="s">
        <v>239</v>
      </c>
      <c r="AT135" s="264" t="s">
        <v>226</v>
      </c>
      <c r="AU135" s="264" t="s">
        <v>86</v>
      </c>
      <c r="AY135" s="18" t="s">
        <v>223</v>
      </c>
      <c r="BE135" s="265">
        <f>IF(O135="základní",K135,0)</f>
        <v>0</v>
      </c>
      <c r="BF135" s="265">
        <f>IF(O135="snížená",K135,0)</f>
        <v>0</v>
      </c>
      <c r="BG135" s="265">
        <f>IF(O135="zákl. přenesená",K135,0)</f>
        <v>0</v>
      </c>
      <c r="BH135" s="265">
        <f>IF(O135="sníž. přenesená",K135,0)</f>
        <v>0</v>
      </c>
      <c r="BI135" s="265">
        <f>IF(O135="nulová",K135,0)</f>
        <v>0</v>
      </c>
      <c r="BJ135" s="18" t="s">
        <v>86</v>
      </c>
      <c r="BK135" s="265">
        <f>ROUND(P135*H135,2)</f>
        <v>0</v>
      </c>
      <c r="BL135" s="18" t="s">
        <v>239</v>
      </c>
      <c r="BM135" s="264" t="s">
        <v>289</v>
      </c>
    </row>
    <row r="136" s="2" customFormat="1" ht="16.5" customHeight="1">
      <c r="A136" s="39"/>
      <c r="B136" s="40"/>
      <c r="C136" s="252" t="s">
        <v>430</v>
      </c>
      <c r="D136" s="252" t="s">
        <v>226</v>
      </c>
      <c r="E136" s="253" t="s">
        <v>5120</v>
      </c>
      <c r="F136" s="254" t="s">
        <v>1015</v>
      </c>
      <c r="G136" s="255" t="s">
        <v>409</v>
      </c>
      <c r="H136" s="256">
        <v>15.949999999999999</v>
      </c>
      <c r="I136" s="257"/>
      <c r="J136" s="257"/>
      <c r="K136" s="258">
        <f>ROUND(P136*H136,2)</f>
        <v>0</v>
      </c>
      <c r="L136" s="254" t="s">
        <v>3639</v>
      </c>
      <c r="M136" s="45"/>
      <c r="N136" s="259" t="s">
        <v>1</v>
      </c>
      <c r="O136" s="260" t="s">
        <v>41</v>
      </c>
      <c r="P136" s="261">
        <f>I136+J136</f>
        <v>0</v>
      </c>
      <c r="Q136" s="261">
        <f>ROUND(I136*H136,2)</f>
        <v>0</v>
      </c>
      <c r="R136" s="261">
        <f>ROUND(J136*H136,2)</f>
        <v>0</v>
      </c>
      <c r="S136" s="92"/>
      <c r="T136" s="262">
        <f>S136*H136</f>
        <v>0</v>
      </c>
      <c r="U136" s="262">
        <v>0</v>
      </c>
      <c r="V136" s="262">
        <f>U136*H136</f>
        <v>0</v>
      </c>
      <c r="W136" s="262">
        <v>0</v>
      </c>
      <c r="X136" s="263">
        <f>W136*H136</f>
        <v>0</v>
      </c>
      <c r="Y136" s="39"/>
      <c r="Z136" s="39"/>
      <c r="AA136" s="39"/>
      <c r="AB136" s="39"/>
      <c r="AC136" s="39"/>
      <c r="AD136" s="39"/>
      <c r="AE136" s="39"/>
      <c r="AR136" s="264" t="s">
        <v>239</v>
      </c>
      <c r="AT136" s="264" t="s">
        <v>226</v>
      </c>
      <c r="AU136" s="264" t="s">
        <v>86</v>
      </c>
      <c r="AY136" s="18" t="s">
        <v>223</v>
      </c>
      <c r="BE136" s="265">
        <f>IF(O136="základní",K136,0)</f>
        <v>0</v>
      </c>
      <c r="BF136" s="265">
        <f>IF(O136="snížená",K136,0)</f>
        <v>0</v>
      </c>
      <c r="BG136" s="265">
        <f>IF(O136="zákl. přenesená",K136,0)</f>
        <v>0</v>
      </c>
      <c r="BH136" s="265">
        <f>IF(O136="sníž. přenesená",K136,0)</f>
        <v>0</v>
      </c>
      <c r="BI136" s="265">
        <f>IF(O136="nulová",K136,0)</f>
        <v>0</v>
      </c>
      <c r="BJ136" s="18" t="s">
        <v>86</v>
      </c>
      <c r="BK136" s="265">
        <f>ROUND(P136*H136,2)</f>
        <v>0</v>
      </c>
      <c r="BL136" s="18" t="s">
        <v>239</v>
      </c>
      <c r="BM136" s="264" t="s">
        <v>303</v>
      </c>
    </row>
    <row r="137" s="2" customFormat="1" ht="21.75" customHeight="1">
      <c r="A137" s="39"/>
      <c r="B137" s="40"/>
      <c r="C137" s="252" t="s">
        <v>258</v>
      </c>
      <c r="D137" s="252" t="s">
        <v>226</v>
      </c>
      <c r="E137" s="253" t="s">
        <v>5121</v>
      </c>
      <c r="F137" s="254" t="s">
        <v>5122</v>
      </c>
      <c r="G137" s="255" t="s">
        <v>501</v>
      </c>
      <c r="H137" s="256">
        <v>31.899999999999999</v>
      </c>
      <c r="I137" s="257"/>
      <c r="J137" s="257"/>
      <c r="K137" s="258">
        <f>ROUND(P137*H137,2)</f>
        <v>0</v>
      </c>
      <c r="L137" s="254" t="s">
        <v>3639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86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317</v>
      </c>
    </row>
    <row r="138" s="2" customFormat="1">
      <c r="A138" s="39"/>
      <c r="B138" s="40"/>
      <c r="C138" s="41"/>
      <c r="D138" s="266" t="s">
        <v>232</v>
      </c>
      <c r="E138" s="41"/>
      <c r="F138" s="267" t="s">
        <v>702</v>
      </c>
      <c r="G138" s="41"/>
      <c r="H138" s="41"/>
      <c r="I138" s="158"/>
      <c r="J138" s="158"/>
      <c r="K138" s="41"/>
      <c r="L138" s="41"/>
      <c r="M138" s="45"/>
      <c r="N138" s="268"/>
      <c r="O138" s="269"/>
      <c r="P138" s="92"/>
      <c r="Q138" s="92"/>
      <c r="R138" s="92"/>
      <c r="S138" s="92"/>
      <c r="T138" s="92"/>
      <c r="U138" s="92"/>
      <c r="V138" s="92"/>
      <c r="W138" s="92"/>
      <c r="X138" s="93"/>
      <c r="Y138" s="39"/>
      <c r="Z138" s="39"/>
      <c r="AA138" s="39"/>
      <c r="AB138" s="39"/>
      <c r="AC138" s="39"/>
      <c r="AD138" s="39"/>
      <c r="AE138" s="39"/>
      <c r="AT138" s="18" t="s">
        <v>232</v>
      </c>
      <c r="AU138" s="18" t="s">
        <v>86</v>
      </c>
    </row>
    <row r="139" s="2" customFormat="1" ht="16.5" customHeight="1">
      <c r="A139" s="39"/>
      <c r="B139" s="40"/>
      <c r="C139" s="252" t="s">
        <v>263</v>
      </c>
      <c r="D139" s="252" t="s">
        <v>226</v>
      </c>
      <c r="E139" s="253" t="s">
        <v>5123</v>
      </c>
      <c r="F139" s="254" t="s">
        <v>5124</v>
      </c>
      <c r="G139" s="255" t="s">
        <v>5125</v>
      </c>
      <c r="H139" s="256">
        <v>110</v>
      </c>
      <c r="I139" s="257"/>
      <c r="J139" s="257"/>
      <c r="K139" s="258">
        <f>ROUND(P139*H139,2)</f>
        <v>0</v>
      </c>
      <c r="L139" s="254" t="s">
        <v>3639</v>
      </c>
      <c r="M139" s="45"/>
      <c r="N139" s="259" t="s">
        <v>1</v>
      </c>
      <c r="O139" s="260" t="s">
        <v>41</v>
      </c>
      <c r="P139" s="261">
        <f>I139+J139</f>
        <v>0</v>
      </c>
      <c r="Q139" s="261">
        <f>ROUND(I139*H139,2)</f>
        <v>0</v>
      </c>
      <c r="R139" s="261">
        <f>ROUND(J139*H139,2)</f>
        <v>0</v>
      </c>
      <c r="S139" s="92"/>
      <c r="T139" s="262">
        <f>S139*H139</f>
        <v>0</v>
      </c>
      <c r="U139" s="262">
        <v>0</v>
      </c>
      <c r="V139" s="262">
        <f>U139*H139</f>
        <v>0</v>
      </c>
      <c r="W139" s="262">
        <v>0</v>
      </c>
      <c r="X139" s="263">
        <f>W139*H139</f>
        <v>0</v>
      </c>
      <c r="Y139" s="39"/>
      <c r="Z139" s="39"/>
      <c r="AA139" s="39"/>
      <c r="AB139" s="39"/>
      <c r="AC139" s="39"/>
      <c r="AD139" s="39"/>
      <c r="AE139" s="39"/>
      <c r="AR139" s="264" t="s">
        <v>239</v>
      </c>
      <c r="AT139" s="264" t="s">
        <v>226</v>
      </c>
      <c r="AU139" s="264" t="s">
        <v>86</v>
      </c>
      <c r="AY139" s="18" t="s">
        <v>223</v>
      </c>
      <c r="BE139" s="265">
        <f>IF(O139="základní",K139,0)</f>
        <v>0</v>
      </c>
      <c r="BF139" s="265">
        <f>IF(O139="snížená",K139,0)</f>
        <v>0</v>
      </c>
      <c r="BG139" s="265">
        <f>IF(O139="zákl. přenesená",K139,0)</f>
        <v>0</v>
      </c>
      <c r="BH139" s="265">
        <f>IF(O139="sníž. přenesená",K139,0)</f>
        <v>0</v>
      </c>
      <c r="BI139" s="265">
        <f>IF(O139="nulová",K139,0)</f>
        <v>0</v>
      </c>
      <c r="BJ139" s="18" t="s">
        <v>86</v>
      </c>
      <c r="BK139" s="265">
        <f>ROUND(P139*H139,2)</f>
        <v>0</v>
      </c>
      <c r="BL139" s="18" t="s">
        <v>239</v>
      </c>
      <c r="BM139" s="264" t="s">
        <v>332</v>
      </c>
    </row>
    <row r="140" s="12" customFormat="1" ht="25.92" customHeight="1">
      <c r="A140" s="12"/>
      <c r="B140" s="235"/>
      <c r="C140" s="236"/>
      <c r="D140" s="237" t="s">
        <v>77</v>
      </c>
      <c r="E140" s="238" t="s">
        <v>88</v>
      </c>
      <c r="F140" s="238" t="s">
        <v>568</v>
      </c>
      <c r="G140" s="236"/>
      <c r="H140" s="236"/>
      <c r="I140" s="239"/>
      <c r="J140" s="239"/>
      <c r="K140" s="240">
        <f>BK140</f>
        <v>0</v>
      </c>
      <c r="L140" s="236"/>
      <c r="M140" s="241"/>
      <c r="N140" s="242"/>
      <c r="O140" s="243"/>
      <c r="P140" s="243"/>
      <c r="Q140" s="244">
        <f>SUM(Q141:Q142)</f>
        <v>0</v>
      </c>
      <c r="R140" s="244">
        <f>SUM(R141:R142)</f>
        <v>0</v>
      </c>
      <c r="S140" s="243"/>
      <c r="T140" s="245">
        <f>SUM(T141:T142)</f>
        <v>0</v>
      </c>
      <c r="U140" s="243"/>
      <c r="V140" s="245">
        <f>SUM(V141:V142)</f>
        <v>0</v>
      </c>
      <c r="W140" s="243"/>
      <c r="X140" s="246">
        <f>SUM(X141:X142)</f>
        <v>0</v>
      </c>
      <c r="Y140" s="12"/>
      <c r="Z140" s="12"/>
      <c r="AA140" s="12"/>
      <c r="AB140" s="12"/>
      <c r="AC140" s="12"/>
      <c r="AD140" s="12"/>
      <c r="AE140" s="12"/>
      <c r="AR140" s="247" t="s">
        <v>86</v>
      </c>
      <c r="AT140" s="248" t="s">
        <v>77</v>
      </c>
      <c r="AU140" s="248" t="s">
        <v>78</v>
      </c>
      <c r="AY140" s="247" t="s">
        <v>223</v>
      </c>
      <c r="BK140" s="249">
        <f>SUM(BK141:BK142)</f>
        <v>0</v>
      </c>
    </row>
    <row r="141" s="2" customFormat="1" ht="16.5" customHeight="1">
      <c r="A141" s="39"/>
      <c r="B141" s="40"/>
      <c r="C141" s="252" t="s">
        <v>267</v>
      </c>
      <c r="D141" s="252" t="s">
        <v>226</v>
      </c>
      <c r="E141" s="253" t="s">
        <v>5126</v>
      </c>
      <c r="F141" s="254" t="s">
        <v>5127</v>
      </c>
      <c r="G141" s="255" t="s">
        <v>409</v>
      </c>
      <c r="H141" s="256">
        <v>17.27</v>
      </c>
      <c r="I141" s="257"/>
      <c r="J141" s="257"/>
      <c r="K141" s="258">
        <f>ROUND(P141*H141,2)</f>
        <v>0</v>
      </c>
      <c r="L141" s="254" t="s">
        <v>3639</v>
      </c>
      <c r="M141" s="45"/>
      <c r="N141" s="259" t="s">
        <v>1</v>
      </c>
      <c r="O141" s="260" t="s">
        <v>41</v>
      </c>
      <c r="P141" s="261">
        <f>I141+J141</f>
        <v>0</v>
      </c>
      <c r="Q141" s="261">
        <f>ROUND(I141*H141,2)</f>
        <v>0</v>
      </c>
      <c r="R141" s="261">
        <f>ROUND(J141*H141,2)</f>
        <v>0</v>
      </c>
      <c r="S141" s="92"/>
      <c r="T141" s="262">
        <f>S141*H141</f>
        <v>0</v>
      </c>
      <c r="U141" s="262">
        <v>0</v>
      </c>
      <c r="V141" s="262">
        <f>U141*H141</f>
        <v>0</v>
      </c>
      <c r="W141" s="262">
        <v>0</v>
      </c>
      <c r="X141" s="263">
        <f>W141*H141</f>
        <v>0</v>
      </c>
      <c r="Y141" s="39"/>
      <c r="Z141" s="39"/>
      <c r="AA141" s="39"/>
      <c r="AB141" s="39"/>
      <c r="AC141" s="39"/>
      <c r="AD141" s="39"/>
      <c r="AE141" s="39"/>
      <c r="AR141" s="264" t="s">
        <v>239</v>
      </c>
      <c r="AT141" s="264" t="s">
        <v>226</v>
      </c>
      <c r="AU141" s="264" t="s">
        <v>86</v>
      </c>
      <c r="AY141" s="18" t="s">
        <v>223</v>
      </c>
      <c r="BE141" s="265">
        <f>IF(O141="základní",K141,0)</f>
        <v>0</v>
      </c>
      <c r="BF141" s="265">
        <f>IF(O141="snížená",K141,0)</f>
        <v>0</v>
      </c>
      <c r="BG141" s="265">
        <f>IF(O141="zákl. přenesená",K141,0)</f>
        <v>0</v>
      </c>
      <c r="BH141" s="265">
        <f>IF(O141="sníž. přenesená",K141,0)</f>
        <v>0</v>
      </c>
      <c r="BI141" s="265">
        <f>IF(O141="nulová",K141,0)</f>
        <v>0</v>
      </c>
      <c r="BJ141" s="18" t="s">
        <v>86</v>
      </c>
      <c r="BK141" s="265">
        <f>ROUND(P141*H141,2)</f>
        <v>0</v>
      </c>
      <c r="BL141" s="18" t="s">
        <v>239</v>
      </c>
      <c r="BM141" s="264" t="s">
        <v>343</v>
      </c>
    </row>
    <row r="142" s="2" customFormat="1">
      <c r="A142" s="39"/>
      <c r="B142" s="40"/>
      <c r="C142" s="41"/>
      <c r="D142" s="266" t="s">
        <v>232</v>
      </c>
      <c r="E142" s="41"/>
      <c r="F142" s="267" t="s">
        <v>5128</v>
      </c>
      <c r="G142" s="41"/>
      <c r="H142" s="41"/>
      <c r="I142" s="158"/>
      <c r="J142" s="158"/>
      <c r="K142" s="41"/>
      <c r="L142" s="41"/>
      <c r="M142" s="45"/>
      <c r="N142" s="268"/>
      <c r="O142" s="269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232</v>
      </c>
      <c r="AU142" s="18" t="s">
        <v>86</v>
      </c>
    </row>
    <row r="143" s="12" customFormat="1" ht="25.92" customHeight="1">
      <c r="A143" s="12"/>
      <c r="B143" s="235"/>
      <c r="C143" s="236"/>
      <c r="D143" s="237" t="s">
        <v>77</v>
      </c>
      <c r="E143" s="238" t="s">
        <v>3849</v>
      </c>
      <c r="F143" s="238" t="s">
        <v>5129</v>
      </c>
      <c r="G143" s="236"/>
      <c r="H143" s="236"/>
      <c r="I143" s="239"/>
      <c r="J143" s="239"/>
      <c r="K143" s="240">
        <f>BK143</f>
        <v>0</v>
      </c>
      <c r="L143" s="236"/>
      <c r="M143" s="241"/>
      <c r="N143" s="242"/>
      <c r="O143" s="243"/>
      <c r="P143" s="243"/>
      <c r="Q143" s="244">
        <f>SUM(Q144:Q157)</f>
        <v>0</v>
      </c>
      <c r="R143" s="244">
        <f>SUM(R144:R157)</f>
        <v>0</v>
      </c>
      <c r="S143" s="243"/>
      <c r="T143" s="245">
        <f>SUM(T144:T157)</f>
        <v>0</v>
      </c>
      <c r="U143" s="243"/>
      <c r="V143" s="245">
        <f>SUM(V144:V157)</f>
        <v>0</v>
      </c>
      <c r="W143" s="243"/>
      <c r="X143" s="246">
        <f>SUM(X144:X157)</f>
        <v>0</v>
      </c>
      <c r="Y143" s="12"/>
      <c r="Z143" s="12"/>
      <c r="AA143" s="12"/>
      <c r="AB143" s="12"/>
      <c r="AC143" s="12"/>
      <c r="AD143" s="12"/>
      <c r="AE143" s="12"/>
      <c r="AR143" s="247" t="s">
        <v>86</v>
      </c>
      <c r="AT143" s="248" t="s">
        <v>77</v>
      </c>
      <c r="AU143" s="248" t="s">
        <v>78</v>
      </c>
      <c r="AY143" s="247" t="s">
        <v>223</v>
      </c>
      <c r="BK143" s="249">
        <f>SUM(BK144:BK157)</f>
        <v>0</v>
      </c>
    </row>
    <row r="144" s="2" customFormat="1" ht="21.75" customHeight="1">
      <c r="A144" s="39"/>
      <c r="B144" s="40"/>
      <c r="C144" s="252" t="s">
        <v>274</v>
      </c>
      <c r="D144" s="252" t="s">
        <v>226</v>
      </c>
      <c r="E144" s="253" t="s">
        <v>5130</v>
      </c>
      <c r="F144" s="254" t="s">
        <v>5131</v>
      </c>
      <c r="G144" s="255" t="s">
        <v>320</v>
      </c>
      <c r="H144" s="256">
        <v>1</v>
      </c>
      <c r="I144" s="257"/>
      <c r="J144" s="257"/>
      <c r="K144" s="258">
        <f>ROUND(P144*H144,2)</f>
        <v>0</v>
      </c>
      <c r="L144" s="254" t="s">
        <v>3639</v>
      </c>
      <c r="M144" s="45"/>
      <c r="N144" s="259" t="s">
        <v>1</v>
      </c>
      <c r="O144" s="260" t="s">
        <v>41</v>
      </c>
      <c r="P144" s="261">
        <f>I144+J144</f>
        <v>0</v>
      </c>
      <c r="Q144" s="261">
        <f>ROUND(I144*H144,2)</f>
        <v>0</v>
      </c>
      <c r="R144" s="261">
        <f>ROUND(J144*H144,2)</f>
        <v>0</v>
      </c>
      <c r="S144" s="92"/>
      <c r="T144" s="262">
        <f>S144*H144</f>
        <v>0</v>
      </c>
      <c r="U144" s="262">
        <v>0</v>
      </c>
      <c r="V144" s="262">
        <f>U144*H144</f>
        <v>0</v>
      </c>
      <c r="W144" s="262">
        <v>0</v>
      </c>
      <c r="X144" s="263">
        <f>W144*H144</f>
        <v>0</v>
      </c>
      <c r="Y144" s="39"/>
      <c r="Z144" s="39"/>
      <c r="AA144" s="39"/>
      <c r="AB144" s="39"/>
      <c r="AC144" s="39"/>
      <c r="AD144" s="39"/>
      <c r="AE144" s="39"/>
      <c r="AR144" s="264" t="s">
        <v>239</v>
      </c>
      <c r="AT144" s="264" t="s">
        <v>226</v>
      </c>
      <c r="AU144" s="264" t="s">
        <v>86</v>
      </c>
      <c r="AY144" s="18" t="s">
        <v>223</v>
      </c>
      <c r="BE144" s="265">
        <f>IF(O144="základní",K144,0)</f>
        <v>0</v>
      </c>
      <c r="BF144" s="265">
        <f>IF(O144="snížená",K144,0)</f>
        <v>0</v>
      </c>
      <c r="BG144" s="265">
        <f>IF(O144="zákl. přenesená",K144,0)</f>
        <v>0</v>
      </c>
      <c r="BH144" s="265">
        <f>IF(O144="sníž. přenesená",K144,0)</f>
        <v>0</v>
      </c>
      <c r="BI144" s="265">
        <f>IF(O144="nulová",K144,0)</f>
        <v>0</v>
      </c>
      <c r="BJ144" s="18" t="s">
        <v>86</v>
      </c>
      <c r="BK144" s="265">
        <f>ROUND(P144*H144,2)</f>
        <v>0</v>
      </c>
      <c r="BL144" s="18" t="s">
        <v>239</v>
      </c>
      <c r="BM144" s="264" t="s">
        <v>353</v>
      </c>
    </row>
    <row r="145" s="2" customFormat="1" ht="21.75" customHeight="1">
      <c r="A145" s="39"/>
      <c r="B145" s="40"/>
      <c r="C145" s="252" t="s">
        <v>279</v>
      </c>
      <c r="D145" s="252" t="s">
        <v>226</v>
      </c>
      <c r="E145" s="253" t="s">
        <v>5132</v>
      </c>
      <c r="F145" s="254" t="s">
        <v>5133</v>
      </c>
      <c r="G145" s="255" t="s">
        <v>320</v>
      </c>
      <c r="H145" s="256">
        <v>4</v>
      </c>
      <c r="I145" s="257"/>
      <c r="J145" s="257"/>
      <c r="K145" s="258">
        <f>ROUND(P145*H145,2)</f>
        <v>0</v>
      </c>
      <c r="L145" s="254" t="s">
        <v>3639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86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522</v>
      </c>
    </row>
    <row r="146" s="2" customFormat="1" ht="16.5" customHeight="1">
      <c r="A146" s="39"/>
      <c r="B146" s="40"/>
      <c r="C146" s="252" t="s">
        <v>289</v>
      </c>
      <c r="D146" s="252" t="s">
        <v>226</v>
      </c>
      <c r="E146" s="253" t="s">
        <v>5134</v>
      </c>
      <c r="F146" s="254" t="s">
        <v>5135</v>
      </c>
      <c r="G146" s="255" t="s">
        <v>320</v>
      </c>
      <c r="H146" s="256">
        <v>4</v>
      </c>
      <c r="I146" s="257"/>
      <c r="J146" s="257"/>
      <c r="K146" s="258">
        <f>ROUND(P146*H146,2)</f>
        <v>0</v>
      </c>
      <c r="L146" s="254" t="s">
        <v>3639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86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365</v>
      </c>
    </row>
    <row r="147" s="2" customFormat="1" ht="16.5" customHeight="1">
      <c r="A147" s="39"/>
      <c r="B147" s="40"/>
      <c r="C147" s="252" t="s">
        <v>9</v>
      </c>
      <c r="D147" s="252" t="s">
        <v>226</v>
      </c>
      <c r="E147" s="253" t="s">
        <v>5136</v>
      </c>
      <c r="F147" s="254" t="s">
        <v>5137</v>
      </c>
      <c r="G147" s="255" t="s">
        <v>320</v>
      </c>
      <c r="H147" s="256">
        <v>1</v>
      </c>
      <c r="I147" s="257"/>
      <c r="J147" s="257"/>
      <c r="K147" s="258">
        <f>ROUND(P147*H147,2)</f>
        <v>0</v>
      </c>
      <c r="L147" s="254" t="s">
        <v>3639</v>
      </c>
      <c r="M147" s="45"/>
      <c r="N147" s="259" t="s">
        <v>1</v>
      </c>
      <c r="O147" s="260" t="s">
        <v>41</v>
      </c>
      <c r="P147" s="261">
        <f>I147+J147</f>
        <v>0</v>
      </c>
      <c r="Q147" s="261">
        <f>ROUND(I147*H147,2)</f>
        <v>0</v>
      </c>
      <c r="R147" s="261">
        <f>ROUND(J147*H147,2)</f>
        <v>0</v>
      </c>
      <c r="S147" s="92"/>
      <c r="T147" s="262">
        <f>S147*H147</f>
        <v>0</v>
      </c>
      <c r="U147" s="262">
        <v>0</v>
      </c>
      <c r="V147" s="262">
        <f>U147*H147</f>
        <v>0</v>
      </c>
      <c r="W147" s="262">
        <v>0</v>
      </c>
      <c r="X147" s="263">
        <f>W147*H147</f>
        <v>0</v>
      </c>
      <c r="Y147" s="39"/>
      <c r="Z147" s="39"/>
      <c r="AA147" s="39"/>
      <c r="AB147" s="39"/>
      <c r="AC147" s="39"/>
      <c r="AD147" s="39"/>
      <c r="AE147" s="39"/>
      <c r="AR147" s="264" t="s">
        <v>239</v>
      </c>
      <c r="AT147" s="264" t="s">
        <v>226</v>
      </c>
      <c r="AU147" s="264" t="s">
        <v>86</v>
      </c>
      <c r="AY147" s="18" t="s">
        <v>223</v>
      </c>
      <c r="BE147" s="265">
        <f>IF(O147="základní",K147,0)</f>
        <v>0</v>
      </c>
      <c r="BF147" s="265">
        <f>IF(O147="snížená",K147,0)</f>
        <v>0</v>
      </c>
      <c r="BG147" s="265">
        <f>IF(O147="zákl. přenesená",K147,0)</f>
        <v>0</v>
      </c>
      <c r="BH147" s="265">
        <f>IF(O147="sníž. přenesená",K147,0)</f>
        <v>0</v>
      </c>
      <c r="BI147" s="265">
        <f>IF(O147="nulová",K147,0)</f>
        <v>0</v>
      </c>
      <c r="BJ147" s="18" t="s">
        <v>86</v>
      </c>
      <c r="BK147" s="265">
        <f>ROUND(P147*H147,2)</f>
        <v>0</v>
      </c>
      <c r="BL147" s="18" t="s">
        <v>239</v>
      </c>
      <c r="BM147" s="264" t="s">
        <v>375</v>
      </c>
    </row>
    <row r="148" s="2" customFormat="1" ht="16.5" customHeight="1">
      <c r="A148" s="39"/>
      <c r="B148" s="40"/>
      <c r="C148" s="252" t="s">
        <v>303</v>
      </c>
      <c r="D148" s="252" t="s">
        <v>226</v>
      </c>
      <c r="E148" s="253" t="s">
        <v>5138</v>
      </c>
      <c r="F148" s="254" t="s">
        <v>5139</v>
      </c>
      <c r="G148" s="255" t="s">
        <v>320</v>
      </c>
      <c r="H148" s="256">
        <v>1</v>
      </c>
      <c r="I148" s="257"/>
      <c r="J148" s="257"/>
      <c r="K148" s="258">
        <f>ROUND(P148*H148,2)</f>
        <v>0</v>
      </c>
      <c r="L148" s="254" t="s">
        <v>3639</v>
      </c>
      <c r="M148" s="45"/>
      <c r="N148" s="259" t="s">
        <v>1</v>
      </c>
      <c r="O148" s="260" t="s">
        <v>41</v>
      </c>
      <c r="P148" s="261">
        <f>I148+J148</f>
        <v>0</v>
      </c>
      <c r="Q148" s="261">
        <f>ROUND(I148*H148,2)</f>
        <v>0</v>
      </c>
      <c r="R148" s="261">
        <f>ROUND(J148*H148,2)</f>
        <v>0</v>
      </c>
      <c r="S148" s="92"/>
      <c r="T148" s="262">
        <f>S148*H148</f>
        <v>0</v>
      </c>
      <c r="U148" s="262">
        <v>0</v>
      </c>
      <c r="V148" s="262">
        <f>U148*H148</f>
        <v>0</v>
      </c>
      <c r="W148" s="262">
        <v>0</v>
      </c>
      <c r="X148" s="263">
        <f>W148*H148</f>
        <v>0</v>
      </c>
      <c r="Y148" s="39"/>
      <c r="Z148" s="39"/>
      <c r="AA148" s="39"/>
      <c r="AB148" s="39"/>
      <c r="AC148" s="39"/>
      <c r="AD148" s="39"/>
      <c r="AE148" s="39"/>
      <c r="AR148" s="264" t="s">
        <v>239</v>
      </c>
      <c r="AT148" s="264" t="s">
        <v>226</v>
      </c>
      <c r="AU148" s="264" t="s">
        <v>86</v>
      </c>
      <c r="AY148" s="18" t="s">
        <v>223</v>
      </c>
      <c r="BE148" s="265">
        <f>IF(O148="základní",K148,0)</f>
        <v>0</v>
      </c>
      <c r="BF148" s="265">
        <f>IF(O148="snížená",K148,0)</f>
        <v>0</v>
      </c>
      <c r="BG148" s="265">
        <f>IF(O148="zákl. přenesená",K148,0)</f>
        <v>0</v>
      </c>
      <c r="BH148" s="265">
        <f>IF(O148="sníž. přenesená",K148,0)</f>
        <v>0</v>
      </c>
      <c r="BI148" s="265">
        <f>IF(O148="nulová",K148,0)</f>
        <v>0</v>
      </c>
      <c r="BJ148" s="18" t="s">
        <v>86</v>
      </c>
      <c r="BK148" s="265">
        <f>ROUND(P148*H148,2)</f>
        <v>0</v>
      </c>
      <c r="BL148" s="18" t="s">
        <v>239</v>
      </c>
      <c r="BM148" s="264" t="s">
        <v>385</v>
      </c>
    </row>
    <row r="149" s="2" customFormat="1" ht="16.5" customHeight="1">
      <c r="A149" s="39"/>
      <c r="B149" s="40"/>
      <c r="C149" s="252" t="s">
        <v>312</v>
      </c>
      <c r="D149" s="252" t="s">
        <v>226</v>
      </c>
      <c r="E149" s="253" t="s">
        <v>5140</v>
      </c>
      <c r="F149" s="254" t="s">
        <v>5141</v>
      </c>
      <c r="G149" s="255" t="s">
        <v>5142</v>
      </c>
      <c r="H149" s="256">
        <v>1</v>
      </c>
      <c r="I149" s="257"/>
      <c r="J149" s="257"/>
      <c r="K149" s="258">
        <f>ROUND(P149*H149,2)</f>
        <v>0</v>
      </c>
      <c r="L149" s="254" t="s">
        <v>3639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86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307</v>
      </c>
    </row>
    <row r="150" s="2" customFormat="1" ht="16.5" customHeight="1">
      <c r="A150" s="39"/>
      <c r="B150" s="40"/>
      <c r="C150" s="252" t="s">
        <v>317</v>
      </c>
      <c r="D150" s="252" t="s">
        <v>226</v>
      </c>
      <c r="E150" s="253" t="s">
        <v>5143</v>
      </c>
      <c r="F150" s="254" t="s">
        <v>5144</v>
      </c>
      <c r="G150" s="255" t="s">
        <v>5142</v>
      </c>
      <c r="H150" s="256">
        <v>1</v>
      </c>
      <c r="I150" s="257"/>
      <c r="J150" s="257"/>
      <c r="K150" s="258">
        <f>ROUND(P150*H150,2)</f>
        <v>0</v>
      </c>
      <c r="L150" s="254" t="s">
        <v>3639</v>
      </c>
      <c r="M150" s="45"/>
      <c r="N150" s="259" t="s">
        <v>1</v>
      </c>
      <c r="O150" s="260" t="s">
        <v>41</v>
      </c>
      <c r="P150" s="261">
        <f>I150+J150</f>
        <v>0</v>
      </c>
      <c r="Q150" s="261">
        <f>ROUND(I150*H150,2)</f>
        <v>0</v>
      </c>
      <c r="R150" s="261">
        <f>ROUND(J150*H150,2)</f>
        <v>0</v>
      </c>
      <c r="S150" s="92"/>
      <c r="T150" s="262">
        <f>S150*H150</f>
        <v>0</v>
      </c>
      <c r="U150" s="262">
        <v>0</v>
      </c>
      <c r="V150" s="262">
        <f>U150*H150</f>
        <v>0</v>
      </c>
      <c r="W150" s="262">
        <v>0</v>
      </c>
      <c r="X150" s="263">
        <f>W150*H150</f>
        <v>0</v>
      </c>
      <c r="Y150" s="39"/>
      <c r="Z150" s="39"/>
      <c r="AA150" s="39"/>
      <c r="AB150" s="39"/>
      <c r="AC150" s="39"/>
      <c r="AD150" s="39"/>
      <c r="AE150" s="39"/>
      <c r="AR150" s="264" t="s">
        <v>239</v>
      </c>
      <c r="AT150" s="264" t="s">
        <v>226</v>
      </c>
      <c r="AU150" s="264" t="s">
        <v>86</v>
      </c>
      <c r="AY150" s="18" t="s">
        <v>223</v>
      </c>
      <c r="BE150" s="265">
        <f>IF(O150="základní",K150,0)</f>
        <v>0</v>
      </c>
      <c r="BF150" s="265">
        <f>IF(O150="snížená",K150,0)</f>
        <v>0</v>
      </c>
      <c r="BG150" s="265">
        <f>IF(O150="zákl. přenesená",K150,0)</f>
        <v>0</v>
      </c>
      <c r="BH150" s="265">
        <f>IF(O150="sníž. přenesená",K150,0)</f>
        <v>0</v>
      </c>
      <c r="BI150" s="265">
        <f>IF(O150="nulová",K150,0)</f>
        <v>0</v>
      </c>
      <c r="BJ150" s="18" t="s">
        <v>86</v>
      </c>
      <c r="BK150" s="265">
        <f>ROUND(P150*H150,2)</f>
        <v>0</v>
      </c>
      <c r="BL150" s="18" t="s">
        <v>239</v>
      </c>
      <c r="BM150" s="264" t="s">
        <v>327</v>
      </c>
    </row>
    <row r="151" s="2" customFormat="1" ht="44.25" customHeight="1">
      <c r="A151" s="39"/>
      <c r="B151" s="40"/>
      <c r="C151" s="252" t="s">
        <v>322</v>
      </c>
      <c r="D151" s="252" t="s">
        <v>226</v>
      </c>
      <c r="E151" s="253" t="s">
        <v>5145</v>
      </c>
      <c r="F151" s="254" t="s">
        <v>5146</v>
      </c>
      <c r="G151" s="255" t="s">
        <v>320</v>
      </c>
      <c r="H151" s="256">
        <v>1</v>
      </c>
      <c r="I151" s="257"/>
      <c r="J151" s="257"/>
      <c r="K151" s="258">
        <f>ROUND(P151*H151,2)</f>
        <v>0</v>
      </c>
      <c r="L151" s="254" t="s">
        <v>3639</v>
      </c>
      <c r="M151" s="45"/>
      <c r="N151" s="259" t="s">
        <v>1</v>
      </c>
      <c r="O151" s="260" t="s">
        <v>41</v>
      </c>
      <c r="P151" s="261">
        <f>I151+J151</f>
        <v>0</v>
      </c>
      <c r="Q151" s="261">
        <f>ROUND(I151*H151,2)</f>
        <v>0</v>
      </c>
      <c r="R151" s="261">
        <f>ROUND(J151*H151,2)</f>
        <v>0</v>
      </c>
      <c r="S151" s="92"/>
      <c r="T151" s="262">
        <f>S151*H151</f>
        <v>0</v>
      </c>
      <c r="U151" s="262">
        <v>0</v>
      </c>
      <c r="V151" s="262">
        <f>U151*H151</f>
        <v>0</v>
      </c>
      <c r="W151" s="262">
        <v>0</v>
      </c>
      <c r="X151" s="263">
        <f>W151*H151</f>
        <v>0</v>
      </c>
      <c r="Y151" s="39"/>
      <c r="Z151" s="39"/>
      <c r="AA151" s="39"/>
      <c r="AB151" s="39"/>
      <c r="AC151" s="39"/>
      <c r="AD151" s="39"/>
      <c r="AE151" s="39"/>
      <c r="AR151" s="264" t="s">
        <v>239</v>
      </c>
      <c r="AT151" s="264" t="s">
        <v>226</v>
      </c>
      <c r="AU151" s="264" t="s">
        <v>86</v>
      </c>
      <c r="AY151" s="18" t="s">
        <v>223</v>
      </c>
      <c r="BE151" s="265">
        <f>IF(O151="základní",K151,0)</f>
        <v>0</v>
      </c>
      <c r="BF151" s="265">
        <f>IF(O151="snížená",K151,0)</f>
        <v>0</v>
      </c>
      <c r="BG151" s="265">
        <f>IF(O151="zákl. přenesená",K151,0)</f>
        <v>0</v>
      </c>
      <c r="BH151" s="265">
        <f>IF(O151="sníž. přenesená",K151,0)</f>
        <v>0</v>
      </c>
      <c r="BI151" s="265">
        <f>IF(O151="nulová",K151,0)</f>
        <v>0</v>
      </c>
      <c r="BJ151" s="18" t="s">
        <v>86</v>
      </c>
      <c r="BK151" s="265">
        <f>ROUND(P151*H151,2)</f>
        <v>0</v>
      </c>
      <c r="BL151" s="18" t="s">
        <v>239</v>
      </c>
      <c r="BM151" s="264" t="s">
        <v>575</v>
      </c>
    </row>
    <row r="152" s="2" customFormat="1" ht="33" customHeight="1">
      <c r="A152" s="39"/>
      <c r="B152" s="40"/>
      <c r="C152" s="252" t="s">
        <v>332</v>
      </c>
      <c r="D152" s="252" t="s">
        <v>226</v>
      </c>
      <c r="E152" s="253" t="s">
        <v>5147</v>
      </c>
      <c r="F152" s="254" t="s">
        <v>5148</v>
      </c>
      <c r="G152" s="255" t="s">
        <v>320</v>
      </c>
      <c r="H152" s="256">
        <v>2</v>
      </c>
      <c r="I152" s="257"/>
      <c r="J152" s="257"/>
      <c r="K152" s="258">
        <f>ROUND(P152*H152,2)</f>
        <v>0</v>
      </c>
      <c r="L152" s="254" t="s">
        <v>3639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86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584</v>
      </c>
    </row>
    <row r="153" s="2" customFormat="1" ht="16.5" customHeight="1">
      <c r="A153" s="39"/>
      <c r="B153" s="40"/>
      <c r="C153" s="252" t="s">
        <v>8</v>
      </c>
      <c r="D153" s="252" t="s">
        <v>226</v>
      </c>
      <c r="E153" s="253" t="s">
        <v>5149</v>
      </c>
      <c r="F153" s="254" t="s">
        <v>5150</v>
      </c>
      <c r="G153" s="255" t="s">
        <v>229</v>
      </c>
      <c r="H153" s="256">
        <v>1</v>
      </c>
      <c r="I153" s="257"/>
      <c r="J153" s="257"/>
      <c r="K153" s="258">
        <f>ROUND(P153*H153,2)</f>
        <v>0</v>
      </c>
      <c r="L153" s="254" t="s">
        <v>3639</v>
      </c>
      <c r="M153" s="45"/>
      <c r="N153" s="259" t="s">
        <v>1</v>
      </c>
      <c r="O153" s="260" t="s">
        <v>41</v>
      </c>
      <c r="P153" s="261">
        <f>I153+J153</f>
        <v>0</v>
      </c>
      <c r="Q153" s="261">
        <f>ROUND(I153*H153,2)</f>
        <v>0</v>
      </c>
      <c r="R153" s="261">
        <f>ROUND(J153*H153,2)</f>
        <v>0</v>
      </c>
      <c r="S153" s="92"/>
      <c r="T153" s="262">
        <f>S153*H153</f>
        <v>0</v>
      </c>
      <c r="U153" s="262">
        <v>0</v>
      </c>
      <c r="V153" s="262">
        <f>U153*H153</f>
        <v>0</v>
      </c>
      <c r="W153" s="262">
        <v>0</v>
      </c>
      <c r="X153" s="263">
        <f>W153*H153</f>
        <v>0</v>
      </c>
      <c r="Y153" s="39"/>
      <c r="Z153" s="39"/>
      <c r="AA153" s="39"/>
      <c r="AB153" s="39"/>
      <c r="AC153" s="39"/>
      <c r="AD153" s="39"/>
      <c r="AE153" s="39"/>
      <c r="AR153" s="264" t="s">
        <v>239</v>
      </c>
      <c r="AT153" s="264" t="s">
        <v>226</v>
      </c>
      <c r="AU153" s="264" t="s">
        <v>86</v>
      </c>
      <c r="AY153" s="18" t="s">
        <v>223</v>
      </c>
      <c r="BE153" s="265">
        <f>IF(O153="základní",K153,0)</f>
        <v>0</v>
      </c>
      <c r="BF153" s="265">
        <f>IF(O153="snížená",K153,0)</f>
        <v>0</v>
      </c>
      <c r="BG153" s="265">
        <f>IF(O153="zákl. přenesená",K153,0)</f>
        <v>0</v>
      </c>
      <c r="BH153" s="265">
        <f>IF(O153="sníž. přenesená",K153,0)</f>
        <v>0</v>
      </c>
      <c r="BI153" s="265">
        <f>IF(O153="nulová",K153,0)</f>
        <v>0</v>
      </c>
      <c r="BJ153" s="18" t="s">
        <v>86</v>
      </c>
      <c r="BK153" s="265">
        <f>ROUND(P153*H153,2)</f>
        <v>0</v>
      </c>
      <c r="BL153" s="18" t="s">
        <v>239</v>
      </c>
      <c r="BM153" s="264" t="s">
        <v>595</v>
      </c>
    </row>
    <row r="154" s="2" customFormat="1" ht="21.75" customHeight="1">
      <c r="A154" s="39"/>
      <c r="B154" s="40"/>
      <c r="C154" s="252" t="s">
        <v>343</v>
      </c>
      <c r="D154" s="252" t="s">
        <v>226</v>
      </c>
      <c r="E154" s="253" t="s">
        <v>5151</v>
      </c>
      <c r="F154" s="254" t="s">
        <v>5152</v>
      </c>
      <c r="G154" s="255" t="s">
        <v>320</v>
      </c>
      <c r="H154" s="256">
        <v>1</v>
      </c>
      <c r="I154" s="257"/>
      <c r="J154" s="257"/>
      <c r="K154" s="258">
        <f>ROUND(P154*H154,2)</f>
        <v>0</v>
      </c>
      <c r="L154" s="254" t="s">
        <v>3639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86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611</v>
      </c>
    </row>
    <row r="155" s="2" customFormat="1" ht="16.5" customHeight="1">
      <c r="A155" s="39"/>
      <c r="B155" s="40"/>
      <c r="C155" s="252" t="s">
        <v>348</v>
      </c>
      <c r="D155" s="252" t="s">
        <v>226</v>
      </c>
      <c r="E155" s="253" t="s">
        <v>5153</v>
      </c>
      <c r="F155" s="254" t="s">
        <v>5154</v>
      </c>
      <c r="G155" s="255" t="s">
        <v>229</v>
      </c>
      <c r="H155" s="256">
        <v>1</v>
      </c>
      <c r="I155" s="257"/>
      <c r="J155" s="257"/>
      <c r="K155" s="258">
        <f>ROUND(P155*H155,2)</f>
        <v>0</v>
      </c>
      <c r="L155" s="254" t="s">
        <v>3639</v>
      </c>
      <c r="M155" s="45"/>
      <c r="N155" s="259" t="s">
        <v>1</v>
      </c>
      <c r="O155" s="260" t="s">
        <v>41</v>
      </c>
      <c r="P155" s="261">
        <f>I155+J155</f>
        <v>0</v>
      </c>
      <c r="Q155" s="261">
        <f>ROUND(I155*H155,2)</f>
        <v>0</v>
      </c>
      <c r="R155" s="261">
        <f>ROUND(J155*H155,2)</f>
        <v>0</v>
      </c>
      <c r="S155" s="92"/>
      <c r="T155" s="262">
        <f>S155*H155</f>
        <v>0</v>
      </c>
      <c r="U155" s="262">
        <v>0</v>
      </c>
      <c r="V155" s="262">
        <f>U155*H155</f>
        <v>0</v>
      </c>
      <c r="W155" s="262">
        <v>0</v>
      </c>
      <c r="X155" s="263">
        <f>W155*H155</f>
        <v>0</v>
      </c>
      <c r="Y155" s="39"/>
      <c r="Z155" s="39"/>
      <c r="AA155" s="39"/>
      <c r="AB155" s="39"/>
      <c r="AC155" s="39"/>
      <c r="AD155" s="39"/>
      <c r="AE155" s="39"/>
      <c r="AR155" s="264" t="s">
        <v>239</v>
      </c>
      <c r="AT155" s="264" t="s">
        <v>226</v>
      </c>
      <c r="AU155" s="264" t="s">
        <v>86</v>
      </c>
      <c r="AY155" s="18" t="s">
        <v>223</v>
      </c>
      <c r="BE155" s="265">
        <f>IF(O155="základní",K155,0)</f>
        <v>0</v>
      </c>
      <c r="BF155" s="265">
        <f>IF(O155="snížená",K155,0)</f>
        <v>0</v>
      </c>
      <c r="BG155" s="265">
        <f>IF(O155="zákl. přenesená",K155,0)</f>
        <v>0</v>
      </c>
      <c r="BH155" s="265">
        <f>IF(O155="sníž. přenesená",K155,0)</f>
        <v>0</v>
      </c>
      <c r="BI155" s="265">
        <f>IF(O155="nulová",K155,0)</f>
        <v>0</v>
      </c>
      <c r="BJ155" s="18" t="s">
        <v>86</v>
      </c>
      <c r="BK155" s="265">
        <f>ROUND(P155*H155,2)</f>
        <v>0</v>
      </c>
      <c r="BL155" s="18" t="s">
        <v>239</v>
      </c>
      <c r="BM155" s="264" t="s">
        <v>621</v>
      </c>
    </row>
    <row r="156" s="2" customFormat="1" ht="16.5" customHeight="1">
      <c r="A156" s="39"/>
      <c r="B156" s="40"/>
      <c r="C156" s="252" t="s">
        <v>353</v>
      </c>
      <c r="D156" s="252" t="s">
        <v>226</v>
      </c>
      <c r="E156" s="253" t="s">
        <v>5155</v>
      </c>
      <c r="F156" s="254" t="s">
        <v>5156</v>
      </c>
      <c r="G156" s="255" t="s">
        <v>229</v>
      </c>
      <c r="H156" s="256">
        <v>1</v>
      </c>
      <c r="I156" s="257"/>
      <c r="J156" s="257"/>
      <c r="K156" s="258">
        <f>ROUND(P156*H156,2)</f>
        <v>0</v>
      </c>
      <c r="L156" s="254" t="s">
        <v>3639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0</v>
      </c>
      <c r="V156" s="262">
        <f>U156*H156</f>
        <v>0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86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630</v>
      </c>
    </row>
    <row r="157" s="2" customFormat="1" ht="16.5" customHeight="1">
      <c r="A157" s="39"/>
      <c r="B157" s="40"/>
      <c r="C157" s="252" t="s">
        <v>358</v>
      </c>
      <c r="D157" s="252" t="s">
        <v>226</v>
      </c>
      <c r="E157" s="253" t="s">
        <v>5157</v>
      </c>
      <c r="F157" s="254" t="s">
        <v>5158</v>
      </c>
      <c r="G157" s="255" t="s">
        <v>229</v>
      </c>
      <c r="H157" s="256">
        <v>1</v>
      </c>
      <c r="I157" s="257"/>
      <c r="J157" s="257"/>
      <c r="K157" s="258">
        <f>ROUND(P157*H157,2)</f>
        <v>0</v>
      </c>
      <c r="L157" s="254" t="s">
        <v>3639</v>
      </c>
      <c r="M157" s="45"/>
      <c r="N157" s="259" t="s">
        <v>1</v>
      </c>
      <c r="O157" s="260" t="s">
        <v>41</v>
      </c>
      <c r="P157" s="261">
        <f>I157+J157</f>
        <v>0</v>
      </c>
      <c r="Q157" s="261">
        <f>ROUND(I157*H157,2)</f>
        <v>0</v>
      </c>
      <c r="R157" s="261">
        <f>ROUND(J157*H157,2)</f>
        <v>0</v>
      </c>
      <c r="S157" s="92"/>
      <c r="T157" s="262">
        <f>S157*H157</f>
        <v>0</v>
      </c>
      <c r="U157" s="262">
        <v>0</v>
      </c>
      <c r="V157" s="262">
        <f>U157*H157</f>
        <v>0</v>
      </c>
      <c r="W157" s="262">
        <v>0</v>
      </c>
      <c r="X157" s="263">
        <f>W157*H157</f>
        <v>0</v>
      </c>
      <c r="Y157" s="39"/>
      <c r="Z157" s="39"/>
      <c r="AA157" s="39"/>
      <c r="AB157" s="39"/>
      <c r="AC157" s="39"/>
      <c r="AD157" s="39"/>
      <c r="AE157" s="39"/>
      <c r="AR157" s="264" t="s">
        <v>239</v>
      </c>
      <c r="AT157" s="264" t="s">
        <v>226</v>
      </c>
      <c r="AU157" s="264" t="s">
        <v>86</v>
      </c>
      <c r="AY157" s="18" t="s">
        <v>223</v>
      </c>
      <c r="BE157" s="265">
        <f>IF(O157="základní",K157,0)</f>
        <v>0</v>
      </c>
      <c r="BF157" s="265">
        <f>IF(O157="snížená",K157,0)</f>
        <v>0</v>
      </c>
      <c r="BG157" s="265">
        <f>IF(O157="zákl. přenesená",K157,0)</f>
        <v>0</v>
      </c>
      <c r="BH157" s="265">
        <f>IF(O157="sníž. přenesená",K157,0)</f>
        <v>0</v>
      </c>
      <c r="BI157" s="265">
        <f>IF(O157="nulová",K157,0)</f>
        <v>0</v>
      </c>
      <c r="BJ157" s="18" t="s">
        <v>86</v>
      </c>
      <c r="BK157" s="265">
        <f>ROUND(P157*H157,2)</f>
        <v>0</v>
      </c>
      <c r="BL157" s="18" t="s">
        <v>239</v>
      </c>
      <c r="BM157" s="264" t="s">
        <v>640</v>
      </c>
    </row>
    <row r="158" s="12" customFormat="1" ht="25.92" customHeight="1">
      <c r="A158" s="12"/>
      <c r="B158" s="235"/>
      <c r="C158" s="236"/>
      <c r="D158" s="237" t="s">
        <v>77</v>
      </c>
      <c r="E158" s="238" t="s">
        <v>5159</v>
      </c>
      <c r="F158" s="238" t="s">
        <v>5160</v>
      </c>
      <c r="G158" s="236"/>
      <c r="H158" s="236"/>
      <c r="I158" s="239"/>
      <c r="J158" s="239"/>
      <c r="K158" s="240">
        <f>BK158</f>
        <v>0</v>
      </c>
      <c r="L158" s="236"/>
      <c r="M158" s="241"/>
      <c r="N158" s="242"/>
      <c r="O158" s="243"/>
      <c r="P158" s="243"/>
      <c r="Q158" s="244">
        <f>SUM(Q159:Q162)</f>
        <v>0</v>
      </c>
      <c r="R158" s="244">
        <f>SUM(R159:R162)</f>
        <v>0</v>
      </c>
      <c r="S158" s="243"/>
      <c r="T158" s="245">
        <f>SUM(T159:T162)</f>
        <v>0</v>
      </c>
      <c r="U158" s="243"/>
      <c r="V158" s="245">
        <f>SUM(V159:V162)</f>
        <v>0</v>
      </c>
      <c r="W158" s="243"/>
      <c r="X158" s="246">
        <f>SUM(X159:X162)</f>
        <v>0</v>
      </c>
      <c r="Y158" s="12"/>
      <c r="Z158" s="12"/>
      <c r="AA158" s="12"/>
      <c r="AB158" s="12"/>
      <c r="AC158" s="12"/>
      <c r="AD158" s="12"/>
      <c r="AE158" s="12"/>
      <c r="AR158" s="247" t="s">
        <v>86</v>
      </c>
      <c r="AT158" s="248" t="s">
        <v>77</v>
      </c>
      <c r="AU158" s="248" t="s">
        <v>78</v>
      </c>
      <c r="AY158" s="247" t="s">
        <v>223</v>
      </c>
      <c r="BK158" s="249">
        <f>SUM(BK159:BK162)</f>
        <v>0</v>
      </c>
    </row>
    <row r="159" s="2" customFormat="1" ht="16.5" customHeight="1">
      <c r="A159" s="39"/>
      <c r="B159" s="40"/>
      <c r="C159" s="252" t="s">
        <v>522</v>
      </c>
      <c r="D159" s="252" t="s">
        <v>226</v>
      </c>
      <c r="E159" s="253" t="s">
        <v>5161</v>
      </c>
      <c r="F159" s="254" t="s">
        <v>5162</v>
      </c>
      <c r="G159" s="255" t="s">
        <v>229</v>
      </c>
      <c r="H159" s="256">
        <v>1</v>
      </c>
      <c r="I159" s="257"/>
      <c r="J159" s="257"/>
      <c r="K159" s="258">
        <f>ROUND(P159*H159,2)</f>
        <v>0</v>
      </c>
      <c r="L159" s="254" t="s">
        <v>3639</v>
      </c>
      <c r="M159" s="45"/>
      <c r="N159" s="259" t="s">
        <v>1</v>
      </c>
      <c r="O159" s="260" t="s">
        <v>41</v>
      </c>
      <c r="P159" s="261">
        <f>I159+J159</f>
        <v>0</v>
      </c>
      <c r="Q159" s="261">
        <f>ROUND(I159*H159,2)</f>
        <v>0</v>
      </c>
      <c r="R159" s="261">
        <f>ROUND(J159*H159,2)</f>
        <v>0</v>
      </c>
      <c r="S159" s="92"/>
      <c r="T159" s="262">
        <f>S159*H159</f>
        <v>0</v>
      </c>
      <c r="U159" s="262">
        <v>0</v>
      </c>
      <c r="V159" s="262">
        <f>U159*H159</f>
        <v>0</v>
      </c>
      <c r="W159" s="262">
        <v>0</v>
      </c>
      <c r="X159" s="263">
        <f>W159*H159</f>
        <v>0</v>
      </c>
      <c r="Y159" s="39"/>
      <c r="Z159" s="39"/>
      <c r="AA159" s="39"/>
      <c r="AB159" s="39"/>
      <c r="AC159" s="39"/>
      <c r="AD159" s="39"/>
      <c r="AE159" s="39"/>
      <c r="AR159" s="264" t="s">
        <v>239</v>
      </c>
      <c r="AT159" s="264" t="s">
        <v>226</v>
      </c>
      <c r="AU159" s="264" t="s">
        <v>86</v>
      </c>
      <c r="AY159" s="18" t="s">
        <v>223</v>
      </c>
      <c r="BE159" s="265">
        <f>IF(O159="základní",K159,0)</f>
        <v>0</v>
      </c>
      <c r="BF159" s="265">
        <f>IF(O159="snížená",K159,0)</f>
        <v>0</v>
      </c>
      <c r="BG159" s="265">
        <f>IF(O159="zákl. přenesená",K159,0)</f>
        <v>0</v>
      </c>
      <c r="BH159" s="265">
        <f>IF(O159="sníž. přenesená",K159,0)</f>
        <v>0</v>
      </c>
      <c r="BI159" s="265">
        <f>IF(O159="nulová",K159,0)</f>
        <v>0</v>
      </c>
      <c r="BJ159" s="18" t="s">
        <v>86</v>
      </c>
      <c r="BK159" s="265">
        <f>ROUND(P159*H159,2)</f>
        <v>0</v>
      </c>
      <c r="BL159" s="18" t="s">
        <v>239</v>
      </c>
      <c r="BM159" s="264" t="s">
        <v>650</v>
      </c>
    </row>
    <row r="160" s="2" customFormat="1" ht="16.5" customHeight="1">
      <c r="A160" s="39"/>
      <c r="B160" s="40"/>
      <c r="C160" s="252" t="s">
        <v>526</v>
      </c>
      <c r="D160" s="252" t="s">
        <v>226</v>
      </c>
      <c r="E160" s="253" t="s">
        <v>5163</v>
      </c>
      <c r="F160" s="254" t="s">
        <v>5164</v>
      </c>
      <c r="G160" s="255" t="s">
        <v>5165</v>
      </c>
      <c r="H160" s="256">
        <v>6</v>
      </c>
      <c r="I160" s="257"/>
      <c r="J160" s="257"/>
      <c r="K160" s="258">
        <f>ROUND(P160*H160,2)</f>
        <v>0</v>
      </c>
      <c r="L160" s="254" t="s">
        <v>3639</v>
      </c>
      <c r="M160" s="45"/>
      <c r="N160" s="259" t="s">
        <v>1</v>
      </c>
      <c r="O160" s="260" t="s">
        <v>41</v>
      </c>
      <c r="P160" s="261">
        <f>I160+J160</f>
        <v>0</v>
      </c>
      <c r="Q160" s="261">
        <f>ROUND(I160*H160,2)</f>
        <v>0</v>
      </c>
      <c r="R160" s="261">
        <f>ROUND(J160*H160,2)</f>
        <v>0</v>
      </c>
      <c r="S160" s="92"/>
      <c r="T160" s="262">
        <f>S160*H160</f>
        <v>0</v>
      </c>
      <c r="U160" s="262">
        <v>0</v>
      </c>
      <c r="V160" s="262">
        <f>U160*H160</f>
        <v>0</v>
      </c>
      <c r="W160" s="262">
        <v>0</v>
      </c>
      <c r="X160" s="263">
        <f>W160*H160</f>
        <v>0</v>
      </c>
      <c r="Y160" s="39"/>
      <c r="Z160" s="39"/>
      <c r="AA160" s="39"/>
      <c r="AB160" s="39"/>
      <c r="AC160" s="39"/>
      <c r="AD160" s="39"/>
      <c r="AE160" s="39"/>
      <c r="AR160" s="264" t="s">
        <v>239</v>
      </c>
      <c r="AT160" s="264" t="s">
        <v>226</v>
      </c>
      <c r="AU160" s="264" t="s">
        <v>86</v>
      </c>
      <c r="AY160" s="18" t="s">
        <v>223</v>
      </c>
      <c r="BE160" s="265">
        <f>IF(O160="základní",K160,0)</f>
        <v>0</v>
      </c>
      <c r="BF160" s="265">
        <f>IF(O160="snížená",K160,0)</f>
        <v>0</v>
      </c>
      <c r="BG160" s="265">
        <f>IF(O160="zákl. přenesená",K160,0)</f>
        <v>0</v>
      </c>
      <c r="BH160" s="265">
        <f>IF(O160="sníž. přenesená",K160,0)</f>
        <v>0</v>
      </c>
      <c r="BI160" s="265">
        <f>IF(O160="nulová",K160,0)</f>
        <v>0</v>
      </c>
      <c r="BJ160" s="18" t="s">
        <v>86</v>
      </c>
      <c r="BK160" s="265">
        <f>ROUND(P160*H160,2)</f>
        <v>0</v>
      </c>
      <c r="BL160" s="18" t="s">
        <v>239</v>
      </c>
      <c r="BM160" s="264" t="s">
        <v>668</v>
      </c>
    </row>
    <row r="161" s="2" customFormat="1" ht="16.5" customHeight="1">
      <c r="A161" s="39"/>
      <c r="B161" s="40"/>
      <c r="C161" s="252" t="s">
        <v>365</v>
      </c>
      <c r="D161" s="252" t="s">
        <v>226</v>
      </c>
      <c r="E161" s="253" t="s">
        <v>5166</v>
      </c>
      <c r="F161" s="254" t="s">
        <v>5167</v>
      </c>
      <c r="G161" s="255" t="s">
        <v>5165</v>
      </c>
      <c r="H161" s="256">
        <v>4</v>
      </c>
      <c r="I161" s="257"/>
      <c r="J161" s="257"/>
      <c r="K161" s="258">
        <f>ROUND(P161*H161,2)</f>
        <v>0</v>
      </c>
      <c r="L161" s="254" t="s">
        <v>3639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86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683</v>
      </c>
    </row>
    <row r="162" s="2" customFormat="1" ht="16.5" customHeight="1">
      <c r="A162" s="39"/>
      <c r="B162" s="40"/>
      <c r="C162" s="252" t="s">
        <v>370</v>
      </c>
      <c r="D162" s="252" t="s">
        <v>226</v>
      </c>
      <c r="E162" s="253" t="s">
        <v>5168</v>
      </c>
      <c r="F162" s="254" t="s">
        <v>5169</v>
      </c>
      <c r="G162" s="255" t="s">
        <v>5165</v>
      </c>
      <c r="H162" s="256">
        <v>2</v>
      </c>
      <c r="I162" s="257"/>
      <c r="J162" s="257"/>
      <c r="K162" s="258">
        <f>ROUND(P162*H162,2)</f>
        <v>0</v>
      </c>
      <c r="L162" s="254" t="s">
        <v>3639</v>
      </c>
      <c r="M162" s="45"/>
      <c r="N162" s="259" t="s">
        <v>1</v>
      </c>
      <c r="O162" s="260" t="s">
        <v>41</v>
      </c>
      <c r="P162" s="261">
        <f>I162+J162</f>
        <v>0</v>
      </c>
      <c r="Q162" s="261">
        <f>ROUND(I162*H162,2)</f>
        <v>0</v>
      </c>
      <c r="R162" s="261">
        <f>ROUND(J162*H162,2)</f>
        <v>0</v>
      </c>
      <c r="S162" s="92"/>
      <c r="T162" s="262">
        <f>S162*H162</f>
        <v>0</v>
      </c>
      <c r="U162" s="262">
        <v>0</v>
      </c>
      <c r="V162" s="262">
        <f>U162*H162</f>
        <v>0</v>
      </c>
      <c r="W162" s="262">
        <v>0</v>
      </c>
      <c r="X162" s="263">
        <f>W162*H162</f>
        <v>0</v>
      </c>
      <c r="Y162" s="39"/>
      <c r="Z162" s="39"/>
      <c r="AA162" s="39"/>
      <c r="AB162" s="39"/>
      <c r="AC162" s="39"/>
      <c r="AD162" s="39"/>
      <c r="AE162" s="39"/>
      <c r="AR162" s="264" t="s">
        <v>239</v>
      </c>
      <c r="AT162" s="264" t="s">
        <v>226</v>
      </c>
      <c r="AU162" s="264" t="s">
        <v>86</v>
      </c>
      <c r="AY162" s="18" t="s">
        <v>223</v>
      </c>
      <c r="BE162" s="265">
        <f>IF(O162="základní",K162,0)</f>
        <v>0</v>
      </c>
      <c r="BF162" s="265">
        <f>IF(O162="snížená",K162,0)</f>
        <v>0</v>
      </c>
      <c r="BG162" s="265">
        <f>IF(O162="zákl. přenesená",K162,0)</f>
        <v>0</v>
      </c>
      <c r="BH162" s="265">
        <f>IF(O162="sníž. přenesená",K162,0)</f>
        <v>0</v>
      </c>
      <c r="BI162" s="265">
        <f>IF(O162="nulová",K162,0)</f>
        <v>0</v>
      </c>
      <c r="BJ162" s="18" t="s">
        <v>86</v>
      </c>
      <c r="BK162" s="265">
        <f>ROUND(P162*H162,2)</f>
        <v>0</v>
      </c>
      <c r="BL162" s="18" t="s">
        <v>239</v>
      </c>
      <c r="BM162" s="264" t="s">
        <v>693</v>
      </c>
    </row>
    <row r="163" s="12" customFormat="1" ht="25.92" customHeight="1">
      <c r="A163" s="12"/>
      <c r="B163" s="235"/>
      <c r="C163" s="236"/>
      <c r="D163" s="237" t="s">
        <v>77</v>
      </c>
      <c r="E163" s="238" t="s">
        <v>5170</v>
      </c>
      <c r="F163" s="238" t="s">
        <v>5171</v>
      </c>
      <c r="G163" s="236"/>
      <c r="H163" s="236"/>
      <c r="I163" s="239"/>
      <c r="J163" s="239"/>
      <c r="K163" s="240">
        <f>BK163</f>
        <v>0</v>
      </c>
      <c r="L163" s="236"/>
      <c r="M163" s="241"/>
      <c r="N163" s="242"/>
      <c r="O163" s="243"/>
      <c r="P163" s="243"/>
      <c r="Q163" s="244">
        <f>SUM(Q164:Q259)</f>
        <v>0</v>
      </c>
      <c r="R163" s="244">
        <f>SUM(R164:R259)</f>
        <v>0</v>
      </c>
      <c r="S163" s="243"/>
      <c r="T163" s="245">
        <f>SUM(T164:T259)</f>
        <v>0</v>
      </c>
      <c r="U163" s="243"/>
      <c r="V163" s="245">
        <f>SUM(V164:V259)</f>
        <v>0</v>
      </c>
      <c r="W163" s="243"/>
      <c r="X163" s="246">
        <f>SUM(X164:X259)</f>
        <v>0</v>
      </c>
      <c r="Y163" s="12"/>
      <c r="Z163" s="12"/>
      <c r="AA163" s="12"/>
      <c r="AB163" s="12"/>
      <c r="AC163" s="12"/>
      <c r="AD163" s="12"/>
      <c r="AE163" s="12"/>
      <c r="AR163" s="247" t="s">
        <v>86</v>
      </c>
      <c r="AT163" s="248" t="s">
        <v>77</v>
      </c>
      <c r="AU163" s="248" t="s">
        <v>78</v>
      </c>
      <c r="AY163" s="247" t="s">
        <v>223</v>
      </c>
      <c r="BK163" s="249">
        <f>SUM(BK164:BK259)</f>
        <v>0</v>
      </c>
    </row>
    <row r="164" s="2" customFormat="1" ht="16.5" customHeight="1">
      <c r="A164" s="39"/>
      <c r="B164" s="40"/>
      <c r="C164" s="252" t="s">
        <v>375</v>
      </c>
      <c r="D164" s="252" t="s">
        <v>226</v>
      </c>
      <c r="E164" s="253" t="s">
        <v>5172</v>
      </c>
      <c r="F164" s="254" t="s">
        <v>5173</v>
      </c>
      <c r="G164" s="255" t="s">
        <v>229</v>
      </c>
      <c r="H164" s="256">
        <v>1</v>
      </c>
      <c r="I164" s="257"/>
      <c r="J164" s="257"/>
      <c r="K164" s="258">
        <f>ROUND(P164*H164,2)</f>
        <v>0</v>
      </c>
      <c r="L164" s="254" t="s">
        <v>3639</v>
      </c>
      <c r="M164" s="45"/>
      <c r="N164" s="259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0</v>
      </c>
      <c r="V164" s="262">
        <f>U164*H164</f>
        <v>0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239</v>
      </c>
      <c r="AT164" s="264" t="s">
        <v>226</v>
      </c>
      <c r="AU164" s="264" t="s">
        <v>86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239</v>
      </c>
      <c r="BM164" s="264" t="s">
        <v>713</v>
      </c>
    </row>
    <row r="165" s="2" customFormat="1" ht="16.5" customHeight="1">
      <c r="A165" s="39"/>
      <c r="B165" s="40"/>
      <c r="C165" s="252" t="s">
        <v>380</v>
      </c>
      <c r="D165" s="252" t="s">
        <v>226</v>
      </c>
      <c r="E165" s="253" t="s">
        <v>5174</v>
      </c>
      <c r="F165" s="254" t="s">
        <v>5175</v>
      </c>
      <c r="G165" s="255" t="s">
        <v>229</v>
      </c>
      <c r="H165" s="256">
        <v>1</v>
      </c>
      <c r="I165" s="257"/>
      <c r="J165" s="257"/>
      <c r="K165" s="258">
        <f>ROUND(P165*H165,2)</f>
        <v>0</v>
      </c>
      <c r="L165" s="254" t="s">
        <v>3639</v>
      </c>
      <c r="M165" s="45"/>
      <c r="N165" s="259" t="s">
        <v>1</v>
      </c>
      <c r="O165" s="260" t="s">
        <v>41</v>
      </c>
      <c r="P165" s="261">
        <f>I165+J165</f>
        <v>0</v>
      </c>
      <c r="Q165" s="261">
        <f>ROUND(I165*H165,2)</f>
        <v>0</v>
      </c>
      <c r="R165" s="261">
        <f>ROUND(J165*H165,2)</f>
        <v>0</v>
      </c>
      <c r="S165" s="92"/>
      <c r="T165" s="262">
        <f>S165*H165</f>
        <v>0</v>
      </c>
      <c r="U165" s="262">
        <v>0</v>
      </c>
      <c r="V165" s="262">
        <f>U165*H165</f>
        <v>0</v>
      </c>
      <c r="W165" s="262">
        <v>0</v>
      </c>
      <c r="X165" s="263">
        <f>W165*H165</f>
        <v>0</v>
      </c>
      <c r="Y165" s="39"/>
      <c r="Z165" s="39"/>
      <c r="AA165" s="39"/>
      <c r="AB165" s="39"/>
      <c r="AC165" s="39"/>
      <c r="AD165" s="39"/>
      <c r="AE165" s="39"/>
      <c r="AR165" s="264" t="s">
        <v>239</v>
      </c>
      <c r="AT165" s="264" t="s">
        <v>226</v>
      </c>
      <c r="AU165" s="264" t="s">
        <v>86</v>
      </c>
      <c r="AY165" s="18" t="s">
        <v>223</v>
      </c>
      <c r="BE165" s="265">
        <f>IF(O165="základní",K165,0)</f>
        <v>0</v>
      </c>
      <c r="BF165" s="265">
        <f>IF(O165="snížená",K165,0)</f>
        <v>0</v>
      </c>
      <c r="BG165" s="265">
        <f>IF(O165="zákl. přenesená",K165,0)</f>
        <v>0</v>
      </c>
      <c r="BH165" s="265">
        <f>IF(O165="sníž. přenesená",K165,0)</f>
        <v>0</v>
      </c>
      <c r="BI165" s="265">
        <f>IF(O165="nulová",K165,0)</f>
        <v>0</v>
      </c>
      <c r="BJ165" s="18" t="s">
        <v>86</v>
      </c>
      <c r="BK165" s="265">
        <f>ROUND(P165*H165,2)</f>
        <v>0</v>
      </c>
      <c r="BL165" s="18" t="s">
        <v>239</v>
      </c>
      <c r="BM165" s="264" t="s">
        <v>705</v>
      </c>
    </row>
    <row r="166" s="2" customFormat="1" ht="16.5" customHeight="1">
      <c r="A166" s="39"/>
      <c r="B166" s="40"/>
      <c r="C166" s="252" t="s">
        <v>298</v>
      </c>
      <c r="D166" s="252" t="s">
        <v>226</v>
      </c>
      <c r="E166" s="253" t="s">
        <v>5176</v>
      </c>
      <c r="F166" s="254" t="s">
        <v>5177</v>
      </c>
      <c r="G166" s="255" t="s">
        <v>229</v>
      </c>
      <c r="H166" s="256">
        <v>1</v>
      </c>
      <c r="I166" s="257"/>
      <c r="J166" s="257"/>
      <c r="K166" s="258">
        <f>ROUND(P166*H166,2)</f>
        <v>0</v>
      </c>
      <c r="L166" s="254" t="s">
        <v>3639</v>
      </c>
      <c r="M166" s="45"/>
      <c r="N166" s="259" t="s">
        <v>1</v>
      </c>
      <c r="O166" s="260" t="s">
        <v>41</v>
      </c>
      <c r="P166" s="261">
        <f>I166+J166</f>
        <v>0</v>
      </c>
      <c r="Q166" s="261">
        <f>ROUND(I166*H166,2)</f>
        <v>0</v>
      </c>
      <c r="R166" s="261">
        <f>ROUND(J166*H166,2)</f>
        <v>0</v>
      </c>
      <c r="S166" s="92"/>
      <c r="T166" s="262">
        <f>S166*H166</f>
        <v>0</v>
      </c>
      <c r="U166" s="262">
        <v>0</v>
      </c>
      <c r="V166" s="262">
        <f>U166*H166</f>
        <v>0</v>
      </c>
      <c r="W166" s="262">
        <v>0</v>
      </c>
      <c r="X166" s="263">
        <f>W166*H166</f>
        <v>0</v>
      </c>
      <c r="Y166" s="39"/>
      <c r="Z166" s="39"/>
      <c r="AA166" s="39"/>
      <c r="AB166" s="39"/>
      <c r="AC166" s="39"/>
      <c r="AD166" s="39"/>
      <c r="AE166" s="39"/>
      <c r="AR166" s="264" t="s">
        <v>239</v>
      </c>
      <c r="AT166" s="264" t="s">
        <v>226</v>
      </c>
      <c r="AU166" s="264" t="s">
        <v>86</v>
      </c>
      <c r="AY166" s="18" t="s">
        <v>223</v>
      </c>
      <c r="BE166" s="265">
        <f>IF(O166="základní",K166,0)</f>
        <v>0</v>
      </c>
      <c r="BF166" s="265">
        <f>IF(O166="snížená",K166,0)</f>
        <v>0</v>
      </c>
      <c r="BG166" s="265">
        <f>IF(O166="zákl. přenesená",K166,0)</f>
        <v>0</v>
      </c>
      <c r="BH166" s="265">
        <f>IF(O166="sníž. přenesená",K166,0)</f>
        <v>0</v>
      </c>
      <c r="BI166" s="265">
        <f>IF(O166="nulová",K166,0)</f>
        <v>0</v>
      </c>
      <c r="BJ166" s="18" t="s">
        <v>86</v>
      </c>
      <c r="BK166" s="265">
        <f>ROUND(P166*H166,2)</f>
        <v>0</v>
      </c>
      <c r="BL166" s="18" t="s">
        <v>239</v>
      </c>
      <c r="BM166" s="264" t="s">
        <v>1584</v>
      </c>
    </row>
    <row r="167" s="2" customFormat="1" ht="16.5" customHeight="1">
      <c r="A167" s="39"/>
      <c r="B167" s="40"/>
      <c r="C167" s="252" t="s">
        <v>307</v>
      </c>
      <c r="D167" s="252" t="s">
        <v>226</v>
      </c>
      <c r="E167" s="253" t="s">
        <v>5178</v>
      </c>
      <c r="F167" s="254" t="s">
        <v>1144</v>
      </c>
      <c r="G167" s="255" t="s">
        <v>229</v>
      </c>
      <c r="H167" s="256">
        <v>1</v>
      </c>
      <c r="I167" s="257"/>
      <c r="J167" s="257"/>
      <c r="K167" s="258">
        <f>ROUND(P167*H167,2)</f>
        <v>0</v>
      </c>
      <c r="L167" s="254" t="s">
        <v>3639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86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1596</v>
      </c>
    </row>
    <row r="168" s="2" customFormat="1" ht="21.75" customHeight="1">
      <c r="A168" s="39"/>
      <c r="B168" s="40"/>
      <c r="C168" s="252" t="s">
        <v>284</v>
      </c>
      <c r="D168" s="252" t="s">
        <v>226</v>
      </c>
      <c r="E168" s="253" t="s">
        <v>5179</v>
      </c>
      <c r="F168" s="254" t="s">
        <v>5180</v>
      </c>
      <c r="G168" s="255" t="s">
        <v>320</v>
      </c>
      <c r="H168" s="256">
        <v>19</v>
      </c>
      <c r="I168" s="257"/>
      <c r="J168" s="257"/>
      <c r="K168" s="258">
        <f>ROUND(P168*H168,2)</f>
        <v>0</v>
      </c>
      <c r="L168" s="254" t="s">
        <v>3639</v>
      </c>
      <c r="M168" s="45"/>
      <c r="N168" s="259" t="s">
        <v>1</v>
      </c>
      <c r="O168" s="260" t="s">
        <v>41</v>
      </c>
      <c r="P168" s="261">
        <f>I168+J168</f>
        <v>0</v>
      </c>
      <c r="Q168" s="261">
        <f>ROUND(I168*H168,2)</f>
        <v>0</v>
      </c>
      <c r="R168" s="261">
        <f>ROUND(J168*H168,2)</f>
        <v>0</v>
      </c>
      <c r="S168" s="92"/>
      <c r="T168" s="262">
        <f>S168*H168</f>
        <v>0</v>
      </c>
      <c r="U168" s="262">
        <v>0</v>
      </c>
      <c r="V168" s="262">
        <f>U168*H168</f>
        <v>0</v>
      </c>
      <c r="W168" s="262">
        <v>0</v>
      </c>
      <c r="X168" s="263">
        <f>W168*H168</f>
        <v>0</v>
      </c>
      <c r="Y168" s="39"/>
      <c r="Z168" s="39"/>
      <c r="AA168" s="39"/>
      <c r="AB168" s="39"/>
      <c r="AC168" s="39"/>
      <c r="AD168" s="39"/>
      <c r="AE168" s="39"/>
      <c r="AR168" s="264" t="s">
        <v>239</v>
      </c>
      <c r="AT168" s="264" t="s">
        <v>226</v>
      </c>
      <c r="AU168" s="264" t="s">
        <v>86</v>
      </c>
      <c r="AY168" s="18" t="s">
        <v>223</v>
      </c>
      <c r="BE168" s="265">
        <f>IF(O168="základní",K168,0)</f>
        <v>0</v>
      </c>
      <c r="BF168" s="265">
        <f>IF(O168="snížená",K168,0)</f>
        <v>0</v>
      </c>
      <c r="BG168" s="265">
        <f>IF(O168="zákl. přenesená",K168,0)</f>
        <v>0</v>
      </c>
      <c r="BH168" s="265">
        <f>IF(O168="sníž. přenesená",K168,0)</f>
        <v>0</v>
      </c>
      <c r="BI168" s="265">
        <f>IF(O168="nulová",K168,0)</f>
        <v>0</v>
      </c>
      <c r="BJ168" s="18" t="s">
        <v>86</v>
      </c>
      <c r="BK168" s="265">
        <f>ROUND(P168*H168,2)</f>
        <v>0</v>
      </c>
      <c r="BL168" s="18" t="s">
        <v>239</v>
      </c>
      <c r="BM168" s="264" t="s">
        <v>1607</v>
      </c>
    </row>
    <row r="169" s="2" customFormat="1" ht="16.5" customHeight="1">
      <c r="A169" s="39"/>
      <c r="B169" s="40"/>
      <c r="C169" s="252" t="s">
        <v>327</v>
      </c>
      <c r="D169" s="252" t="s">
        <v>226</v>
      </c>
      <c r="E169" s="253" t="s">
        <v>5181</v>
      </c>
      <c r="F169" s="254" t="s">
        <v>5182</v>
      </c>
      <c r="G169" s="255" t="s">
        <v>320</v>
      </c>
      <c r="H169" s="256">
        <v>19</v>
      </c>
      <c r="I169" s="257"/>
      <c r="J169" s="257"/>
      <c r="K169" s="258">
        <f>ROUND(P169*H169,2)</f>
        <v>0</v>
      </c>
      <c r="L169" s="254" t="s">
        <v>3639</v>
      </c>
      <c r="M169" s="45"/>
      <c r="N169" s="259" t="s">
        <v>1</v>
      </c>
      <c r="O169" s="260" t="s">
        <v>41</v>
      </c>
      <c r="P169" s="261">
        <f>I169+J169</f>
        <v>0</v>
      </c>
      <c r="Q169" s="261">
        <f>ROUND(I169*H169,2)</f>
        <v>0</v>
      </c>
      <c r="R169" s="261">
        <f>ROUND(J169*H169,2)</f>
        <v>0</v>
      </c>
      <c r="S169" s="92"/>
      <c r="T169" s="262">
        <f>S169*H169</f>
        <v>0</v>
      </c>
      <c r="U169" s="262">
        <v>0</v>
      </c>
      <c r="V169" s="262">
        <f>U169*H169</f>
        <v>0</v>
      </c>
      <c r="W169" s="262">
        <v>0</v>
      </c>
      <c r="X169" s="263">
        <f>W169*H169</f>
        <v>0</v>
      </c>
      <c r="Y169" s="39"/>
      <c r="Z169" s="39"/>
      <c r="AA169" s="39"/>
      <c r="AB169" s="39"/>
      <c r="AC169" s="39"/>
      <c r="AD169" s="39"/>
      <c r="AE169" s="39"/>
      <c r="AR169" s="264" t="s">
        <v>239</v>
      </c>
      <c r="AT169" s="264" t="s">
        <v>226</v>
      </c>
      <c r="AU169" s="264" t="s">
        <v>86</v>
      </c>
      <c r="AY169" s="18" t="s">
        <v>223</v>
      </c>
      <c r="BE169" s="265">
        <f>IF(O169="základní",K169,0)</f>
        <v>0</v>
      </c>
      <c r="BF169" s="265">
        <f>IF(O169="snížená",K169,0)</f>
        <v>0</v>
      </c>
      <c r="BG169" s="265">
        <f>IF(O169="zákl. přenesená",K169,0)</f>
        <v>0</v>
      </c>
      <c r="BH169" s="265">
        <f>IF(O169="sníž. přenesená",K169,0)</f>
        <v>0</v>
      </c>
      <c r="BI169" s="265">
        <f>IF(O169="nulová",K169,0)</f>
        <v>0</v>
      </c>
      <c r="BJ169" s="18" t="s">
        <v>86</v>
      </c>
      <c r="BK169" s="265">
        <f>ROUND(P169*H169,2)</f>
        <v>0</v>
      </c>
      <c r="BL169" s="18" t="s">
        <v>239</v>
      </c>
      <c r="BM169" s="264" t="s">
        <v>1618</v>
      </c>
    </row>
    <row r="170" s="2" customFormat="1" ht="21.75" customHeight="1">
      <c r="A170" s="39"/>
      <c r="B170" s="40"/>
      <c r="C170" s="252" t="s">
        <v>569</v>
      </c>
      <c r="D170" s="252" t="s">
        <v>226</v>
      </c>
      <c r="E170" s="253" t="s">
        <v>5183</v>
      </c>
      <c r="F170" s="254" t="s">
        <v>5184</v>
      </c>
      <c r="G170" s="255" t="s">
        <v>320</v>
      </c>
      <c r="H170" s="256">
        <v>2</v>
      </c>
      <c r="I170" s="257"/>
      <c r="J170" s="257"/>
      <c r="K170" s="258">
        <f>ROUND(P170*H170,2)</f>
        <v>0</v>
      </c>
      <c r="L170" s="254" t="s">
        <v>3639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</v>
      </c>
      <c r="V170" s="262">
        <f>U170*H170</f>
        <v>0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86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1634</v>
      </c>
    </row>
    <row r="171" s="2" customFormat="1" ht="55.5" customHeight="1">
      <c r="A171" s="39"/>
      <c r="B171" s="40"/>
      <c r="C171" s="252" t="s">
        <v>575</v>
      </c>
      <c r="D171" s="252" t="s">
        <v>226</v>
      </c>
      <c r="E171" s="253" t="s">
        <v>5185</v>
      </c>
      <c r="F171" s="254" t="s">
        <v>5186</v>
      </c>
      <c r="G171" s="255" t="s">
        <v>320</v>
      </c>
      <c r="H171" s="256">
        <v>1</v>
      </c>
      <c r="I171" s="257"/>
      <c r="J171" s="257"/>
      <c r="K171" s="258">
        <f>ROUND(P171*H171,2)</f>
        <v>0</v>
      </c>
      <c r="L171" s="254" t="s">
        <v>3639</v>
      </c>
      <c r="M171" s="45"/>
      <c r="N171" s="259" t="s">
        <v>1</v>
      </c>
      <c r="O171" s="260" t="s">
        <v>41</v>
      </c>
      <c r="P171" s="261">
        <f>I171+J171</f>
        <v>0</v>
      </c>
      <c r="Q171" s="261">
        <f>ROUND(I171*H171,2)</f>
        <v>0</v>
      </c>
      <c r="R171" s="261">
        <f>ROUND(J171*H171,2)</f>
        <v>0</v>
      </c>
      <c r="S171" s="92"/>
      <c r="T171" s="262">
        <f>S171*H171</f>
        <v>0</v>
      </c>
      <c r="U171" s="262">
        <v>0</v>
      </c>
      <c r="V171" s="262">
        <f>U171*H171</f>
        <v>0</v>
      </c>
      <c r="W171" s="262">
        <v>0</v>
      </c>
      <c r="X171" s="263">
        <f>W171*H171</f>
        <v>0</v>
      </c>
      <c r="Y171" s="39"/>
      <c r="Z171" s="39"/>
      <c r="AA171" s="39"/>
      <c r="AB171" s="39"/>
      <c r="AC171" s="39"/>
      <c r="AD171" s="39"/>
      <c r="AE171" s="39"/>
      <c r="AR171" s="264" t="s">
        <v>239</v>
      </c>
      <c r="AT171" s="264" t="s">
        <v>226</v>
      </c>
      <c r="AU171" s="264" t="s">
        <v>86</v>
      </c>
      <c r="AY171" s="18" t="s">
        <v>223</v>
      </c>
      <c r="BE171" s="265">
        <f>IF(O171="základní",K171,0)</f>
        <v>0</v>
      </c>
      <c r="BF171" s="265">
        <f>IF(O171="snížená",K171,0)</f>
        <v>0</v>
      </c>
      <c r="BG171" s="265">
        <f>IF(O171="zákl. přenesená",K171,0)</f>
        <v>0</v>
      </c>
      <c r="BH171" s="265">
        <f>IF(O171="sníž. přenesená",K171,0)</f>
        <v>0</v>
      </c>
      <c r="BI171" s="265">
        <f>IF(O171="nulová",K171,0)</f>
        <v>0</v>
      </c>
      <c r="BJ171" s="18" t="s">
        <v>86</v>
      </c>
      <c r="BK171" s="265">
        <f>ROUND(P171*H171,2)</f>
        <v>0</v>
      </c>
      <c r="BL171" s="18" t="s">
        <v>239</v>
      </c>
      <c r="BM171" s="264" t="s">
        <v>1643</v>
      </c>
    </row>
    <row r="172" s="2" customFormat="1" ht="16.5" customHeight="1">
      <c r="A172" s="39"/>
      <c r="B172" s="40"/>
      <c r="C172" s="252" t="s">
        <v>580</v>
      </c>
      <c r="D172" s="252" t="s">
        <v>226</v>
      </c>
      <c r="E172" s="253" t="s">
        <v>5187</v>
      </c>
      <c r="F172" s="254" t="s">
        <v>5188</v>
      </c>
      <c r="G172" s="255" t="s">
        <v>320</v>
      </c>
      <c r="H172" s="256">
        <v>1</v>
      </c>
      <c r="I172" s="257"/>
      <c r="J172" s="257"/>
      <c r="K172" s="258">
        <f>ROUND(P172*H172,2)</f>
        <v>0</v>
      </c>
      <c r="L172" s="254" t="s">
        <v>3639</v>
      </c>
      <c r="M172" s="45"/>
      <c r="N172" s="259" t="s">
        <v>1</v>
      </c>
      <c r="O172" s="260" t="s">
        <v>41</v>
      </c>
      <c r="P172" s="261">
        <f>I172+J172</f>
        <v>0</v>
      </c>
      <c r="Q172" s="261">
        <f>ROUND(I172*H172,2)</f>
        <v>0</v>
      </c>
      <c r="R172" s="261">
        <f>ROUND(J172*H172,2)</f>
        <v>0</v>
      </c>
      <c r="S172" s="92"/>
      <c r="T172" s="262">
        <f>S172*H172</f>
        <v>0</v>
      </c>
      <c r="U172" s="262">
        <v>0</v>
      </c>
      <c r="V172" s="262">
        <f>U172*H172</f>
        <v>0</v>
      </c>
      <c r="W172" s="262">
        <v>0</v>
      </c>
      <c r="X172" s="263">
        <f>W172*H172</f>
        <v>0</v>
      </c>
      <c r="Y172" s="39"/>
      <c r="Z172" s="39"/>
      <c r="AA172" s="39"/>
      <c r="AB172" s="39"/>
      <c r="AC172" s="39"/>
      <c r="AD172" s="39"/>
      <c r="AE172" s="39"/>
      <c r="AR172" s="264" t="s">
        <v>239</v>
      </c>
      <c r="AT172" s="264" t="s">
        <v>226</v>
      </c>
      <c r="AU172" s="264" t="s">
        <v>86</v>
      </c>
      <c r="AY172" s="18" t="s">
        <v>223</v>
      </c>
      <c r="BE172" s="265">
        <f>IF(O172="základní",K172,0)</f>
        <v>0</v>
      </c>
      <c r="BF172" s="265">
        <f>IF(O172="snížená",K172,0)</f>
        <v>0</v>
      </c>
      <c r="BG172" s="265">
        <f>IF(O172="zákl. přenesená",K172,0)</f>
        <v>0</v>
      </c>
      <c r="BH172" s="265">
        <f>IF(O172="sníž. přenesená",K172,0)</f>
        <v>0</v>
      </c>
      <c r="BI172" s="265">
        <f>IF(O172="nulová",K172,0)</f>
        <v>0</v>
      </c>
      <c r="BJ172" s="18" t="s">
        <v>86</v>
      </c>
      <c r="BK172" s="265">
        <f>ROUND(P172*H172,2)</f>
        <v>0</v>
      </c>
      <c r="BL172" s="18" t="s">
        <v>239</v>
      </c>
      <c r="BM172" s="264" t="s">
        <v>1654</v>
      </c>
    </row>
    <row r="173" s="2" customFormat="1" ht="16.5" customHeight="1">
      <c r="A173" s="39"/>
      <c r="B173" s="40"/>
      <c r="C173" s="252" t="s">
        <v>584</v>
      </c>
      <c r="D173" s="252" t="s">
        <v>226</v>
      </c>
      <c r="E173" s="253" t="s">
        <v>5189</v>
      </c>
      <c r="F173" s="254" t="s">
        <v>5190</v>
      </c>
      <c r="G173" s="255" t="s">
        <v>320</v>
      </c>
      <c r="H173" s="256">
        <v>5</v>
      </c>
      <c r="I173" s="257"/>
      <c r="J173" s="257"/>
      <c r="K173" s="258">
        <f>ROUND(P173*H173,2)</f>
        <v>0</v>
      </c>
      <c r="L173" s="254" t="s">
        <v>3639</v>
      </c>
      <c r="M173" s="45"/>
      <c r="N173" s="259" t="s">
        <v>1</v>
      </c>
      <c r="O173" s="260" t="s">
        <v>41</v>
      </c>
      <c r="P173" s="261">
        <f>I173+J173</f>
        <v>0</v>
      </c>
      <c r="Q173" s="261">
        <f>ROUND(I173*H173,2)</f>
        <v>0</v>
      </c>
      <c r="R173" s="261">
        <f>ROUND(J173*H173,2)</f>
        <v>0</v>
      </c>
      <c r="S173" s="92"/>
      <c r="T173" s="262">
        <f>S173*H173</f>
        <v>0</v>
      </c>
      <c r="U173" s="262">
        <v>0</v>
      </c>
      <c r="V173" s="262">
        <f>U173*H173</f>
        <v>0</v>
      </c>
      <c r="W173" s="262">
        <v>0</v>
      </c>
      <c r="X173" s="263">
        <f>W173*H173</f>
        <v>0</v>
      </c>
      <c r="Y173" s="39"/>
      <c r="Z173" s="39"/>
      <c r="AA173" s="39"/>
      <c r="AB173" s="39"/>
      <c r="AC173" s="39"/>
      <c r="AD173" s="39"/>
      <c r="AE173" s="39"/>
      <c r="AR173" s="264" t="s">
        <v>239</v>
      </c>
      <c r="AT173" s="264" t="s">
        <v>226</v>
      </c>
      <c r="AU173" s="264" t="s">
        <v>86</v>
      </c>
      <c r="AY173" s="18" t="s">
        <v>223</v>
      </c>
      <c r="BE173" s="265">
        <f>IF(O173="základní",K173,0)</f>
        <v>0</v>
      </c>
      <c r="BF173" s="265">
        <f>IF(O173="snížená",K173,0)</f>
        <v>0</v>
      </c>
      <c r="BG173" s="265">
        <f>IF(O173="zákl. přenesená",K173,0)</f>
        <v>0</v>
      </c>
      <c r="BH173" s="265">
        <f>IF(O173="sníž. přenesená",K173,0)</f>
        <v>0</v>
      </c>
      <c r="BI173" s="265">
        <f>IF(O173="nulová",K173,0)</f>
        <v>0</v>
      </c>
      <c r="BJ173" s="18" t="s">
        <v>86</v>
      </c>
      <c r="BK173" s="265">
        <f>ROUND(P173*H173,2)</f>
        <v>0</v>
      </c>
      <c r="BL173" s="18" t="s">
        <v>239</v>
      </c>
      <c r="BM173" s="264" t="s">
        <v>1666</v>
      </c>
    </row>
    <row r="174" s="2" customFormat="1" ht="16.5" customHeight="1">
      <c r="A174" s="39"/>
      <c r="B174" s="40"/>
      <c r="C174" s="252" t="s">
        <v>590</v>
      </c>
      <c r="D174" s="252" t="s">
        <v>226</v>
      </c>
      <c r="E174" s="253" t="s">
        <v>5191</v>
      </c>
      <c r="F174" s="254" t="s">
        <v>5192</v>
      </c>
      <c r="G174" s="255" t="s">
        <v>320</v>
      </c>
      <c r="H174" s="256">
        <v>1</v>
      </c>
      <c r="I174" s="257"/>
      <c r="J174" s="257"/>
      <c r="K174" s="258">
        <f>ROUND(P174*H174,2)</f>
        <v>0</v>
      </c>
      <c r="L174" s="254" t="s">
        <v>3639</v>
      </c>
      <c r="M174" s="45"/>
      <c r="N174" s="259" t="s">
        <v>1</v>
      </c>
      <c r="O174" s="260" t="s">
        <v>41</v>
      </c>
      <c r="P174" s="261">
        <f>I174+J174</f>
        <v>0</v>
      </c>
      <c r="Q174" s="261">
        <f>ROUND(I174*H174,2)</f>
        <v>0</v>
      </c>
      <c r="R174" s="261">
        <f>ROUND(J174*H174,2)</f>
        <v>0</v>
      </c>
      <c r="S174" s="92"/>
      <c r="T174" s="262">
        <f>S174*H174</f>
        <v>0</v>
      </c>
      <c r="U174" s="262">
        <v>0</v>
      </c>
      <c r="V174" s="262">
        <f>U174*H174</f>
        <v>0</v>
      </c>
      <c r="W174" s="262">
        <v>0</v>
      </c>
      <c r="X174" s="263">
        <f>W174*H174</f>
        <v>0</v>
      </c>
      <c r="Y174" s="39"/>
      <c r="Z174" s="39"/>
      <c r="AA174" s="39"/>
      <c r="AB174" s="39"/>
      <c r="AC174" s="39"/>
      <c r="AD174" s="39"/>
      <c r="AE174" s="39"/>
      <c r="AR174" s="264" t="s">
        <v>239</v>
      </c>
      <c r="AT174" s="264" t="s">
        <v>226</v>
      </c>
      <c r="AU174" s="264" t="s">
        <v>86</v>
      </c>
      <c r="AY174" s="18" t="s">
        <v>223</v>
      </c>
      <c r="BE174" s="265">
        <f>IF(O174="základní",K174,0)</f>
        <v>0</v>
      </c>
      <c r="BF174" s="265">
        <f>IF(O174="snížená",K174,0)</f>
        <v>0</v>
      </c>
      <c r="BG174" s="265">
        <f>IF(O174="zákl. přenesená",K174,0)</f>
        <v>0</v>
      </c>
      <c r="BH174" s="265">
        <f>IF(O174="sníž. přenesená",K174,0)</f>
        <v>0</v>
      </c>
      <c r="BI174" s="265">
        <f>IF(O174="nulová",K174,0)</f>
        <v>0</v>
      </c>
      <c r="BJ174" s="18" t="s">
        <v>86</v>
      </c>
      <c r="BK174" s="265">
        <f>ROUND(P174*H174,2)</f>
        <v>0</v>
      </c>
      <c r="BL174" s="18" t="s">
        <v>239</v>
      </c>
      <c r="BM174" s="264" t="s">
        <v>1680</v>
      </c>
    </row>
    <row r="175" s="2" customFormat="1" ht="16.5" customHeight="1">
      <c r="A175" s="39"/>
      <c r="B175" s="40"/>
      <c r="C175" s="252" t="s">
        <v>595</v>
      </c>
      <c r="D175" s="252" t="s">
        <v>226</v>
      </c>
      <c r="E175" s="253" t="s">
        <v>5193</v>
      </c>
      <c r="F175" s="254" t="s">
        <v>5194</v>
      </c>
      <c r="G175" s="255" t="s">
        <v>320</v>
      </c>
      <c r="H175" s="256">
        <v>1</v>
      </c>
      <c r="I175" s="257"/>
      <c r="J175" s="257"/>
      <c r="K175" s="258">
        <f>ROUND(P175*H175,2)</f>
        <v>0</v>
      </c>
      <c r="L175" s="254" t="s">
        <v>3639</v>
      </c>
      <c r="M175" s="45"/>
      <c r="N175" s="259" t="s">
        <v>1</v>
      </c>
      <c r="O175" s="260" t="s">
        <v>41</v>
      </c>
      <c r="P175" s="261">
        <f>I175+J175</f>
        <v>0</v>
      </c>
      <c r="Q175" s="261">
        <f>ROUND(I175*H175,2)</f>
        <v>0</v>
      </c>
      <c r="R175" s="261">
        <f>ROUND(J175*H175,2)</f>
        <v>0</v>
      </c>
      <c r="S175" s="92"/>
      <c r="T175" s="262">
        <f>S175*H175</f>
        <v>0</v>
      </c>
      <c r="U175" s="262">
        <v>0</v>
      </c>
      <c r="V175" s="262">
        <f>U175*H175</f>
        <v>0</v>
      </c>
      <c r="W175" s="262">
        <v>0</v>
      </c>
      <c r="X175" s="263">
        <f>W175*H175</f>
        <v>0</v>
      </c>
      <c r="Y175" s="39"/>
      <c r="Z175" s="39"/>
      <c r="AA175" s="39"/>
      <c r="AB175" s="39"/>
      <c r="AC175" s="39"/>
      <c r="AD175" s="39"/>
      <c r="AE175" s="39"/>
      <c r="AR175" s="264" t="s">
        <v>239</v>
      </c>
      <c r="AT175" s="264" t="s">
        <v>226</v>
      </c>
      <c r="AU175" s="264" t="s">
        <v>86</v>
      </c>
      <c r="AY175" s="18" t="s">
        <v>223</v>
      </c>
      <c r="BE175" s="265">
        <f>IF(O175="základní",K175,0)</f>
        <v>0</v>
      </c>
      <c r="BF175" s="265">
        <f>IF(O175="snížená",K175,0)</f>
        <v>0</v>
      </c>
      <c r="BG175" s="265">
        <f>IF(O175="zákl. přenesená",K175,0)</f>
        <v>0</v>
      </c>
      <c r="BH175" s="265">
        <f>IF(O175="sníž. přenesená",K175,0)</f>
        <v>0</v>
      </c>
      <c r="BI175" s="265">
        <f>IF(O175="nulová",K175,0)</f>
        <v>0</v>
      </c>
      <c r="BJ175" s="18" t="s">
        <v>86</v>
      </c>
      <c r="BK175" s="265">
        <f>ROUND(P175*H175,2)</f>
        <v>0</v>
      </c>
      <c r="BL175" s="18" t="s">
        <v>239</v>
      </c>
      <c r="BM175" s="264" t="s">
        <v>1690</v>
      </c>
    </row>
    <row r="176" s="2" customFormat="1" ht="44.25" customHeight="1">
      <c r="A176" s="39"/>
      <c r="B176" s="40"/>
      <c r="C176" s="252" t="s">
        <v>601</v>
      </c>
      <c r="D176" s="252" t="s">
        <v>226</v>
      </c>
      <c r="E176" s="253" t="s">
        <v>5195</v>
      </c>
      <c r="F176" s="254" t="s">
        <v>5196</v>
      </c>
      <c r="G176" s="255" t="s">
        <v>320</v>
      </c>
      <c r="H176" s="256">
        <v>1</v>
      </c>
      <c r="I176" s="257"/>
      <c r="J176" s="257"/>
      <c r="K176" s="258">
        <f>ROUND(P176*H176,2)</f>
        <v>0</v>
      </c>
      <c r="L176" s="254" t="s">
        <v>3639</v>
      </c>
      <c r="M176" s="45"/>
      <c r="N176" s="259" t="s">
        <v>1</v>
      </c>
      <c r="O176" s="260" t="s">
        <v>41</v>
      </c>
      <c r="P176" s="261">
        <f>I176+J176</f>
        <v>0</v>
      </c>
      <c r="Q176" s="261">
        <f>ROUND(I176*H176,2)</f>
        <v>0</v>
      </c>
      <c r="R176" s="261">
        <f>ROUND(J176*H176,2)</f>
        <v>0</v>
      </c>
      <c r="S176" s="92"/>
      <c r="T176" s="262">
        <f>S176*H176</f>
        <v>0</v>
      </c>
      <c r="U176" s="262">
        <v>0</v>
      </c>
      <c r="V176" s="262">
        <f>U176*H176</f>
        <v>0</v>
      </c>
      <c r="W176" s="262">
        <v>0</v>
      </c>
      <c r="X176" s="263">
        <f>W176*H176</f>
        <v>0</v>
      </c>
      <c r="Y176" s="39"/>
      <c r="Z176" s="39"/>
      <c r="AA176" s="39"/>
      <c r="AB176" s="39"/>
      <c r="AC176" s="39"/>
      <c r="AD176" s="39"/>
      <c r="AE176" s="39"/>
      <c r="AR176" s="264" t="s">
        <v>239</v>
      </c>
      <c r="AT176" s="264" t="s">
        <v>226</v>
      </c>
      <c r="AU176" s="264" t="s">
        <v>86</v>
      </c>
      <c r="AY176" s="18" t="s">
        <v>223</v>
      </c>
      <c r="BE176" s="265">
        <f>IF(O176="základní",K176,0)</f>
        <v>0</v>
      </c>
      <c r="BF176" s="265">
        <f>IF(O176="snížená",K176,0)</f>
        <v>0</v>
      </c>
      <c r="BG176" s="265">
        <f>IF(O176="zákl. přenesená",K176,0)</f>
        <v>0</v>
      </c>
      <c r="BH176" s="265">
        <f>IF(O176="sníž. přenesená",K176,0)</f>
        <v>0</v>
      </c>
      <c r="BI176" s="265">
        <f>IF(O176="nulová",K176,0)</f>
        <v>0</v>
      </c>
      <c r="BJ176" s="18" t="s">
        <v>86</v>
      </c>
      <c r="BK176" s="265">
        <f>ROUND(P176*H176,2)</f>
        <v>0</v>
      </c>
      <c r="BL176" s="18" t="s">
        <v>239</v>
      </c>
      <c r="BM176" s="264" t="s">
        <v>1700</v>
      </c>
    </row>
    <row r="177" s="2" customFormat="1" ht="44.25" customHeight="1">
      <c r="A177" s="39"/>
      <c r="B177" s="40"/>
      <c r="C177" s="252" t="s">
        <v>611</v>
      </c>
      <c r="D177" s="252" t="s">
        <v>226</v>
      </c>
      <c r="E177" s="253" t="s">
        <v>5197</v>
      </c>
      <c r="F177" s="254" t="s">
        <v>5198</v>
      </c>
      <c r="G177" s="255" t="s">
        <v>320</v>
      </c>
      <c r="H177" s="256">
        <v>1</v>
      </c>
      <c r="I177" s="257"/>
      <c r="J177" s="257"/>
      <c r="K177" s="258">
        <f>ROUND(P177*H177,2)</f>
        <v>0</v>
      </c>
      <c r="L177" s="254" t="s">
        <v>3639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</v>
      </c>
      <c r="V177" s="262">
        <f>U177*H177</f>
        <v>0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86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1708</v>
      </c>
    </row>
    <row r="178" s="2" customFormat="1" ht="44.25" customHeight="1">
      <c r="A178" s="39"/>
      <c r="B178" s="40"/>
      <c r="C178" s="252" t="s">
        <v>616</v>
      </c>
      <c r="D178" s="252" t="s">
        <v>226</v>
      </c>
      <c r="E178" s="253" t="s">
        <v>5199</v>
      </c>
      <c r="F178" s="254" t="s">
        <v>5200</v>
      </c>
      <c r="G178" s="255" t="s">
        <v>320</v>
      </c>
      <c r="H178" s="256">
        <v>1</v>
      </c>
      <c r="I178" s="257"/>
      <c r="J178" s="257"/>
      <c r="K178" s="258">
        <f>ROUND(P178*H178,2)</f>
        <v>0</v>
      </c>
      <c r="L178" s="254" t="s">
        <v>3639</v>
      </c>
      <c r="M178" s="45"/>
      <c r="N178" s="259" t="s">
        <v>1</v>
      </c>
      <c r="O178" s="260" t="s">
        <v>41</v>
      </c>
      <c r="P178" s="261">
        <f>I178+J178</f>
        <v>0</v>
      </c>
      <c r="Q178" s="261">
        <f>ROUND(I178*H178,2)</f>
        <v>0</v>
      </c>
      <c r="R178" s="261">
        <f>ROUND(J178*H178,2)</f>
        <v>0</v>
      </c>
      <c r="S178" s="92"/>
      <c r="T178" s="262">
        <f>S178*H178</f>
        <v>0</v>
      </c>
      <c r="U178" s="262">
        <v>0</v>
      </c>
      <c r="V178" s="262">
        <f>U178*H178</f>
        <v>0</v>
      </c>
      <c r="W178" s="262">
        <v>0</v>
      </c>
      <c r="X178" s="263">
        <f>W178*H178</f>
        <v>0</v>
      </c>
      <c r="Y178" s="39"/>
      <c r="Z178" s="39"/>
      <c r="AA178" s="39"/>
      <c r="AB178" s="39"/>
      <c r="AC178" s="39"/>
      <c r="AD178" s="39"/>
      <c r="AE178" s="39"/>
      <c r="AR178" s="264" t="s">
        <v>239</v>
      </c>
      <c r="AT178" s="264" t="s">
        <v>226</v>
      </c>
      <c r="AU178" s="264" t="s">
        <v>86</v>
      </c>
      <c r="AY178" s="18" t="s">
        <v>223</v>
      </c>
      <c r="BE178" s="265">
        <f>IF(O178="základní",K178,0)</f>
        <v>0</v>
      </c>
      <c r="BF178" s="265">
        <f>IF(O178="snížená",K178,0)</f>
        <v>0</v>
      </c>
      <c r="BG178" s="265">
        <f>IF(O178="zákl. přenesená",K178,0)</f>
        <v>0</v>
      </c>
      <c r="BH178" s="265">
        <f>IF(O178="sníž. přenesená",K178,0)</f>
        <v>0</v>
      </c>
      <c r="BI178" s="265">
        <f>IF(O178="nulová",K178,0)</f>
        <v>0</v>
      </c>
      <c r="BJ178" s="18" t="s">
        <v>86</v>
      </c>
      <c r="BK178" s="265">
        <f>ROUND(P178*H178,2)</f>
        <v>0</v>
      </c>
      <c r="BL178" s="18" t="s">
        <v>239</v>
      </c>
      <c r="BM178" s="264" t="s">
        <v>1720</v>
      </c>
    </row>
    <row r="179" s="2" customFormat="1" ht="44.25" customHeight="1">
      <c r="A179" s="39"/>
      <c r="B179" s="40"/>
      <c r="C179" s="252" t="s">
        <v>621</v>
      </c>
      <c r="D179" s="252" t="s">
        <v>226</v>
      </c>
      <c r="E179" s="253" t="s">
        <v>5201</v>
      </c>
      <c r="F179" s="254" t="s">
        <v>5202</v>
      </c>
      <c r="G179" s="255" t="s">
        <v>320</v>
      </c>
      <c r="H179" s="256">
        <v>1</v>
      </c>
      <c r="I179" s="257"/>
      <c r="J179" s="257"/>
      <c r="K179" s="258">
        <f>ROUND(P179*H179,2)</f>
        <v>0</v>
      </c>
      <c r="L179" s="254" t="s">
        <v>3639</v>
      </c>
      <c r="M179" s="45"/>
      <c r="N179" s="259" t="s">
        <v>1</v>
      </c>
      <c r="O179" s="260" t="s">
        <v>41</v>
      </c>
      <c r="P179" s="261">
        <f>I179+J179</f>
        <v>0</v>
      </c>
      <c r="Q179" s="261">
        <f>ROUND(I179*H179,2)</f>
        <v>0</v>
      </c>
      <c r="R179" s="261">
        <f>ROUND(J179*H179,2)</f>
        <v>0</v>
      </c>
      <c r="S179" s="92"/>
      <c r="T179" s="262">
        <f>S179*H179</f>
        <v>0</v>
      </c>
      <c r="U179" s="262">
        <v>0</v>
      </c>
      <c r="V179" s="262">
        <f>U179*H179</f>
        <v>0</v>
      </c>
      <c r="W179" s="262">
        <v>0</v>
      </c>
      <c r="X179" s="263">
        <f>W179*H179</f>
        <v>0</v>
      </c>
      <c r="Y179" s="39"/>
      <c r="Z179" s="39"/>
      <c r="AA179" s="39"/>
      <c r="AB179" s="39"/>
      <c r="AC179" s="39"/>
      <c r="AD179" s="39"/>
      <c r="AE179" s="39"/>
      <c r="AR179" s="264" t="s">
        <v>239</v>
      </c>
      <c r="AT179" s="264" t="s">
        <v>226</v>
      </c>
      <c r="AU179" s="264" t="s">
        <v>86</v>
      </c>
      <c r="AY179" s="18" t="s">
        <v>223</v>
      </c>
      <c r="BE179" s="265">
        <f>IF(O179="základní",K179,0)</f>
        <v>0</v>
      </c>
      <c r="BF179" s="265">
        <f>IF(O179="snížená",K179,0)</f>
        <v>0</v>
      </c>
      <c r="BG179" s="265">
        <f>IF(O179="zákl. přenesená",K179,0)</f>
        <v>0</v>
      </c>
      <c r="BH179" s="265">
        <f>IF(O179="sníž. přenesená",K179,0)</f>
        <v>0</v>
      </c>
      <c r="BI179" s="265">
        <f>IF(O179="nulová",K179,0)</f>
        <v>0</v>
      </c>
      <c r="BJ179" s="18" t="s">
        <v>86</v>
      </c>
      <c r="BK179" s="265">
        <f>ROUND(P179*H179,2)</f>
        <v>0</v>
      </c>
      <c r="BL179" s="18" t="s">
        <v>239</v>
      </c>
      <c r="BM179" s="264" t="s">
        <v>2268</v>
      </c>
    </row>
    <row r="180" s="2" customFormat="1" ht="44.25" customHeight="1">
      <c r="A180" s="39"/>
      <c r="B180" s="40"/>
      <c r="C180" s="252" t="s">
        <v>625</v>
      </c>
      <c r="D180" s="252" t="s">
        <v>226</v>
      </c>
      <c r="E180" s="253" t="s">
        <v>5203</v>
      </c>
      <c r="F180" s="254" t="s">
        <v>5204</v>
      </c>
      <c r="G180" s="255" t="s">
        <v>320</v>
      </c>
      <c r="H180" s="256">
        <v>1</v>
      </c>
      <c r="I180" s="257"/>
      <c r="J180" s="257"/>
      <c r="K180" s="258">
        <f>ROUND(P180*H180,2)</f>
        <v>0</v>
      </c>
      <c r="L180" s="254" t="s">
        <v>3639</v>
      </c>
      <c r="M180" s="45"/>
      <c r="N180" s="259" t="s">
        <v>1</v>
      </c>
      <c r="O180" s="260" t="s">
        <v>41</v>
      </c>
      <c r="P180" s="261">
        <f>I180+J180</f>
        <v>0</v>
      </c>
      <c r="Q180" s="261">
        <f>ROUND(I180*H180,2)</f>
        <v>0</v>
      </c>
      <c r="R180" s="261">
        <f>ROUND(J180*H180,2)</f>
        <v>0</v>
      </c>
      <c r="S180" s="92"/>
      <c r="T180" s="262">
        <f>S180*H180</f>
        <v>0</v>
      </c>
      <c r="U180" s="262">
        <v>0</v>
      </c>
      <c r="V180" s="262">
        <f>U180*H180</f>
        <v>0</v>
      </c>
      <c r="W180" s="262">
        <v>0</v>
      </c>
      <c r="X180" s="263">
        <f>W180*H180</f>
        <v>0</v>
      </c>
      <c r="Y180" s="39"/>
      <c r="Z180" s="39"/>
      <c r="AA180" s="39"/>
      <c r="AB180" s="39"/>
      <c r="AC180" s="39"/>
      <c r="AD180" s="39"/>
      <c r="AE180" s="39"/>
      <c r="AR180" s="264" t="s">
        <v>239</v>
      </c>
      <c r="AT180" s="264" t="s">
        <v>226</v>
      </c>
      <c r="AU180" s="264" t="s">
        <v>86</v>
      </c>
      <c r="AY180" s="18" t="s">
        <v>223</v>
      </c>
      <c r="BE180" s="265">
        <f>IF(O180="základní",K180,0)</f>
        <v>0</v>
      </c>
      <c r="BF180" s="265">
        <f>IF(O180="snížená",K180,0)</f>
        <v>0</v>
      </c>
      <c r="BG180" s="265">
        <f>IF(O180="zákl. přenesená",K180,0)</f>
        <v>0</v>
      </c>
      <c r="BH180" s="265">
        <f>IF(O180="sníž. přenesená",K180,0)</f>
        <v>0</v>
      </c>
      <c r="BI180" s="265">
        <f>IF(O180="nulová",K180,0)</f>
        <v>0</v>
      </c>
      <c r="BJ180" s="18" t="s">
        <v>86</v>
      </c>
      <c r="BK180" s="265">
        <f>ROUND(P180*H180,2)</f>
        <v>0</v>
      </c>
      <c r="BL180" s="18" t="s">
        <v>239</v>
      </c>
      <c r="BM180" s="264" t="s">
        <v>1739</v>
      </c>
    </row>
    <row r="181" s="2" customFormat="1" ht="44.25" customHeight="1">
      <c r="A181" s="39"/>
      <c r="B181" s="40"/>
      <c r="C181" s="252" t="s">
        <v>630</v>
      </c>
      <c r="D181" s="252" t="s">
        <v>226</v>
      </c>
      <c r="E181" s="253" t="s">
        <v>5205</v>
      </c>
      <c r="F181" s="254" t="s">
        <v>5206</v>
      </c>
      <c r="G181" s="255" t="s">
        <v>320</v>
      </c>
      <c r="H181" s="256">
        <v>1</v>
      </c>
      <c r="I181" s="257"/>
      <c r="J181" s="257"/>
      <c r="K181" s="258">
        <f>ROUND(P181*H181,2)</f>
        <v>0</v>
      </c>
      <c r="L181" s="254" t="s">
        <v>3639</v>
      </c>
      <c r="M181" s="45"/>
      <c r="N181" s="259" t="s">
        <v>1</v>
      </c>
      <c r="O181" s="260" t="s">
        <v>41</v>
      </c>
      <c r="P181" s="261">
        <f>I181+J181</f>
        <v>0</v>
      </c>
      <c r="Q181" s="261">
        <f>ROUND(I181*H181,2)</f>
        <v>0</v>
      </c>
      <c r="R181" s="261">
        <f>ROUND(J181*H181,2)</f>
        <v>0</v>
      </c>
      <c r="S181" s="92"/>
      <c r="T181" s="262">
        <f>S181*H181</f>
        <v>0</v>
      </c>
      <c r="U181" s="262">
        <v>0</v>
      </c>
      <c r="V181" s="262">
        <f>U181*H181</f>
        <v>0</v>
      </c>
      <c r="W181" s="262">
        <v>0</v>
      </c>
      <c r="X181" s="263">
        <f>W181*H181</f>
        <v>0</v>
      </c>
      <c r="Y181" s="39"/>
      <c r="Z181" s="39"/>
      <c r="AA181" s="39"/>
      <c r="AB181" s="39"/>
      <c r="AC181" s="39"/>
      <c r="AD181" s="39"/>
      <c r="AE181" s="39"/>
      <c r="AR181" s="264" t="s">
        <v>239</v>
      </c>
      <c r="AT181" s="264" t="s">
        <v>226</v>
      </c>
      <c r="AU181" s="264" t="s">
        <v>86</v>
      </c>
      <c r="AY181" s="18" t="s">
        <v>223</v>
      </c>
      <c r="BE181" s="265">
        <f>IF(O181="základní",K181,0)</f>
        <v>0</v>
      </c>
      <c r="BF181" s="265">
        <f>IF(O181="snížená",K181,0)</f>
        <v>0</v>
      </c>
      <c r="BG181" s="265">
        <f>IF(O181="zákl. přenesená",K181,0)</f>
        <v>0</v>
      </c>
      <c r="BH181" s="265">
        <f>IF(O181="sníž. přenesená",K181,0)</f>
        <v>0</v>
      </c>
      <c r="BI181" s="265">
        <f>IF(O181="nulová",K181,0)</f>
        <v>0</v>
      </c>
      <c r="BJ181" s="18" t="s">
        <v>86</v>
      </c>
      <c r="BK181" s="265">
        <f>ROUND(P181*H181,2)</f>
        <v>0</v>
      </c>
      <c r="BL181" s="18" t="s">
        <v>239</v>
      </c>
      <c r="BM181" s="264" t="s">
        <v>3747</v>
      </c>
    </row>
    <row r="182" s="2" customFormat="1" ht="44.25" customHeight="1">
      <c r="A182" s="39"/>
      <c r="B182" s="40"/>
      <c r="C182" s="252" t="s">
        <v>635</v>
      </c>
      <c r="D182" s="252" t="s">
        <v>226</v>
      </c>
      <c r="E182" s="253" t="s">
        <v>5207</v>
      </c>
      <c r="F182" s="254" t="s">
        <v>5208</v>
      </c>
      <c r="G182" s="255" t="s">
        <v>320</v>
      </c>
      <c r="H182" s="256">
        <v>1</v>
      </c>
      <c r="I182" s="257"/>
      <c r="J182" s="257"/>
      <c r="K182" s="258">
        <f>ROUND(P182*H182,2)</f>
        <v>0</v>
      </c>
      <c r="L182" s="254" t="s">
        <v>3639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0</v>
      </c>
      <c r="V182" s="262">
        <f>U182*H182</f>
        <v>0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86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1758</v>
      </c>
    </row>
    <row r="183" s="2" customFormat="1" ht="44.25" customHeight="1">
      <c r="A183" s="39"/>
      <c r="B183" s="40"/>
      <c r="C183" s="252" t="s">
        <v>640</v>
      </c>
      <c r="D183" s="252" t="s">
        <v>226</v>
      </c>
      <c r="E183" s="253" t="s">
        <v>5209</v>
      </c>
      <c r="F183" s="254" t="s">
        <v>5210</v>
      </c>
      <c r="G183" s="255" t="s">
        <v>320</v>
      </c>
      <c r="H183" s="256">
        <v>1</v>
      </c>
      <c r="I183" s="257"/>
      <c r="J183" s="257"/>
      <c r="K183" s="258">
        <f>ROUND(P183*H183,2)</f>
        <v>0</v>
      </c>
      <c r="L183" s="254" t="s">
        <v>3639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</v>
      </c>
      <c r="V183" s="262">
        <f>U183*H183</f>
        <v>0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86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1766</v>
      </c>
    </row>
    <row r="184" s="2" customFormat="1" ht="33" customHeight="1">
      <c r="A184" s="39"/>
      <c r="B184" s="40"/>
      <c r="C184" s="252" t="s">
        <v>645</v>
      </c>
      <c r="D184" s="252" t="s">
        <v>226</v>
      </c>
      <c r="E184" s="253" t="s">
        <v>5211</v>
      </c>
      <c r="F184" s="254" t="s">
        <v>5212</v>
      </c>
      <c r="G184" s="255" t="s">
        <v>320</v>
      </c>
      <c r="H184" s="256">
        <v>1</v>
      </c>
      <c r="I184" s="257"/>
      <c r="J184" s="257"/>
      <c r="K184" s="258">
        <f>ROUND(P184*H184,2)</f>
        <v>0</v>
      </c>
      <c r="L184" s="254" t="s">
        <v>3639</v>
      </c>
      <c r="M184" s="45"/>
      <c r="N184" s="259" t="s">
        <v>1</v>
      </c>
      <c r="O184" s="260" t="s">
        <v>41</v>
      </c>
      <c r="P184" s="261">
        <f>I184+J184</f>
        <v>0</v>
      </c>
      <c r="Q184" s="261">
        <f>ROUND(I184*H184,2)</f>
        <v>0</v>
      </c>
      <c r="R184" s="261">
        <f>ROUND(J184*H184,2)</f>
        <v>0</v>
      </c>
      <c r="S184" s="92"/>
      <c r="T184" s="262">
        <f>S184*H184</f>
        <v>0</v>
      </c>
      <c r="U184" s="262">
        <v>0</v>
      </c>
      <c r="V184" s="262">
        <f>U184*H184</f>
        <v>0</v>
      </c>
      <c r="W184" s="262">
        <v>0</v>
      </c>
      <c r="X184" s="263">
        <f>W184*H184</f>
        <v>0</v>
      </c>
      <c r="Y184" s="39"/>
      <c r="Z184" s="39"/>
      <c r="AA184" s="39"/>
      <c r="AB184" s="39"/>
      <c r="AC184" s="39"/>
      <c r="AD184" s="39"/>
      <c r="AE184" s="39"/>
      <c r="AR184" s="264" t="s">
        <v>239</v>
      </c>
      <c r="AT184" s="264" t="s">
        <v>226</v>
      </c>
      <c r="AU184" s="264" t="s">
        <v>86</v>
      </c>
      <c r="AY184" s="18" t="s">
        <v>223</v>
      </c>
      <c r="BE184" s="265">
        <f>IF(O184="základní",K184,0)</f>
        <v>0</v>
      </c>
      <c r="BF184" s="265">
        <f>IF(O184="snížená",K184,0)</f>
        <v>0</v>
      </c>
      <c r="BG184" s="265">
        <f>IF(O184="zákl. přenesená",K184,0)</f>
        <v>0</v>
      </c>
      <c r="BH184" s="265">
        <f>IF(O184="sníž. přenesená",K184,0)</f>
        <v>0</v>
      </c>
      <c r="BI184" s="265">
        <f>IF(O184="nulová",K184,0)</f>
        <v>0</v>
      </c>
      <c r="BJ184" s="18" t="s">
        <v>86</v>
      </c>
      <c r="BK184" s="265">
        <f>ROUND(P184*H184,2)</f>
        <v>0</v>
      </c>
      <c r="BL184" s="18" t="s">
        <v>239</v>
      </c>
      <c r="BM184" s="264" t="s">
        <v>1775</v>
      </c>
    </row>
    <row r="185" s="2" customFormat="1" ht="33" customHeight="1">
      <c r="A185" s="39"/>
      <c r="B185" s="40"/>
      <c r="C185" s="252" t="s">
        <v>650</v>
      </c>
      <c r="D185" s="252" t="s">
        <v>226</v>
      </c>
      <c r="E185" s="253" t="s">
        <v>5213</v>
      </c>
      <c r="F185" s="254" t="s">
        <v>5214</v>
      </c>
      <c r="G185" s="255" t="s">
        <v>320</v>
      </c>
      <c r="H185" s="256">
        <v>1</v>
      </c>
      <c r="I185" s="257"/>
      <c r="J185" s="257"/>
      <c r="K185" s="258">
        <f>ROUND(P185*H185,2)</f>
        <v>0</v>
      </c>
      <c r="L185" s="254" t="s">
        <v>3639</v>
      </c>
      <c r="M185" s="45"/>
      <c r="N185" s="259" t="s">
        <v>1</v>
      </c>
      <c r="O185" s="260" t="s">
        <v>41</v>
      </c>
      <c r="P185" s="261">
        <f>I185+J185</f>
        <v>0</v>
      </c>
      <c r="Q185" s="261">
        <f>ROUND(I185*H185,2)</f>
        <v>0</v>
      </c>
      <c r="R185" s="261">
        <f>ROUND(J185*H185,2)</f>
        <v>0</v>
      </c>
      <c r="S185" s="92"/>
      <c r="T185" s="262">
        <f>S185*H185</f>
        <v>0</v>
      </c>
      <c r="U185" s="262">
        <v>0</v>
      </c>
      <c r="V185" s="262">
        <f>U185*H185</f>
        <v>0</v>
      </c>
      <c r="W185" s="262">
        <v>0</v>
      </c>
      <c r="X185" s="263">
        <f>W185*H185</f>
        <v>0</v>
      </c>
      <c r="Y185" s="39"/>
      <c r="Z185" s="39"/>
      <c r="AA185" s="39"/>
      <c r="AB185" s="39"/>
      <c r="AC185" s="39"/>
      <c r="AD185" s="39"/>
      <c r="AE185" s="39"/>
      <c r="AR185" s="264" t="s">
        <v>239</v>
      </c>
      <c r="AT185" s="264" t="s">
        <v>226</v>
      </c>
      <c r="AU185" s="264" t="s">
        <v>86</v>
      </c>
      <c r="AY185" s="18" t="s">
        <v>223</v>
      </c>
      <c r="BE185" s="265">
        <f>IF(O185="základní",K185,0)</f>
        <v>0</v>
      </c>
      <c r="BF185" s="265">
        <f>IF(O185="snížená",K185,0)</f>
        <v>0</v>
      </c>
      <c r="BG185" s="265">
        <f>IF(O185="zákl. přenesená",K185,0)</f>
        <v>0</v>
      </c>
      <c r="BH185" s="265">
        <f>IF(O185="sníž. přenesená",K185,0)</f>
        <v>0</v>
      </c>
      <c r="BI185" s="265">
        <f>IF(O185="nulová",K185,0)</f>
        <v>0</v>
      </c>
      <c r="BJ185" s="18" t="s">
        <v>86</v>
      </c>
      <c r="BK185" s="265">
        <f>ROUND(P185*H185,2)</f>
        <v>0</v>
      </c>
      <c r="BL185" s="18" t="s">
        <v>239</v>
      </c>
      <c r="BM185" s="264" t="s">
        <v>1787</v>
      </c>
    </row>
    <row r="186" s="2" customFormat="1" ht="44.25" customHeight="1">
      <c r="A186" s="39"/>
      <c r="B186" s="40"/>
      <c r="C186" s="252" t="s">
        <v>658</v>
      </c>
      <c r="D186" s="252" t="s">
        <v>226</v>
      </c>
      <c r="E186" s="253" t="s">
        <v>5215</v>
      </c>
      <c r="F186" s="254" t="s">
        <v>5216</v>
      </c>
      <c r="G186" s="255" t="s">
        <v>320</v>
      </c>
      <c r="H186" s="256">
        <v>1</v>
      </c>
      <c r="I186" s="257"/>
      <c r="J186" s="257"/>
      <c r="K186" s="258">
        <f>ROUND(P186*H186,2)</f>
        <v>0</v>
      </c>
      <c r="L186" s="254" t="s">
        <v>3639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</v>
      </c>
      <c r="V186" s="262">
        <f>U186*H186</f>
        <v>0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86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1797</v>
      </c>
    </row>
    <row r="187" s="2" customFormat="1" ht="33" customHeight="1">
      <c r="A187" s="39"/>
      <c r="B187" s="40"/>
      <c r="C187" s="252" t="s">
        <v>668</v>
      </c>
      <c r="D187" s="252" t="s">
        <v>226</v>
      </c>
      <c r="E187" s="253" t="s">
        <v>5217</v>
      </c>
      <c r="F187" s="254" t="s">
        <v>5218</v>
      </c>
      <c r="G187" s="255" t="s">
        <v>320</v>
      </c>
      <c r="H187" s="256">
        <v>1</v>
      </c>
      <c r="I187" s="257"/>
      <c r="J187" s="257"/>
      <c r="K187" s="258">
        <f>ROUND(P187*H187,2)</f>
        <v>0</v>
      </c>
      <c r="L187" s="254" t="s">
        <v>3639</v>
      </c>
      <c r="M187" s="45"/>
      <c r="N187" s="259" t="s">
        <v>1</v>
      </c>
      <c r="O187" s="260" t="s">
        <v>41</v>
      </c>
      <c r="P187" s="261">
        <f>I187+J187</f>
        <v>0</v>
      </c>
      <c r="Q187" s="261">
        <f>ROUND(I187*H187,2)</f>
        <v>0</v>
      </c>
      <c r="R187" s="261">
        <f>ROUND(J187*H187,2)</f>
        <v>0</v>
      </c>
      <c r="S187" s="92"/>
      <c r="T187" s="262">
        <f>S187*H187</f>
        <v>0</v>
      </c>
      <c r="U187" s="262">
        <v>0</v>
      </c>
      <c r="V187" s="262">
        <f>U187*H187</f>
        <v>0</v>
      </c>
      <c r="W187" s="262">
        <v>0</v>
      </c>
      <c r="X187" s="263">
        <f>W187*H187</f>
        <v>0</v>
      </c>
      <c r="Y187" s="39"/>
      <c r="Z187" s="39"/>
      <c r="AA187" s="39"/>
      <c r="AB187" s="39"/>
      <c r="AC187" s="39"/>
      <c r="AD187" s="39"/>
      <c r="AE187" s="39"/>
      <c r="AR187" s="264" t="s">
        <v>239</v>
      </c>
      <c r="AT187" s="264" t="s">
        <v>226</v>
      </c>
      <c r="AU187" s="264" t="s">
        <v>86</v>
      </c>
      <c r="AY187" s="18" t="s">
        <v>223</v>
      </c>
      <c r="BE187" s="265">
        <f>IF(O187="základní",K187,0)</f>
        <v>0</v>
      </c>
      <c r="BF187" s="265">
        <f>IF(O187="snížená",K187,0)</f>
        <v>0</v>
      </c>
      <c r="BG187" s="265">
        <f>IF(O187="zákl. přenesená",K187,0)</f>
        <v>0</v>
      </c>
      <c r="BH187" s="265">
        <f>IF(O187="sníž. přenesená",K187,0)</f>
        <v>0</v>
      </c>
      <c r="BI187" s="265">
        <f>IF(O187="nulová",K187,0)</f>
        <v>0</v>
      </c>
      <c r="BJ187" s="18" t="s">
        <v>86</v>
      </c>
      <c r="BK187" s="265">
        <f>ROUND(P187*H187,2)</f>
        <v>0</v>
      </c>
      <c r="BL187" s="18" t="s">
        <v>239</v>
      </c>
      <c r="BM187" s="264" t="s">
        <v>1807</v>
      </c>
    </row>
    <row r="188" s="2" customFormat="1" ht="33" customHeight="1">
      <c r="A188" s="39"/>
      <c r="B188" s="40"/>
      <c r="C188" s="252" t="s">
        <v>674</v>
      </c>
      <c r="D188" s="252" t="s">
        <v>226</v>
      </c>
      <c r="E188" s="253" t="s">
        <v>5219</v>
      </c>
      <c r="F188" s="254" t="s">
        <v>5220</v>
      </c>
      <c r="G188" s="255" t="s">
        <v>320</v>
      </c>
      <c r="H188" s="256">
        <v>1</v>
      </c>
      <c r="I188" s="257"/>
      <c r="J188" s="257"/>
      <c r="K188" s="258">
        <f>ROUND(P188*H188,2)</f>
        <v>0</v>
      </c>
      <c r="L188" s="254" t="s">
        <v>3639</v>
      </c>
      <c r="M188" s="45"/>
      <c r="N188" s="259" t="s">
        <v>1</v>
      </c>
      <c r="O188" s="260" t="s">
        <v>41</v>
      </c>
      <c r="P188" s="261">
        <f>I188+J188</f>
        <v>0</v>
      </c>
      <c r="Q188" s="261">
        <f>ROUND(I188*H188,2)</f>
        <v>0</v>
      </c>
      <c r="R188" s="261">
        <f>ROUND(J188*H188,2)</f>
        <v>0</v>
      </c>
      <c r="S188" s="92"/>
      <c r="T188" s="262">
        <f>S188*H188</f>
        <v>0</v>
      </c>
      <c r="U188" s="262">
        <v>0</v>
      </c>
      <c r="V188" s="262">
        <f>U188*H188</f>
        <v>0</v>
      </c>
      <c r="W188" s="262">
        <v>0</v>
      </c>
      <c r="X188" s="263">
        <f>W188*H188</f>
        <v>0</v>
      </c>
      <c r="Y188" s="39"/>
      <c r="Z188" s="39"/>
      <c r="AA188" s="39"/>
      <c r="AB188" s="39"/>
      <c r="AC188" s="39"/>
      <c r="AD188" s="39"/>
      <c r="AE188" s="39"/>
      <c r="AR188" s="264" t="s">
        <v>239</v>
      </c>
      <c r="AT188" s="264" t="s">
        <v>226</v>
      </c>
      <c r="AU188" s="264" t="s">
        <v>86</v>
      </c>
      <c r="AY188" s="18" t="s">
        <v>223</v>
      </c>
      <c r="BE188" s="265">
        <f>IF(O188="základní",K188,0)</f>
        <v>0</v>
      </c>
      <c r="BF188" s="265">
        <f>IF(O188="snížená",K188,0)</f>
        <v>0</v>
      </c>
      <c r="BG188" s="265">
        <f>IF(O188="zákl. přenesená",K188,0)</f>
        <v>0</v>
      </c>
      <c r="BH188" s="265">
        <f>IF(O188="sníž. přenesená",K188,0)</f>
        <v>0</v>
      </c>
      <c r="BI188" s="265">
        <f>IF(O188="nulová",K188,0)</f>
        <v>0</v>
      </c>
      <c r="BJ188" s="18" t="s">
        <v>86</v>
      </c>
      <c r="BK188" s="265">
        <f>ROUND(P188*H188,2)</f>
        <v>0</v>
      </c>
      <c r="BL188" s="18" t="s">
        <v>239</v>
      </c>
      <c r="BM188" s="264" t="s">
        <v>1816</v>
      </c>
    </row>
    <row r="189" s="2" customFormat="1" ht="21.75" customHeight="1">
      <c r="A189" s="39"/>
      <c r="B189" s="40"/>
      <c r="C189" s="252" t="s">
        <v>683</v>
      </c>
      <c r="D189" s="252" t="s">
        <v>226</v>
      </c>
      <c r="E189" s="253" t="s">
        <v>5221</v>
      </c>
      <c r="F189" s="254" t="s">
        <v>5222</v>
      </c>
      <c r="G189" s="255" t="s">
        <v>320</v>
      </c>
      <c r="H189" s="256">
        <v>1</v>
      </c>
      <c r="I189" s="257"/>
      <c r="J189" s="257"/>
      <c r="K189" s="258">
        <f>ROUND(P189*H189,2)</f>
        <v>0</v>
      </c>
      <c r="L189" s="254" t="s">
        <v>3639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86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1830</v>
      </c>
    </row>
    <row r="190" s="2" customFormat="1" ht="16.5" customHeight="1">
      <c r="A190" s="39"/>
      <c r="B190" s="40"/>
      <c r="C190" s="252" t="s">
        <v>688</v>
      </c>
      <c r="D190" s="252" t="s">
        <v>226</v>
      </c>
      <c r="E190" s="253" t="s">
        <v>5223</v>
      </c>
      <c r="F190" s="254" t="s">
        <v>5224</v>
      </c>
      <c r="G190" s="255" t="s">
        <v>721</v>
      </c>
      <c r="H190" s="256">
        <v>100</v>
      </c>
      <c r="I190" s="257"/>
      <c r="J190" s="257"/>
      <c r="K190" s="258">
        <f>ROUND(P190*H190,2)</f>
        <v>0</v>
      </c>
      <c r="L190" s="254" t="s">
        <v>3639</v>
      </c>
      <c r="M190" s="45"/>
      <c r="N190" s="259" t="s">
        <v>1</v>
      </c>
      <c r="O190" s="260" t="s">
        <v>41</v>
      </c>
      <c r="P190" s="261">
        <f>I190+J190</f>
        <v>0</v>
      </c>
      <c r="Q190" s="261">
        <f>ROUND(I190*H190,2)</f>
        <v>0</v>
      </c>
      <c r="R190" s="261">
        <f>ROUND(J190*H190,2)</f>
        <v>0</v>
      </c>
      <c r="S190" s="92"/>
      <c r="T190" s="262">
        <f>S190*H190</f>
        <v>0</v>
      </c>
      <c r="U190" s="262">
        <v>0</v>
      </c>
      <c r="V190" s="262">
        <f>U190*H190</f>
        <v>0</v>
      </c>
      <c r="W190" s="262">
        <v>0</v>
      </c>
      <c r="X190" s="263">
        <f>W190*H190</f>
        <v>0</v>
      </c>
      <c r="Y190" s="39"/>
      <c r="Z190" s="39"/>
      <c r="AA190" s="39"/>
      <c r="AB190" s="39"/>
      <c r="AC190" s="39"/>
      <c r="AD190" s="39"/>
      <c r="AE190" s="39"/>
      <c r="AR190" s="264" t="s">
        <v>239</v>
      </c>
      <c r="AT190" s="264" t="s">
        <v>226</v>
      </c>
      <c r="AU190" s="264" t="s">
        <v>86</v>
      </c>
      <c r="AY190" s="18" t="s">
        <v>223</v>
      </c>
      <c r="BE190" s="265">
        <f>IF(O190="základní",K190,0)</f>
        <v>0</v>
      </c>
      <c r="BF190" s="265">
        <f>IF(O190="snížená",K190,0)</f>
        <v>0</v>
      </c>
      <c r="BG190" s="265">
        <f>IF(O190="zákl. přenesená",K190,0)</f>
        <v>0</v>
      </c>
      <c r="BH190" s="265">
        <f>IF(O190="sníž. přenesená",K190,0)</f>
        <v>0</v>
      </c>
      <c r="BI190" s="265">
        <f>IF(O190="nulová",K190,0)</f>
        <v>0</v>
      </c>
      <c r="BJ190" s="18" t="s">
        <v>86</v>
      </c>
      <c r="BK190" s="265">
        <f>ROUND(P190*H190,2)</f>
        <v>0</v>
      </c>
      <c r="BL190" s="18" t="s">
        <v>239</v>
      </c>
      <c r="BM190" s="264" t="s">
        <v>1843</v>
      </c>
    </row>
    <row r="191" s="2" customFormat="1" ht="21.75" customHeight="1">
      <c r="A191" s="39"/>
      <c r="B191" s="40"/>
      <c r="C191" s="252" t="s">
        <v>693</v>
      </c>
      <c r="D191" s="252" t="s">
        <v>226</v>
      </c>
      <c r="E191" s="253" t="s">
        <v>5225</v>
      </c>
      <c r="F191" s="254" t="s">
        <v>5226</v>
      </c>
      <c r="G191" s="255" t="s">
        <v>320</v>
      </c>
      <c r="H191" s="256">
        <v>1</v>
      </c>
      <c r="I191" s="257"/>
      <c r="J191" s="257"/>
      <c r="K191" s="258">
        <f>ROUND(P191*H191,2)</f>
        <v>0</v>
      </c>
      <c r="L191" s="254" t="s">
        <v>3639</v>
      </c>
      <c r="M191" s="45"/>
      <c r="N191" s="259" t="s">
        <v>1</v>
      </c>
      <c r="O191" s="260" t="s">
        <v>41</v>
      </c>
      <c r="P191" s="261">
        <f>I191+J191</f>
        <v>0</v>
      </c>
      <c r="Q191" s="261">
        <f>ROUND(I191*H191,2)</f>
        <v>0</v>
      </c>
      <c r="R191" s="261">
        <f>ROUND(J191*H191,2)</f>
        <v>0</v>
      </c>
      <c r="S191" s="92"/>
      <c r="T191" s="262">
        <f>S191*H191</f>
        <v>0</v>
      </c>
      <c r="U191" s="262">
        <v>0</v>
      </c>
      <c r="V191" s="262">
        <f>U191*H191</f>
        <v>0</v>
      </c>
      <c r="W191" s="262">
        <v>0</v>
      </c>
      <c r="X191" s="263">
        <f>W191*H191</f>
        <v>0</v>
      </c>
      <c r="Y191" s="39"/>
      <c r="Z191" s="39"/>
      <c r="AA191" s="39"/>
      <c r="AB191" s="39"/>
      <c r="AC191" s="39"/>
      <c r="AD191" s="39"/>
      <c r="AE191" s="39"/>
      <c r="AR191" s="264" t="s">
        <v>239</v>
      </c>
      <c r="AT191" s="264" t="s">
        <v>226</v>
      </c>
      <c r="AU191" s="264" t="s">
        <v>86</v>
      </c>
      <c r="AY191" s="18" t="s">
        <v>223</v>
      </c>
      <c r="BE191" s="265">
        <f>IF(O191="základní",K191,0)</f>
        <v>0</v>
      </c>
      <c r="BF191" s="265">
        <f>IF(O191="snížená",K191,0)</f>
        <v>0</v>
      </c>
      <c r="BG191" s="265">
        <f>IF(O191="zákl. přenesená",K191,0)</f>
        <v>0</v>
      </c>
      <c r="BH191" s="265">
        <f>IF(O191="sníž. přenesená",K191,0)</f>
        <v>0</v>
      </c>
      <c r="BI191" s="265">
        <f>IF(O191="nulová",K191,0)</f>
        <v>0</v>
      </c>
      <c r="BJ191" s="18" t="s">
        <v>86</v>
      </c>
      <c r="BK191" s="265">
        <f>ROUND(P191*H191,2)</f>
        <v>0</v>
      </c>
      <c r="BL191" s="18" t="s">
        <v>239</v>
      </c>
      <c r="BM191" s="264" t="s">
        <v>1852</v>
      </c>
    </row>
    <row r="192" s="2" customFormat="1" ht="21.75" customHeight="1">
      <c r="A192" s="39"/>
      <c r="B192" s="40"/>
      <c r="C192" s="252" t="s">
        <v>698</v>
      </c>
      <c r="D192" s="252" t="s">
        <v>226</v>
      </c>
      <c r="E192" s="253" t="s">
        <v>5227</v>
      </c>
      <c r="F192" s="254" t="s">
        <v>5228</v>
      </c>
      <c r="G192" s="255" t="s">
        <v>320</v>
      </c>
      <c r="H192" s="256">
        <v>1</v>
      </c>
      <c r="I192" s="257"/>
      <c r="J192" s="257"/>
      <c r="K192" s="258">
        <f>ROUND(P192*H192,2)</f>
        <v>0</v>
      </c>
      <c r="L192" s="254" t="s">
        <v>3639</v>
      </c>
      <c r="M192" s="45"/>
      <c r="N192" s="259" t="s">
        <v>1</v>
      </c>
      <c r="O192" s="260" t="s">
        <v>41</v>
      </c>
      <c r="P192" s="261">
        <f>I192+J192</f>
        <v>0</v>
      </c>
      <c r="Q192" s="261">
        <f>ROUND(I192*H192,2)</f>
        <v>0</v>
      </c>
      <c r="R192" s="261">
        <f>ROUND(J192*H192,2)</f>
        <v>0</v>
      </c>
      <c r="S192" s="92"/>
      <c r="T192" s="262">
        <f>S192*H192</f>
        <v>0</v>
      </c>
      <c r="U192" s="262">
        <v>0</v>
      </c>
      <c r="V192" s="262">
        <f>U192*H192</f>
        <v>0</v>
      </c>
      <c r="W192" s="262">
        <v>0</v>
      </c>
      <c r="X192" s="263">
        <f>W192*H192</f>
        <v>0</v>
      </c>
      <c r="Y192" s="39"/>
      <c r="Z192" s="39"/>
      <c r="AA192" s="39"/>
      <c r="AB192" s="39"/>
      <c r="AC192" s="39"/>
      <c r="AD192" s="39"/>
      <c r="AE192" s="39"/>
      <c r="AR192" s="264" t="s">
        <v>239</v>
      </c>
      <c r="AT192" s="264" t="s">
        <v>226</v>
      </c>
      <c r="AU192" s="264" t="s">
        <v>86</v>
      </c>
      <c r="AY192" s="18" t="s">
        <v>223</v>
      </c>
      <c r="BE192" s="265">
        <f>IF(O192="základní",K192,0)</f>
        <v>0</v>
      </c>
      <c r="BF192" s="265">
        <f>IF(O192="snížená",K192,0)</f>
        <v>0</v>
      </c>
      <c r="BG192" s="265">
        <f>IF(O192="zákl. přenesená",K192,0)</f>
        <v>0</v>
      </c>
      <c r="BH192" s="265">
        <f>IF(O192="sníž. přenesená",K192,0)</f>
        <v>0</v>
      </c>
      <c r="BI192" s="265">
        <f>IF(O192="nulová",K192,0)</f>
        <v>0</v>
      </c>
      <c r="BJ192" s="18" t="s">
        <v>86</v>
      </c>
      <c r="BK192" s="265">
        <f>ROUND(P192*H192,2)</f>
        <v>0</v>
      </c>
      <c r="BL192" s="18" t="s">
        <v>239</v>
      </c>
      <c r="BM192" s="264" t="s">
        <v>1864</v>
      </c>
    </row>
    <row r="193" s="2" customFormat="1" ht="16.5" customHeight="1">
      <c r="A193" s="39"/>
      <c r="B193" s="40"/>
      <c r="C193" s="252" t="s">
        <v>713</v>
      </c>
      <c r="D193" s="252" t="s">
        <v>226</v>
      </c>
      <c r="E193" s="253" t="s">
        <v>5229</v>
      </c>
      <c r="F193" s="254" t="s">
        <v>5230</v>
      </c>
      <c r="G193" s="255" t="s">
        <v>320</v>
      </c>
      <c r="H193" s="256">
        <v>1</v>
      </c>
      <c r="I193" s="257"/>
      <c r="J193" s="257"/>
      <c r="K193" s="258">
        <f>ROUND(P193*H193,2)</f>
        <v>0</v>
      </c>
      <c r="L193" s="254" t="s">
        <v>3639</v>
      </c>
      <c r="M193" s="45"/>
      <c r="N193" s="259" t="s">
        <v>1</v>
      </c>
      <c r="O193" s="260" t="s">
        <v>41</v>
      </c>
      <c r="P193" s="261">
        <f>I193+J193</f>
        <v>0</v>
      </c>
      <c r="Q193" s="261">
        <f>ROUND(I193*H193,2)</f>
        <v>0</v>
      </c>
      <c r="R193" s="261">
        <f>ROUND(J193*H193,2)</f>
        <v>0</v>
      </c>
      <c r="S193" s="92"/>
      <c r="T193" s="262">
        <f>S193*H193</f>
        <v>0</v>
      </c>
      <c r="U193" s="262">
        <v>0</v>
      </c>
      <c r="V193" s="262">
        <f>U193*H193</f>
        <v>0</v>
      </c>
      <c r="W193" s="262">
        <v>0</v>
      </c>
      <c r="X193" s="263">
        <f>W193*H193</f>
        <v>0</v>
      </c>
      <c r="Y193" s="39"/>
      <c r="Z193" s="39"/>
      <c r="AA193" s="39"/>
      <c r="AB193" s="39"/>
      <c r="AC193" s="39"/>
      <c r="AD193" s="39"/>
      <c r="AE193" s="39"/>
      <c r="AR193" s="264" t="s">
        <v>239</v>
      </c>
      <c r="AT193" s="264" t="s">
        <v>226</v>
      </c>
      <c r="AU193" s="264" t="s">
        <v>86</v>
      </c>
      <c r="AY193" s="18" t="s">
        <v>223</v>
      </c>
      <c r="BE193" s="265">
        <f>IF(O193="základní",K193,0)</f>
        <v>0</v>
      </c>
      <c r="BF193" s="265">
        <f>IF(O193="snížená",K193,0)</f>
        <v>0</v>
      </c>
      <c r="BG193" s="265">
        <f>IF(O193="zákl. přenesená",K193,0)</f>
        <v>0</v>
      </c>
      <c r="BH193" s="265">
        <f>IF(O193="sníž. přenesená",K193,0)</f>
        <v>0</v>
      </c>
      <c r="BI193" s="265">
        <f>IF(O193="nulová",K193,0)</f>
        <v>0</v>
      </c>
      <c r="BJ193" s="18" t="s">
        <v>86</v>
      </c>
      <c r="BK193" s="265">
        <f>ROUND(P193*H193,2)</f>
        <v>0</v>
      </c>
      <c r="BL193" s="18" t="s">
        <v>239</v>
      </c>
      <c r="BM193" s="264" t="s">
        <v>1876</v>
      </c>
    </row>
    <row r="194" s="2" customFormat="1" ht="16.5" customHeight="1">
      <c r="A194" s="39"/>
      <c r="B194" s="40"/>
      <c r="C194" s="252" t="s">
        <v>718</v>
      </c>
      <c r="D194" s="252" t="s">
        <v>226</v>
      </c>
      <c r="E194" s="253" t="s">
        <v>5231</v>
      </c>
      <c r="F194" s="254" t="s">
        <v>5232</v>
      </c>
      <c r="G194" s="255" t="s">
        <v>320</v>
      </c>
      <c r="H194" s="256">
        <v>1</v>
      </c>
      <c r="I194" s="257"/>
      <c r="J194" s="257"/>
      <c r="K194" s="258">
        <f>ROUND(P194*H194,2)</f>
        <v>0</v>
      </c>
      <c r="L194" s="254" t="s">
        <v>3639</v>
      </c>
      <c r="M194" s="45"/>
      <c r="N194" s="259" t="s">
        <v>1</v>
      </c>
      <c r="O194" s="260" t="s">
        <v>41</v>
      </c>
      <c r="P194" s="261">
        <f>I194+J194</f>
        <v>0</v>
      </c>
      <c r="Q194" s="261">
        <f>ROUND(I194*H194,2)</f>
        <v>0</v>
      </c>
      <c r="R194" s="261">
        <f>ROUND(J194*H194,2)</f>
        <v>0</v>
      </c>
      <c r="S194" s="92"/>
      <c r="T194" s="262">
        <f>S194*H194</f>
        <v>0</v>
      </c>
      <c r="U194" s="262">
        <v>0</v>
      </c>
      <c r="V194" s="262">
        <f>U194*H194</f>
        <v>0</v>
      </c>
      <c r="W194" s="262">
        <v>0</v>
      </c>
      <c r="X194" s="263">
        <f>W194*H194</f>
        <v>0</v>
      </c>
      <c r="Y194" s="39"/>
      <c r="Z194" s="39"/>
      <c r="AA194" s="39"/>
      <c r="AB194" s="39"/>
      <c r="AC194" s="39"/>
      <c r="AD194" s="39"/>
      <c r="AE194" s="39"/>
      <c r="AR194" s="264" t="s">
        <v>239</v>
      </c>
      <c r="AT194" s="264" t="s">
        <v>226</v>
      </c>
      <c r="AU194" s="264" t="s">
        <v>86</v>
      </c>
      <c r="AY194" s="18" t="s">
        <v>223</v>
      </c>
      <c r="BE194" s="265">
        <f>IF(O194="základní",K194,0)</f>
        <v>0</v>
      </c>
      <c r="BF194" s="265">
        <f>IF(O194="snížená",K194,0)</f>
        <v>0</v>
      </c>
      <c r="BG194" s="265">
        <f>IF(O194="zákl. přenesená",K194,0)</f>
        <v>0</v>
      </c>
      <c r="BH194" s="265">
        <f>IF(O194="sníž. přenesená",K194,0)</f>
        <v>0</v>
      </c>
      <c r="BI194" s="265">
        <f>IF(O194="nulová",K194,0)</f>
        <v>0</v>
      </c>
      <c r="BJ194" s="18" t="s">
        <v>86</v>
      </c>
      <c r="BK194" s="265">
        <f>ROUND(P194*H194,2)</f>
        <v>0</v>
      </c>
      <c r="BL194" s="18" t="s">
        <v>239</v>
      </c>
      <c r="BM194" s="264" t="s">
        <v>1888</v>
      </c>
    </row>
    <row r="195" s="2" customFormat="1" ht="21.75" customHeight="1">
      <c r="A195" s="39"/>
      <c r="B195" s="40"/>
      <c r="C195" s="252" t="s">
        <v>705</v>
      </c>
      <c r="D195" s="252" t="s">
        <v>226</v>
      </c>
      <c r="E195" s="253" t="s">
        <v>5233</v>
      </c>
      <c r="F195" s="254" t="s">
        <v>5234</v>
      </c>
      <c r="G195" s="255" t="s">
        <v>320</v>
      </c>
      <c r="H195" s="256">
        <v>1</v>
      </c>
      <c r="I195" s="257"/>
      <c r="J195" s="257"/>
      <c r="K195" s="258">
        <f>ROUND(P195*H195,2)</f>
        <v>0</v>
      </c>
      <c r="L195" s="254" t="s">
        <v>3639</v>
      </c>
      <c r="M195" s="45"/>
      <c r="N195" s="259" t="s">
        <v>1</v>
      </c>
      <c r="O195" s="260" t="s">
        <v>41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92"/>
      <c r="T195" s="262">
        <f>S195*H195</f>
        <v>0</v>
      </c>
      <c r="U195" s="262">
        <v>0</v>
      </c>
      <c r="V195" s="262">
        <f>U195*H195</f>
        <v>0</v>
      </c>
      <c r="W195" s="262">
        <v>0</v>
      </c>
      <c r="X195" s="263">
        <f>W195*H195</f>
        <v>0</v>
      </c>
      <c r="Y195" s="39"/>
      <c r="Z195" s="39"/>
      <c r="AA195" s="39"/>
      <c r="AB195" s="39"/>
      <c r="AC195" s="39"/>
      <c r="AD195" s="39"/>
      <c r="AE195" s="39"/>
      <c r="AR195" s="264" t="s">
        <v>239</v>
      </c>
      <c r="AT195" s="264" t="s">
        <v>226</v>
      </c>
      <c r="AU195" s="264" t="s">
        <v>86</v>
      </c>
      <c r="AY195" s="18" t="s">
        <v>223</v>
      </c>
      <c r="BE195" s="265">
        <f>IF(O195="základní",K195,0)</f>
        <v>0</v>
      </c>
      <c r="BF195" s="265">
        <f>IF(O195="snížená",K195,0)</f>
        <v>0</v>
      </c>
      <c r="BG195" s="265">
        <f>IF(O195="zákl. přenesená",K195,0)</f>
        <v>0</v>
      </c>
      <c r="BH195" s="265">
        <f>IF(O195="sníž. přenesená",K195,0)</f>
        <v>0</v>
      </c>
      <c r="BI195" s="265">
        <f>IF(O195="nulová",K195,0)</f>
        <v>0</v>
      </c>
      <c r="BJ195" s="18" t="s">
        <v>86</v>
      </c>
      <c r="BK195" s="265">
        <f>ROUND(P195*H195,2)</f>
        <v>0</v>
      </c>
      <c r="BL195" s="18" t="s">
        <v>239</v>
      </c>
      <c r="BM195" s="264" t="s">
        <v>1898</v>
      </c>
    </row>
    <row r="196" s="2" customFormat="1" ht="21.75" customHeight="1">
      <c r="A196" s="39"/>
      <c r="B196" s="40"/>
      <c r="C196" s="252" t="s">
        <v>464</v>
      </c>
      <c r="D196" s="252" t="s">
        <v>226</v>
      </c>
      <c r="E196" s="253" t="s">
        <v>5235</v>
      </c>
      <c r="F196" s="254" t="s">
        <v>5236</v>
      </c>
      <c r="G196" s="255" t="s">
        <v>320</v>
      </c>
      <c r="H196" s="256">
        <v>1</v>
      </c>
      <c r="I196" s="257"/>
      <c r="J196" s="257"/>
      <c r="K196" s="258">
        <f>ROUND(P196*H196,2)</f>
        <v>0</v>
      </c>
      <c r="L196" s="254" t="s">
        <v>3639</v>
      </c>
      <c r="M196" s="45"/>
      <c r="N196" s="259" t="s">
        <v>1</v>
      </c>
      <c r="O196" s="260" t="s">
        <v>41</v>
      </c>
      <c r="P196" s="261">
        <f>I196+J196</f>
        <v>0</v>
      </c>
      <c r="Q196" s="261">
        <f>ROUND(I196*H196,2)</f>
        <v>0</v>
      </c>
      <c r="R196" s="261">
        <f>ROUND(J196*H196,2)</f>
        <v>0</v>
      </c>
      <c r="S196" s="92"/>
      <c r="T196" s="262">
        <f>S196*H196</f>
        <v>0</v>
      </c>
      <c r="U196" s="262">
        <v>0</v>
      </c>
      <c r="V196" s="262">
        <f>U196*H196</f>
        <v>0</v>
      </c>
      <c r="W196" s="262">
        <v>0</v>
      </c>
      <c r="X196" s="263">
        <f>W196*H196</f>
        <v>0</v>
      </c>
      <c r="Y196" s="39"/>
      <c r="Z196" s="39"/>
      <c r="AA196" s="39"/>
      <c r="AB196" s="39"/>
      <c r="AC196" s="39"/>
      <c r="AD196" s="39"/>
      <c r="AE196" s="39"/>
      <c r="AR196" s="264" t="s">
        <v>239</v>
      </c>
      <c r="AT196" s="264" t="s">
        <v>226</v>
      </c>
      <c r="AU196" s="264" t="s">
        <v>86</v>
      </c>
      <c r="AY196" s="18" t="s">
        <v>223</v>
      </c>
      <c r="BE196" s="265">
        <f>IF(O196="základní",K196,0)</f>
        <v>0</v>
      </c>
      <c r="BF196" s="265">
        <f>IF(O196="snížená",K196,0)</f>
        <v>0</v>
      </c>
      <c r="BG196" s="265">
        <f>IF(O196="zákl. přenesená",K196,0)</f>
        <v>0</v>
      </c>
      <c r="BH196" s="265">
        <f>IF(O196="sníž. přenesená",K196,0)</f>
        <v>0</v>
      </c>
      <c r="BI196" s="265">
        <f>IF(O196="nulová",K196,0)</f>
        <v>0</v>
      </c>
      <c r="BJ196" s="18" t="s">
        <v>86</v>
      </c>
      <c r="BK196" s="265">
        <f>ROUND(P196*H196,2)</f>
        <v>0</v>
      </c>
      <c r="BL196" s="18" t="s">
        <v>239</v>
      </c>
      <c r="BM196" s="264" t="s">
        <v>1904</v>
      </c>
    </row>
    <row r="197" s="2" customFormat="1" ht="16.5" customHeight="1">
      <c r="A197" s="39"/>
      <c r="B197" s="40"/>
      <c r="C197" s="252" t="s">
        <v>963</v>
      </c>
      <c r="D197" s="252" t="s">
        <v>226</v>
      </c>
      <c r="E197" s="253" t="s">
        <v>5237</v>
      </c>
      <c r="F197" s="254" t="s">
        <v>5238</v>
      </c>
      <c r="G197" s="255" t="s">
        <v>229</v>
      </c>
      <c r="H197" s="256">
        <v>1</v>
      </c>
      <c r="I197" s="257"/>
      <c r="J197" s="257"/>
      <c r="K197" s="258">
        <f>ROUND(P197*H197,2)</f>
        <v>0</v>
      </c>
      <c r="L197" s="254" t="s">
        <v>3639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86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1235</v>
      </c>
    </row>
    <row r="198" s="2" customFormat="1" ht="16.5" customHeight="1">
      <c r="A198" s="39"/>
      <c r="B198" s="40"/>
      <c r="C198" s="252" t="s">
        <v>1578</v>
      </c>
      <c r="D198" s="252" t="s">
        <v>226</v>
      </c>
      <c r="E198" s="253" t="s">
        <v>5239</v>
      </c>
      <c r="F198" s="254" t="s">
        <v>5240</v>
      </c>
      <c r="G198" s="255" t="s">
        <v>320</v>
      </c>
      <c r="H198" s="256">
        <v>1</v>
      </c>
      <c r="I198" s="257"/>
      <c r="J198" s="257"/>
      <c r="K198" s="258">
        <f>ROUND(P198*H198,2)</f>
        <v>0</v>
      </c>
      <c r="L198" s="254" t="s">
        <v>3639</v>
      </c>
      <c r="M198" s="45"/>
      <c r="N198" s="259" t="s">
        <v>1</v>
      </c>
      <c r="O198" s="260" t="s">
        <v>41</v>
      </c>
      <c r="P198" s="261">
        <f>I198+J198</f>
        <v>0</v>
      </c>
      <c r="Q198" s="261">
        <f>ROUND(I198*H198,2)</f>
        <v>0</v>
      </c>
      <c r="R198" s="261">
        <f>ROUND(J198*H198,2)</f>
        <v>0</v>
      </c>
      <c r="S198" s="92"/>
      <c r="T198" s="262">
        <f>S198*H198</f>
        <v>0</v>
      </c>
      <c r="U198" s="262">
        <v>0</v>
      </c>
      <c r="V198" s="262">
        <f>U198*H198</f>
        <v>0</v>
      </c>
      <c r="W198" s="262">
        <v>0</v>
      </c>
      <c r="X198" s="263">
        <f>W198*H198</f>
        <v>0</v>
      </c>
      <c r="Y198" s="39"/>
      <c r="Z198" s="39"/>
      <c r="AA198" s="39"/>
      <c r="AB198" s="39"/>
      <c r="AC198" s="39"/>
      <c r="AD198" s="39"/>
      <c r="AE198" s="39"/>
      <c r="AR198" s="264" t="s">
        <v>239</v>
      </c>
      <c r="AT198" s="264" t="s">
        <v>226</v>
      </c>
      <c r="AU198" s="264" t="s">
        <v>86</v>
      </c>
      <c r="AY198" s="18" t="s">
        <v>223</v>
      </c>
      <c r="BE198" s="265">
        <f>IF(O198="základní",K198,0)</f>
        <v>0</v>
      </c>
      <c r="BF198" s="265">
        <f>IF(O198="snížená",K198,0)</f>
        <v>0</v>
      </c>
      <c r="BG198" s="265">
        <f>IF(O198="zákl. přenesená",K198,0)</f>
        <v>0</v>
      </c>
      <c r="BH198" s="265">
        <f>IF(O198="sníž. přenesená",K198,0)</f>
        <v>0</v>
      </c>
      <c r="BI198" s="265">
        <f>IF(O198="nulová",K198,0)</f>
        <v>0</v>
      </c>
      <c r="BJ198" s="18" t="s">
        <v>86</v>
      </c>
      <c r="BK198" s="265">
        <f>ROUND(P198*H198,2)</f>
        <v>0</v>
      </c>
      <c r="BL198" s="18" t="s">
        <v>239</v>
      </c>
      <c r="BM198" s="264" t="s">
        <v>1924</v>
      </c>
    </row>
    <row r="199" s="2" customFormat="1" ht="16.5" customHeight="1">
      <c r="A199" s="39"/>
      <c r="B199" s="40"/>
      <c r="C199" s="252" t="s">
        <v>1584</v>
      </c>
      <c r="D199" s="252" t="s">
        <v>226</v>
      </c>
      <c r="E199" s="253" t="s">
        <v>5241</v>
      </c>
      <c r="F199" s="254" t="s">
        <v>5242</v>
      </c>
      <c r="G199" s="255" t="s">
        <v>320</v>
      </c>
      <c r="H199" s="256">
        <v>1</v>
      </c>
      <c r="I199" s="257"/>
      <c r="J199" s="257"/>
      <c r="K199" s="258">
        <f>ROUND(P199*H199,2)</f>
        <v>0</v>
      </c>
      <c r="L199" s="254" t="s">
        <v>3639</v>
      </c>
      <c r="M199" s="45"/>
      <c r="N199" s="259" t="s">
        <v>1</v>
      </c>
      <c r="O199" s="260" t="s">
        <v>41</v>
      </c>
      <c r="P199" s="261">
        <f>I199+J199</f>
        <v>0</v>
      </c>
      <c r="Q199" s="261">
        <f>ROUND(I199*H199,2)</f>
        <v>0</v>
      </c>
      <c r="R199" s="261">
        <f>ROUND(J199*H199,2)</f>
        <v>0</v>
      </c>
      <c r="S199" s="92"/>
      <c r="T199" s="262">
        <f>S199*H199</f>
        <v>0</v>
      </c>
      <c r="U199" s="262">
        <v>0</v>
      </c>
      <c r="V199" s="262">
        <f>U199*H199</f>
        <v>0</v>
      </c>
      <c r="W199" s="262">
        <v>0</v>
      </c>
      <c r="X199" s="263">
        <f>W199*H199</f>
        <v>0</v>
      </c>
      <c r="Y199" s="39"/>
      <c r="Z199" s="39"/>
      <c r="AA199" s="39"/>
      <c r="AB199" s="39"/>
      <c r="AC199" s="39"/>
      <c r="AD199" s="39"/>
      <c r="AE199" s="39"/>
      <c r="AR199" s="264" t="s">
        <v>239</v>
      </c>
      <c r="AT199" s="264" t="s">
        <v>226</v>
      </c>
      <c r="AU199" s="264" t="s">
        <v>86</v>
      </c>
      <c r="AY199" s="18" t="s">
        <v>223</v>
      </c>
      <c r="BE199" s="265">
        <f>IF(O199="základní",K199,0)</f>
        <v>0</v>
      </c>
      <c r="BF199" s="265">
        <f>IF(O199="snížená",K199,0)</f>
        <v>0</v>
      </c>
      <c r="BG199" s="265">
        <f>IF(O199="zákl. přenesená",K199,0)</f>
        <v>0</v>
      </c>
      <c r="BH199" s="265">
        <f>IF(O199="sníž. přenesená",K199,0)</f>
        <v>0</v>
      </c>
      <c r="BI199" s="265">
        <f>IF(O199="nulová",K199,0)</f>
        <v>0</v>
      </c>
      <c r="BJ199" s="18" t="s">
        <v>86</v>
      </c>
      <c r="BK199" s="265">
        <f>ROUND(P199*H199,2)</f>
        <v>0</v>
      </c>
      <c r="BL199" s="18" t="s">
        <v>239</v>
      </c>
      <c r="BM199" s="264" t="s">
        <v>1931</v>
      </c>
    </row>
    <row r="200" s="2" customFormat="1" ht="16.5" customHeight="1">
      <c r="A200" s="39"/>
      <c r="B200" s="40"/>
      <c r="C200" s="252" t="s">
        <v>1590</v>
      </c>
      <c r="D200" s="252" t="s">
        <v>226</v>
      </c>
      <c r="E200" s="253" t="s">
        <v>5243</v>
      </c>
      <c r="F200" s="254" t="s">
        <v>5244</v>
      </c>
      <c r="G200" s="255" t="s">
        <v>481</v>
      </c>
      <c r="H200" s="256">
        <v>2</v>
      </c>
      <c r="I200" s="257"/>
      <c r="J200" s="257"/>
      <c r="K200" s="258">
        <f>ROUND(P200*H200,2)</f>
        <v>0</v>
      </c>
      <c r="L200" s="254" t="s">
        <v>3639</v>
      </c>
      <c r="M200" s="45"/>
      <c r="N200" s="259" t="s">
        <v>1</v>
      </c>
      <c r="O200" s="260" t="s">
        <v>41</v>
      </c>
      <c r="P200" s="261">
        <f>I200+J200</f>
        <v>0</v>
      </c>
      <c r="Q200" s="261">
        <f>ROUND(I200*H200,2)</f>
        <v>0</v>
      </c>
      <c r="R200" s="261">
        <f>ROUND(J200*H200,2)</f>
        <v>0</v>
      </c>
      <c r="S200" s="92"/>
      <c r="T200" s="262">
        <f>S200*H200</f>
        <v>0</v>
      </c>
      <c r="U200" s="262">
        <v>0</v>
      </c>
      <c r="V200" s="262">
        <f>U200*H200</f>
        <v>0</v>
      </c>
      <c r="W200" s="262">
        <v>0</v>
      </c>
      <c r="X200" s="263">
        <f>W200*H200</f>
        <v>0</v>
      </c>
      <c r="Y200" s="39"/>
      <c r="Z200" s="39"/>
      <c r="AA200" s="39"/>
      <c r="AB200" s="39"/>
      <c r="AC200" s="39"/>
      <c r="AD200" s="39"/>
      <c r="AE200" s="39"/>
      <c r="AR200" s="264" t="s">
        <v>239</v>
      </c>
      <c r="AT200" s="264" t="s">
        <v>226</v>
      </c>
      <c r="AU200" s="264" t="s">
        <v>86</v>
      </c>
      <c r="AY200" s="18" t="s">
        <v>223</v>
      </c>
      <c r="BE200" s="265">
        <f>IF(O200="základní",K200,0)</f>
        <v>0</v>
      </c>
      <c r="BF200" s="265">
        <f>IF(O200="snížená",K200,0)</f>
        <v>0</v>
      </c>
      <c r="BG200" s="265">
        <f>IF(O200="zákl. přenesená",K200,0)</f>
        <v>0</v>
      </c>
      <c r="BH200" s="265">
        <f>IF(O200="sníž. přenesená",K200,0)</f>
        <v>0</v>
      </c>
      <c r="BI200" s="265">
        <f>IF(O200="nulová",K200,0)</f>
        <v>0</v>
      </c>
      <c r="BJ200" s="18" t="s">
        <v>86</v>
      </c>
      <c r="BK200" s="265">
        <f>ROUND(P200*H200,2)</f>
        <v>0</v>
      </c>
      <c r="BL200" s="18" t="s">
        <v>239</v>
      </c>
      <c r="BM200" s="264" t="s">
        <v>1947</v>
      </c>
    </row>
    <row r="201" s="2" customFormat="1" ht="16.5" customHeight="1">
      <c r="A201" s="39"/>
      <c r="B201" s="40"/>
      <c r="C201" s="252" t="s">
        <v>1596</v>
      </c>
      <c r="D201" s="252" t="s">
        <v>226</v>
      </c>
      <c r="E201" s="253" t="s">
        <v>5245</v>
      </c>
      <c r="F201" s="254" t="s">
        <v>5246</v>
      </c>
      <c r="G201" s="255" t="s">
        <v>481</v>
      </c>
      <c r="H201" s="256">
        <v>1</v>
      </c>
      <c r="I201" s="257"/>
      <c r="J201" s="257"/>
      <c r="K201" s="258">
        <f>ROUND(P201*H201,2)</f>
        <v>0</v>
      </c>
      <c r="L201" s="254" t="s">
        <v>3639</v>
      </c>
      <c r="M201" s="45"/>
      <c r="N201" s="259" t="s">
        <v>1</v>
      </c>
      <c r="O201" s="260" t="s">
        <v>41</v>
      </c>
      <c r="P201" s="261">
        <f>I201+J201</f>
        <v>0</v>
      </c>
      <c r="Q201" s="261">
        <f>ROUND(I201*H201,2)</f>
        <v>0</v>
      </c>
      <c r="R201" s="261">
        <f>ROUND(J201*H201,2)</f>
        <v>0</v>
      </c>
      <c r="S201" s="92"/>
      <c r="T201" s="262">
        <f>S201*H201</f>
        <v>0</v>
      </c>
      <c r="U201" s="262">
        <v>0</v>
      </c>
      <c r="V201" s="262">
        <f>U201*H201</f>
        <v>0</v>
      </c>
      <c r="W201" s="262">
        <v>0</v>
      </c>
      <c r="X201" s="263">
        <f>W201*H201</f>
        <v>0</v>
      </c>
      <c r="Y201" s="39"/>
      <c r="Z201" s="39"/>
      <c r="AA201" s="39"/>
      <c r="AB201" s="39"/>
      <c r="AC201" s="39"/>
      <c r="AD201" s="39"/>
      <c r="AE201" s="39"/>
      <c r="AR201" s="264" t="s">
        <v>239</v>
      </c>
      <c r="AT201" s="264" t="s">
        <v>226</v>
      </c>
      <c r="AU201" s="264" t="s">
        <v>86</v>
      </c>
      <c r="AY201" s="18" t="s">
        <v>223</v>
      </c>
      <c r="BE201" s="265">
        <f>IF(O201="základní",K201,0)</f>
        <v>0</v>
      </c>
      <c r="BF201" s="265">
        <f>IF(O201="snížená",K201,0)</f>
        <v>0</v>
      </c>
      <c r="BG201" s="265">
        <f>IF(O201="zákl. přenesená",K201,0)</f>
        <v>0</v>
      </c>
      <c r="BH201" s="265">
        <f>IF(O201="sníž. přenesená",K201,0)</f>
        <v>0</v>
      </c>
      <c r="BI201" s="265">
        <f>IF(O201="nulová",K201,0)</f>
        <v>0</v>
      </c>
      <c r="BJ201" s="18" t="s">
        <v>86</v>
      </c>
      <c r="BK201" s="265">
        <f>ROUND(P201*H201,2)</f>
        <v>0</v>
      </c>
      <c r="BL201" s="18" t="s">
        <v>239</v>
      </c>
      <c r="BM201" s="264" t="s">
        <v>1958</v>
      </c>
    </row>
    <row r="202" s="2" customFormat="1" ht="16.5" customHeight="1">
      <c r="A202" s="39"/>
      <c r="B202" s="40"/>
      <c r="C202" s="252" t="s">
        <v>1602</v>
      </c>
      <c r="D202" s="252" t="s">
        <v>226</v>
      </c>
      <c r="E202" s="253" t="s">
        <v>5247</v>
      </c>
      <c r="F202" s="254" t="s">
        <v>5248</v>
      </c>
      <c r="G202" s="255" t="s">
        <v>481</v>
      </c>
      <c r="H202" s="256">
        <v>3</v>
      </c>
      <c r="I202" s="257"/>
      <c r="J202" s="257"/>
      <c r="K202" s="258">
        <f>ROUND(P202*H202,2)</f>
        <v>0</v>
      </c>
      <c r="L202" s="254" t="s">
        <v>3639</v>
      </c>
      <c r="M202" s="45"/>
      <c r="N202" s="259" t="s">
        <v>1</v>
      </c>
      <c r="O202" s="260" t="s">
        <v>41</v>
      </c>
      <c r="P202" s="261">
        <f>I202+J202</f>
        <v>0</v>
      </c>
      <c r="Q202" s="261">
        <f>ROUND(I202*H202,2)</f>
        <v>0</v>
      </c>
      <c r="R202" s="261">
        <f>ROUND(J202*H202,2)</f>
        <v>0</v>
      </c>
      <c r="S202" s="92"/>
      <c r="T202" s="262">
        <f>S202*H202</f>
        <v>0</v>
      </c>
      <c r="U202" s="262">
        <v>0</v>
      </c>
      <c r="V202" s="262">
        <f>U202*H202</f>
        <v>0</v>
      </c>
      <c r="W202" s="262">
        <v>0</v>
      </c>
      <c r="X202" s="263">
        <f>W202*H202</f>
        <v>0</v>
      </c>
      <c r="Y202" s="39"/>
      <c r="Z202" s="39"/>
      <c r="AA202" s="39"/>
      <c r="AB202" s="39"/>
      <c r="AC202" s="39"/>
      <c r="AD202" s="39"/>
      <c r="AE202" s="39"/>
      <c r="AR202" s="264" t="s">
        <v>239</v>
      </c>
      <c r="AT202" s="264" t="s">
        <v>226</v>
      </c>
      <c r="AU202" s="264" t="s">
        <v>86</v>
      </c>
      <c r="AY202" s="18" t="s">
        <v>223</v>
      </c>
      <c r="BE202" s="265">
        <f>IF(O202="základní",K202,0)</f>
        <v>0</v>
      </c>
      <c r="BF202" s="265">
        <f>IF(O202="snížená",K202,0)</f>
        <v>0</v>
      </c>
      <c r="BG202" s="265">
        <f>IF(O202="zákl. přenesená",K202,0)</f>
        <v>0</v>
      </c>
      <c r="BH202" s="265">
        <f>IF(O202="sníž. přenesená",K202,0)</f>
        <v>0</v>
      </c>
      <c r="BI202" s="265">
        <f>IF(O202="nulová",K202,0)</f>
        <v>0</v>
      </c>
      <c r="BJ202" s="18" t="s">
        <v>86</v>
      </c>
      <c r="BK202" s="265">
        <f>ROUND(P202*H202,2)</f>
        <v>0</v>
      </c>
      <c r="BL202" s="18" t="s">
        <v>239</v>
      </c>
      <c r="BM202" s="264" t="s">
        <v>1968</v>
      </c>
    </row>
    <row r="203" s="2" customFormat="1" ht="16.5" customHeight="1">
      <c r="A203" s="39"/>
      <c r="B203" s="40"/>
      <c r="C203" s="252" t="s">
        <v>1607</v>
      </c>
      <c r="D203" s="252" t="s">
        <v>226</v>
      </c>
      <c r="E203" s="253" t="s">
        <v>5249</v>
      </c>
      <c r="F203" s="254" t="s">
        <v>5250</v>
      </c>
      <c r="G203" s="255" t="s">
        <v>481</v>
      </c>
      <c r="H203" s="256">
        <v>110</v>
      </c>
      <c r="I203" s="257"/>
      <c r="J203" s="257"/>
      <c r="K203" s="258">
        <f>ROUND(P203*H203,2)</f>
        <v>0</v>
      </c>
      <c r="L203" s="254" t="s">
        <v>3639</v>
      </c>
      <c r="M203" s="45"/>
      <c r="N203" s="259" t="s">
        <v>1</v>
      </c>
      <c r="O203" s="260" t="s">
        <v>41</v>
      </c>
      <c r="P203" s="261">
        <f>I203+J203</f>
        <v>0</v>
      </c>
      <c r="Q203" s="261">
        <f>ROUND(I203*H203,2)</f>
        <v>0</v>
      </c>
      <c r="R203" s="261">
        <f>ROUND(J203*H203,2)</f>
        <v>0</v>
      </c>
      <c r="S203" s="92"/>
      <c r="T203" s="262">
        <f>S203*H203</f>
        <v>0</v>
      </c>
      <c r="U203" s="262">
        <v>0</v>
      </c>
      <c r="V203" s="262">
        <f>U203*H203</f>
        <v>0</v>
      </c>
      <c r="W203" s="262">
        <v>0</v>
      </c>
      <c r="X203" s="263">
        <f>W203*H203</f>
        <v>0</v>
      </c>
      <c r="Y203" s="39"/>
      <c r="Z203" s="39"/>
      <c r="AA203" s="39"/>
      <c r="AB203" s="39"/>
      <c r="AC203" s="39"/>
      <c r="AD203" s="39"/>
      <c r="AE203" s="39"/>
      <c r="AR203" s="264" t="s">
        <v>239</v>
      </c>
      <c r="AT203" s="264" t="s">
        <v>226</v>
      </c>
      <c r="AU203" s="264" t="s">
        <v>86</v>
      </c>
      <c r="AY203" s="18" t="s">
        <v>223</v>
      </c>
      <c r="BE203" s="265">
        <f>IF(O203="základní",K203,0)</f>
        <v>0</v>
      </c>
      <c r="BF203" s="265">
        <f>IF(O203="snížená",K203,0)</f>
        <v>0</v>
      </c>
      <c r="BG203" s="265">
        <f>IF(O203="zákl. přenesená",K203,0)</f>
        <v>0</v>
      </c>
      <c r="BH203" s="265">
        <f>IF(O203="sníž. přenesená",K203,0)</f>
        <v>0</v>
      </c>
      <c r="BI203" s="265">
        <f>IF(O203="nulová",K203,0)</f>
        <v>0</v>
      </c>
      <c r="BJ203" s="18" t="s">
        <v>86</v>
      </c>
      <c r="BK203" s="265">
        <f>ROUND(P203*H203,2)</f>
        <v>0</v>
      </c>
      <c r="BL203" s="18" t="s">
        <v>239</v>
      </c>
      <c r="BM203" s="264" t="s">
        <v>1979</v>
      </c>
    </row>
    <row r="204" s="2" customFormat="1" ht="16.5" customHeight="1">
      <c r="A204" s="39"/>
      <c r="B204" s="40"/>
      <c r="C204" s="252" t="s">
        <v>1612</v>
      </c>
      <c r="D204" s="252" t="s">
        <v>226</v>
      </c>
      <c r="E204" s="253" t="s">
        <v>5251</v>
      </c>
      <c r="F204" s="254" t="s">
        <v>5252</v>
      </c>
      <c r="G204" s="255" t="s">
        <v>481</v>
      </c>
      <c r="H204" s="256">
        <v>125</v>
      </c>
      <c r="I204" s="257"/>
      <c r="J204" s="257"/>
      <c r="K204" s="258">
        <f>ROUND(P204*H204,2)</f>
        <v>0</v>
      </c>
      <c r="L204" s="254" t="s">
        <v>3639</v>
      </c>
      <c r="M204" s="45"/>
      <c r="N204" s="259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0</v>
      </c>
      <c r="V204" s="262">
        <f>U204*H204</f>
        <v>0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239</v>
      </c>
      <c r="AT204" s="264" t="s">
        <v>226</v>
      </c>
      <c r="AU204" s="264" t="s">
        <v>86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1988</v>
      </c>
    </row>
    <row r="205" s="2" customFormat="1" ht="16.5" customHeight="1">
      <c r="A205" s="39"/>
      <c r="B205" s="40"/>
      <c r="C205" s="252" t="s">
        <v>1618</v>
      </c>
      <c r="D205" s="252" t="s">
        <v>226</v>
      </c>
      <c r="E205" s="253" t="s">
        <v>5253</v>
      </c>
      <c r="F205" s="254" t="s">
        <v>5254</v>
      </c>
      <c r="G205" s="255" t="s">
        <v>481</v>
      </c>
      <c r="H205" s="256">
        <v>12</v>
      </c>
      <c r="I205" s="257"/>
      <c r="J205" s="257"/>
      <c r="K205" s="258">
        <f>ROUND(P205*H205,2)</f>
        <v>0</v>
      </c>
      <c r="L205" s="254" t="s">
        <v>3639</v>
      </c>
      <c r="M205" s="45"/>
      <c r="N205" s="259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</v>
      </c>
      <c r="V205" s="262">
        <f>U205*H205</f>
        <v>0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239</v>
      </c>
      <c r="AT205" s="264" t="s">
        <v>226</v>
      </c>
      <c r="AU205" s="264" t="s">
        <v>86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2000</v>
      </c>
    </row>
    <row r="206" s="2" customFormat="1" ht="16.5" customHeight="1">
      <c r="A206" s="39"/>
      <c r="B206" s="40"/>
      <c r="C206" s="252" t="s">
        <v>1628</v>
      </c>
      <c r="D206" s="252" t="s">
        <v>226</v>
      </c>
      <c r="E206" s="253" t="s">
        <v>5255</v>
      </c>
      <c r="F206" s="254" t="s">
        <v>5256</v>
      </c>
      <c r="G206" s="255" t="s">
        <v>481</v>
      </c>
      <c r="H206" s="256">
        <v>19</v>
      </c>
      <c r="I206" s="257"/>
      <c r="J206" s="257"/>
      <c r="K206" s="258">
        <f>ROUND(P206*H206,2)</f>
        <v>0</v>
      </c>
      <c r="L206" s="254" t="s">
        <v>3639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</v>
      </c>
      <c r="V206" s="262">
        <f>U206*H206</f>
        <v>0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86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2008</v>
      </c>
    </row>
    <row r="207" s="2" customFormat="1" ht="16.5" customHeight="1">
      <c r="A207" s="39"/>
      <c r="B207" s="40"/>
      <c r="C207" s="252" t="s">
        <v>1634</v>
      </c>
      <c r="D207" s="252" t="s">
        <v>226</v>
      </c>
      <c r="E207" s="253" t="s">
        <v>5257</v>
      </c>
      <c r="F207" s="254" t="s">
        <v>5258</v>
      </c>
      <c r="G207" s="255" t="s">
        <v>320</v>
      </c>
      <c r="H207" s="256">
        <v>3</v>
      </c>
      <c r="I207" s="257"/>
      <c r="J207" s="257"/>
      <c r="K207" s="258">
        <f>ROUND(P207*H207,2)</f>
        <v>0</v>
      </c>
      <c r="L207" s="254" t="s">
        <v>3639</v>
      </c>
      <c r="M207" s="45"/>
      <c r="N207" s="259" t="s">
        <v>1</v>
      </c>
      <c r="O207" s="260" t="s">
        <v>41</v>
      </c>
      <c r="P207" s="261">
        <f>I207+J207</f>
        <v>0</v>
      </c>
      <c r="Q207" s="261">
        <f>ROUND(I207*H207,2)</f>
        <v>0</v>
      </c>
      <c r="R207" s="261">
        <f>ROUND(J207*H207,2)</f>
        <v>0</v>
      </c>
      <c r="S207" s="92"/>
      <c r="T207" s="262">
        <f>S207*H207</f>
        <v>0</v>
      </c>
      <c r="U207" s="262">
        <v>0</v>
      </c>
      <c r="V207" s="262">
        <f>U207*H207</f>
        <v>0</v>
      </c>
      <c r="W207" s="262">
        <v>0</v>
      </c>
      <c r="X207" s="263">
        <f>W207*H207</f>
        <v>0</v>
      </c>
      <c r="Y207" s="39"/>
      <c r="Z207" s="39"/>
      <c r="AA207" s="39"/>
      <c r="AB207" s="39"/>
      <c r="AC207" s="39"/>
      <c r="AD207" s="39"/>
      <c r="AE207" s="39"/>
      <c r="AR207" s="264" t="s">
        <v>239</v>
      </c>
      <c r="AT207" s="264" t="s">
        <v>226</v>
      </c>
      <c r="AU207" s="264" t="s">
        <v>86</v>
      </c>
      <c r="AY207" s="18" t="s">
        <v>223</v>
      </c>
      <c r="BE207" s="265">
        <f>IF(O207="základní",K207,0)</f>
        <v>0</v>
      </c>
      <c r="BF207" s="265">
        <f>IF(O207="snížená",K207,0)</f>
        <v>0</v>
      </c>
      <c r="BG207" s="265">
        <f>IF(O207="zákl. přenesená",K207,0)</f>
        <v>0</v>
      </c>
      <c r="BH207" s="265">
        <f>IF(O207="sníž. přenesená",K207,0)</f>
        <v>0</v>
      </c>
      <c r="BI207" s="265">
        <f>IF(O207="nulová",K207,0)</f>
        <v>0</v>
      </c>
      <c r="BJ207" s="18" t="s">
        <v>86</v>
      </c>
      <c r="BK207" s="265">
        <f>ROUND(P207*H207,2)</f>
        <v>0</v>
      </c>
      <c r="BL207" s="18" t="s">
        <v>239</v>
      </c>
      <c r="BM207" s="264" t="s">
        <v>2018</v>
      </c>
    </row>
    <row r="208" s="2" customFormat="1" ht="16.5" customHeight="1">
      <c r="A208" s="39"/>
      <c r="B208" s="40"/>
      <c r="C208" s="252" t="s">
        <v>1639</v>
      </c>
      <c r="D208" s="252" t="s">
        <v>226</v>
      </c>
      <c r="E208" s="253" t="s">
        <v>5259</v>
      </c>
      <c r="F208" s="254" t="s">
        <v>5260</v>
      </c>
      <c r="G208" s="255" t="s">
        <v>320</v>
      </c>
      <c r="H208" s="256">
        <v>2</v>
      </c>
      <c r="I208" s="257"/>
      <c r="J208" s="257"/>
      <c r="K208" s="258">
        <f>ROUND(P208*H208,2)</f>
        <v>0</v>
      </c>
      <c r="L208" s="254" t="s">
        <v>3639</v>
      </c>
      <c r="M208" s="45"/>
      <c r="N208" s="259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</v>
      </c>
      <c r="V208" s="262">
        <f>U208*H208</f>
        <v>0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239</v>
      </c>
      <c r="AT208" s="264" t="s">
        <v>226</v>
      </c>
      <c r="AU208" s="264" t="s">
        <v>86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2026</v>
      </c>
    </row>
    <row r="209" s="2" customFormat="1" ht="16.5" customHeight="1">
      <c r="A209" s="39"/>
      <c r="B209" s="40"/>
      <c r="C209" s="252" t="s">
        <v>1643</v>
      </c>
      <c r="D209" s="252" t="s">
        <v>226</v>
      </c>
      <c r="E209" s="253" t="s">
        <v>5261</v>
      </c>
      <c r="F209" s="254" t="s">
        <v>5262</v>
      </c>
      <c r="G209" s="255" t="s">
        <v>320</v>
      </c>
      <c r="H209" s="256">
        <v>3</v>
      </c>
      <c r="I209" s="257"/>
      <c r="J209" s="257"/>
      <c r="K209" s="258">
        <f>ROUND(P209*H209,2)</f>
        <v>0</v>
      </c>
      <c r="L209" s="254" t="s">
        <v>3639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</v>
      </c>
      <c r="V209" s="262">
        <f>U209*H209</f>
        <v>0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86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3807</v>
      </c>
    </row>
    <row r="210" s="2" customFormat="1" ht="16.5" customHeight="1">
      <c r="A210" s="39"/>
      <c r="B210" s="40"/>
      <c r="C210" s="252" t="s">
        <v>1647</v>
      </c>
      <c r="D210" s="252" t="s">
        <v>226</v>
      </c>
      <c r="E210" s="253" t="s">
        <v>5263</v>
      </c>
      <c r="F210" s="254" t="s">
        <v>5264</v>
      </c>
      <c r="G210" s="255" t="s">
        <v>320</v>
      </c>
      <c r="H210" s="256">
        <v>6</v>
      </c>
      <c r="I210" s="257"/>
      <c r="J210" s="257"/>
      <c r="K210" s="258">
        <f>ROUND(P210*H210,2)</f>
        <v>0</v>
      </c>
      <c r="L210" s="254" t="s">
        <v>3639</v>
      </c>
      <c r="M210" s="45"/>
      <c r="N210" s="259" t="s">
        <v>1</v>
      </c>
      <c r="O210" s="260" t="s">
        <v>41</v>
      </c>
      <c r="P210" s="261">
        <f>I210+J210</f>
        <v>0</v>
      </c>
      <c r="Q210" s="261">
        <f>ROUND(I210*H210,2)</f>
        <v>0</v>
      </c>
      <c r="R210" s="261">
        <f>ROUND(J210*H210,2)</f>
        <v>0</v>
      </c>
      <c r="S210" s="92"/>
      <c r="T210" s="262">
        <f>S210*H210</f>
        <v>0</v>
      </c>
      <c r="U210" s="262">
        <v>0</v>
      </c>
      <c r="V210" s="262">
        <f>U210*H210</f>
        <v>0</v>
      </c>
      <c r="W210" s="262">
        <v>0</v>
      </c>
      <c r="X210" s="263">
        <f>W210*H210</f>
        <v>0</v>
      </c>
      <c r="Y210" s="39"/>
      <c r="Z210" s="39"/>
      <c r="AA210" s="39"/>
      <c r="AB210" s="39"/>
      <c r="AC210" s="39"/>
      <c r="AD210" s="39"/>
      <c r="AE210" s="39"/>
      <c r="AR210" s="264" t="s">
        <v>239</v>
      </c>
      <c r="AT210" s="264" t="s">
        <v>226</v>
      </c>
      <c r="AU210" s="264" t="s">
        <v>86</v>
      </c>
      <c r="AY210" s="18" t="s">
        <v>223</v>
      </c>
      <c r="BE210" s="265">
        <f>IF(O210="základní",K210,0)</f>
        <v>0</v>
      </c>
      <c r="BF210" s="265">
        <f>IF(O210="snížená",K210,0)</f>
        <v>0</v>
      </c>
      <c r="BG210" s="265">
        <f>IF(O210="zákl. přenesená",K210,0)</f>
        <v>0</v>
      </c>
      <c r="BH210" s="265">
        <f>IF(O210="sníž. přenesená",K210,0)</f>
        <v>0</v>
      </c>
      <c r="BI210" s="265">
        <f>IF(O210="nulová",K210,0)</f>
        <v>0</v>
      </c>
      <c r="BJ210" s="18" t="s">
        <v>86</v>
      </c>
      <c r="BK210" s="265">
        <f>ROUND(P210*H210,2)</f>
        <v>0</v>
      </c>
      <c r="BL210" s="18" t="s">
        <v>239</v>
      </c>
      <c r="BM210" s="264" t="s">
        <v>2037</v>
      </c>
    </row>
    <row r="211" s="2" customFormat="1" ht="16.5" customHeight="1">
      <c r="A211" s="39"/>
      <c r="B211" s="40"/>
      <c r="C211" s="252" t="s">
        <v>1654</v>
      </c>
      <c r="D211" s="252" t="s">
        <v>226</v>
      </c>
      <c r="E211" s="253" t="s">
        <v>5265</v>
      </c>
      <c r="F211" s="254" t="s">
        <v>5266</v>
      </c>
      <c r="G211" s="255" t="s">
        <v>320</v>
      </c>
      <c r="H211" s="256">
        <v>2</v>
      </c>
      <c r="I211" s="257"/>
      <c r="J211" s="257"/>
      <c r="K211" s="258">
        <f>ROUND(P211*H211,2)</f>
        <v>0</v>
      </c>
      <c r="L211" s="254" t="s">
        <v>3639</v>
      </c>
      <c r="M211" s="45"/>
      <c r="N211" s="259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</v>
      </c>
      <c r="V211" s="262">
        <f>U211*H211</f>
        <v>0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239</v>
      </c>
      <c r="AT211" s="264" t="s">
        <v>226</v>
      </c>
      <c r="AU211" s="264" t="s">
        <v>86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2050</v>
      </c>
    </row>
    <row r="212" s="2" customFormat="1" ht="16.5" customHeight="1">
      <c r="A212" s="39"/>
      <c r="B212" s="40"/>
      <c r="C212" s="252" t="s">
        <v>1659</v>
      </c>
      <c r="D212" s="252" t="s">
        <v>226</v>
      </c>
      <c r="E212" s="253" t="s">
        <v>5267</v>
      </c>
      <c r="F212" s="254" t="s">
        <v>5268</v>
      </c>
      <c r="G212" s="255" t="s">
        <v>320</v>
      </c>
      <c r="H212" s="256">
        <v>2</v>
      </c>
      <c r="I212" s="257"/>
      <c r="J212" s="257"/>
      <c r="K212" s="258">
        <f>ROUND(P212*H212,2)</f>
        <v>0</v>
      </c>
      <c r="L212" s="254" t="s">
        <v>3639</v>
      </c>
      <c r="M212" s="45"/>
      <c r="N212" s="259" t="s">
        <v>1</v>
      </c>
      <c r="O212" s="260" t="s">
        <v>41</v>
      </c>
      <c r="P212" s="261">
        <f>I212+J212</f>
        <v>0</v>
      </c>
      <c r="Q212" s="261">
        <f>ROUND(I212*H212,2)</f>
        <v>0</v>
      </c>
      <c r="R212" s="261">
        <f>ROUND(J212*H212,2)</f>
        <v>0</v>
      </c>
      <c r="S212" s="92"/>
      <c r="T212" s="262">
        <f>S212*H212</f>
        <v>0</v>
      </c>
      <c r="U212" s="262">
        <v>0</v>
      </c>
      <c r="V212" s="262">
        <f>U212*H212</f>
        <v>0</v>
      </c>
      <c r="W212" s="262">
        <v>0</v>
      </c>
      <c r="X212" s="263">
        <f>W212*H212</f>
        <v>0</v>
      </c>
      <c r="Y212" s="39"/>
      <c r="Z212" s="39"/>
      <c r="AA212" s="39"/>
      <c r="AB212" s="39"/>
      <c r="AC212" s="39"/>
      <c r="AD212" s="39"/>
      <c r="AE212" s="39"/>
      <c r="AR212" s="264" t="s">
        <v>239</v>
      </c>
      <c r="AT212" s="264" t="s">
        <v>226</v>
      </c>
      <c r="AU212" s="264" t="s">
        <v>86</v>
      </c>
      <c r="AY212" s="18" t="s">
        <v>223</v>
      </c>
      <c r="BE212" s="265">
        <f>IF(O212="základní",K212,0)</f>
        <v>0</v>
      </c>
      <c r="BF212" s="265">
        <f>IF(O212="snížená",K212,0)</f>
        <v>0</v>
      </c>
      <c r="BG212" s="265">
        <f>IF(O212="zákl. přenesená",K212,0)</f>
        <v>0</v>
      </c>
      <c r="BH212" s="265">
        <f>IF(O212="sníž. přenesená",K212,0)</f>
        <v>0</v>
      </c>
      <c r="BI212" s="265">
        <f>IF(O212="nulová",K212,0)</f>
        <v>0</v>
      </c>
      <c r="BJ212" s="18" t="s">
        <v>86</v>
      </c>
      <c r="BK212" s="265">
        <f>ROUND(P212*H212,2)</f>
        <v>0</v>
      </c>
      <c r="BL212" s="18" t="s">
        <v>239</v>
      </c>
      <c r="BM212" s="264" t="s">
        <v>2070</v>
      </c>
    </row>
    <row r="213" s="2" customFormat="1" ht="16.5" customHeight="1">
      <c r="A213" s="39"/>
      <c r="B213" s="40"/>
      <c r="C213" s="252" t="s">
        <v>1666</v>
      </c>
      <c r="D213" s="252" t="s">
        <v>226</v>
      </c>
      <c r="E213" s="253" t="s">
        <v>5269</v>
      </c>
      <c r="F213" s="254" t="s">
        <v>5270</v>
      </c>
      <c r="G213" s="255" t="s">
        <v>320</v>
      </c>
      <c r="H213" s="256">
        <v>3</v>
      </c>
      <c r="I213" s="257"/>
      <c r="J213" s="257"/>
      <c r="K213" s="258">
        <f>ROUND(P213*H213,2)</f>
        <v>0</v>
      </c>
      <c r="L213" s="254" t="s">
        <v>3639</v>
      </c>
      <c r="M213" s="45"/>
      <c r="N213" s="259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</v>
      </c>
      <c r="V213" s="262">
        <f>U213*H213</f>
        <v>0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239</v>
      </c>
      <c r="AT213" s="264" t="s">
        <v>226</v>
      </c>
      <c r="AU213" s="264" t="s">
        <v>86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2081</v>
      </c>
    </row>
    <row r="214" s="2" customFormat="1" ht="16.5" customHeight="1">
      <c r="A214" s="39"/>
      <c r="B214" s="40"/>
      <c r="C214" s="252" t="s">
        <v>1673</v>
      </c>
      <c r="D214" s="252" t="s">
        <v>226</v>
      </c>
      <c r="E214" s="253" t="s">
        <v>5271</v>
      </c>
      <c r="F214" s="254" t="s">
        <v>5272</v>
      </c>
      <c r="G214" s="255" t="s">
        <v>320</v>
      </c>
      <c r="H214" s="256">
        <v>28</v>
      </c>
      <c r="I214" s="257"/>
      <c r="J214" s="257"/>
      <c r="K214" s="258">
        <f>ROUND(P214*H214,2)</f>
        <v>0</v>
      </c>
      <c r="L214" s="254" t="s">
        <v>3639</v>
      </c>
      <c r="M214" s="45"/>
      <c r="N214" s="259" t="s">
        <v>1</v>
      </c>
      <c r="O214" s="260" t="s">
        <v>41</v>
      </c>
      <c r="P214" s="261">
        <f>I214+J214</f>
        <v>0</v>
      </c>
      <c r="Q214" s="261">
        <f>ROUND(I214*H214,2)</f>
        <v>0</v>
      </c>
      <c r="R214" s="261">
        <f>ROUND(J214*H214,2)</f>
        <v>0</v>
      </c>
      <c r="S214" s="92"/>
      <c r="T214" s="262">
        <f>S214*H214</f>
        <v>0</v>
      </c>
      <c r="U214" s="262">
        <v>0</v>
      </c>
      <c r="V214" s="262">
        <f>U214*H214</f>
        <v>0</v>
      </c>
      <c r="W214" s="262">
        <v>0</v>
      </c>
      <c r="X214" s="263">
        <f>W214*H214</f>
        <v>0</v>
      </c>
      <c r="Y214" s="39"/>
      <c r="Z214" s="39"/>
      <c r="AA214" s="39"/>
      <c r="AB214" s="39"/>
      <c r="AC214" s="39"/>
      <c r="AD214" s="39"/>
      <c r="AE214" s="39"/>
      <c r="AR214" s="264" t="s">
        <v>239</v>
      </c>
      <c r="AT214" s="264" t="s">
        <v>226</v>
      </c>
      <c r="AU214" s="264" t="s">
        <v>86</v>
      </c>
      <c r="AY214" s="18" t="s">
        <v>223</v>
      </c>
      <c r="BE214" s="265">
        <f>IF(O214="základní",K214,0)</f>
        <v>0</v>
      </c>
      <c r="BF214" s="265">
        <f>IF(O214="snížená",K214,0)</f>
        <v>0</v>
      </c>
      <c r="BG214" s="265">
        <f>IF(O214="zákl. přenesená",K214,0)</f>
        <v>0</v>
      </c>
      <c r="BH214" s="265">
        <f>IF(O214="sníž. přenesená",K214,0)</f>
        <v>0</v>
      </c>
      <c r="BI214" s="265">
        <f>IF(O214="nulová",K214,0)</f>
        <v>0</v>
      </c>
      <c r="BJ214" s="18" t="s">
        <v>86</v>
      </c>
      <c r="BK214" s="265">
        <f>ROUND(P214*H214,2)</f>
        <v>0</v>
      </c>
      <c r="BL214" s="18" t="s">
        <v>239</v>
      </c>
      <c r="BM214" s="264" t="s">
        <v>2096</v>
      </c>
    </row>
    <row r="215" s="2" customFormat="1" ht="16.5" customHeight="1">
      <c r="A215" s="39"/>
      <c r="B215" s="40"/>
      <c r="C215" s="252" t="s">
        <v>1680</v>
      </c>
      <c r="D215" s="252" t="s">
        <v>226</v>
      </c>
      <c r="E215" s="253" t="s">
        <v>5273</v>
      </c>
      <c r="F215" s="254" t="s">
        <v>5274</v>
      </c>
      <c r="G215" s="255" t="s">
        <v>320</v>
      </c>
      <c r="H215" s="256">
        <v>24</v>
      </c>
      <c r="I215" s="257"/>
      <c r="J215" s="257"/>
      <c r="K215" s="258">
        <f>ROUND(P215*H215,2)</f>
        <v>0</v>
      </c>
      <c r="L215" s="254" t="s">
        <v>3639</v>
      </c>
      <c r="M215" s="45"/>
      <c r="N215" s="259" t="s">
        <v>1</v>
      </c>
      <c r="O215" s="260" t="s">
        <v>41</v>
      </c>
      <c r="P215" s="261">
        <f>I215+J215</f>
        <v>0</v>
      </c>
      <c r="Q215" s="261">
        <f>ROUND(I215*H215,2)</f>
        <v>0</v>
      </c>
      <c r="R215" s="261">
        <f>ROUND(J215*H215,2)</f>
        <v>0</v>
      </c>
      <c r="S215" s="92"/>
      <c r="T215" s="262">
        <f>S215*H215</f>
        <v>0</v>
      </c>
      <c r="U215" s="262">
        <v>0</v>
      </c>
      <c r="V215" s="262">
        <f>U215*H215</f>
        <v>0</v>
      </c>
      <c r="W215" s="262">
        <v>0</v>
      </c>
      <c r="X215" s="263">
        <f>W215*H215</f>
        <v>0</v>
      </c>
      <c r="Y215" s="39"/>
      <c r="Z215" s="39"/>
      <c r="AA215" s="39"/>
      <c r="AB215" s="39"/>
      <c r="AC215" s="39"/>
      <c r="AD215" s="39"/>
      <c r="AE215" s="39"/>
      <c r="AR215" s="264" t="s">
        <v>239</v>
      </c>
      <c r="AT215" s="264" t="s">
        <v>226</v>
      </c>
      <c r="AU215" s="264" t="s">
        <v>86</v>
      </c>
      <c r="AY215" s="18" t="s">
        <v>223</v>
      </c>
      <c r="BE215" s="265">
        <f>IF(O215="základní",K215,0)</f>
        <v>0</v>
      </c>
      <c r="BF215" s="265">
        <f>IF(O215="snížená",K215,0)</f>
        <v>0</v>
      </c>
      <c r="BG215" s="265">
        <f>IF(O215="zákl. přenesená",K215,0)</f>
        <v>0</v>
      </c>
      <c r="BH215" s="265">
        <f>IF(O215="sníž. přenesená",K215,0)</f>
        <v>0</v>
      </c>
      <c r="BI215" s="265">
        <f>IF(O215="nulová",K215,0)</f>
        <v>0</v>
      </c>
      <c r="BJ215" s="18" t="s">
        <v>86</v>
      </c>
      <c r="BK215" s="265">
        <f>ROUND(P215*H215,2)</f>
        <v>0</v>
      </c>
      <c r="BL215" s="18" t="s">
        <v>239</v>
      </c>
      <c r="BM215" s="264" t="s">
        <v>2108</v>
      </c>
    </row>
    <row r="216" s="2" customFormat="1" ht="16.5" customHeight="1">
      <c r="A216" s="39"/>
      <c r="B216" s="40"/>
      <c r="C216" s="252" t="s">
        <v>1685</v>
      </c>
      <c r="D216" s="252" t="s">
        <v>226</v>
      </c>
      <c r="E216" s="253" t="s">
        <v>5275</v>
      </c>
      <c r="F216" s="254" t="s">
        <v>5276</v>
      </c>
      <c r="G216" s="255" t="s">
        <v>320</v>
      </c>
      <c r="H216" s="256">
        <v>32</v>
      </c>
      <c r="I216" s="257"/>
      <c r="J216" s="257"/>
      <c r="K216" s="258">
        <f>ROUND(P216*H216,2)</f>
        <v>0</v>
      </c>
      <c r="L216" s="254" t="s">
        <v>3639</v>
      </c>
      <c r="M216" s="45"/>
      <c r="N216" s="259" t="s">
        <v>1</v>
      </c>
      <c r="O216" s="260" t="s">
        <v>41</v>
      </c>
      <c r="P216" s="261">
        <f>I216+J216</f>
        <v>0</v>
      </c>
      <c r="Q216" s="261">
        <f>ROUND(I216*H216,2)</f>
        <v>0</v>
      </c>
      <c r="R216" s="261">
        <f>ROUND(J216*H216,2)</f>
        <v>0</v>
      </c>
      <c r="S216" s="92"/>
      <c r="T216" s="262">
        <f>S216*H216</f>
        <v>0</v>
      </c>
      <c r="U216" s="262">
        <v>0</v>
      </c>
      <c r="V216" s="262">
        <f>U216*H216</f>
        <v>0</v>
      </c>
      <c r="W216" s="262">
        <v>0</v>
      </c>
      <c r="X216" s="263">
        <f>W216*H216</f>
        <v>0</v>
      </c>
      <c r="Y216" s="39"/>
      <c r="Z216" s="39"/>
      <c r="AA216" s="39"/>
      <c r="AB216" s="39"/>
      <c r="AC216" s="39"/>
      <c r="AD216" s="39"/>
      <c r="AE216" s="39"/>
      <c r="AR216" s="264" t="s">
        <v>239</v>
      </c>
      <c r="AT216" s="264" t="s">
        <v>226</v>
      </c>
      <c r="AU216" s="264" t="s">
        <v>86</v>
      </c>
      <c r="AY216" s="18" t="s">
        <v>223</v>
      </c>
      <c r="BE216" s="265">
        <f>IF(O216="základní",K216,0)</f>
        <v>0</v>
      </c>
      <c r="BF216" s="265">
        <f>IF(O216="snížená",K216,0)</f>
        <v>0</v>
      </c>
      <c r="BG216" s="265">
        <f>IF(O216="zákl. přenesená",K216,0)</f>
        <v>0</v>
      </c>
      <c r="BH216" s="265">
        <f>IF(O216="sníž. přenesená",K216,0)</f>
        <v>0</v>
      </c>
      <c r="BI216" s="265">
        <f>IF(O216="nulová",K216,0)</f>
        <v>0</v>
      </c>
      <c r="BJ216" s="18" t="s">
        <v>86</v>
      </c>
      <c r="BK216" s="265">
        <f>ROUND(P216*H216,2)</f>
        <v>0</v>
      </c>
      <c r="BL216" s="18" t="s">
        <v>239</v>
      </c>
      <c r="BM216" s="264" t="s">
        <v>4117</v>
      </c>
    </row>
    <row r="217" s="2" customFormat="1" ht="16.5" customHeight="1">
      <c r="A217" s="39"/>
      <c r="B217" s="40"/>
      <c r="C217" s="252" t="s">
        <v>1690</v>
      </c>
      <c r="D217" s="252" t="s">
        <v>226</v>
      </c>
      <c r="E217" s="253" t="s">
        <v>5277</v>
      </c>
      <c r="F217" s="254" t="s">
        <v>5278</v>
      </c>
      <c r="G217" s="255" t="s">
        <v>320</v>
      </c>
      <c r="H217" s="256">
        <v>28</v>
      </c>
      <c r="I217" s="257"/>
      <c r="J217" s="257"/>
      <c r="K217" s="258">
        <f>ROUND(P217*H217,2)</f>
        <v>0</v>
      </c>
      <c r="L217" s="254" t="s">
        <v>3639</v>
      </c>
      <c r="M217" s="45"/>
      <c r="N217" s="259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</v>
      </c>
      <c r="V217" s="262">
        <f>U217*H217</f>
        <v>0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239</v>
      </c>
      <c r="AT217" s="264" t="s">
        <v>226</v>
      </c>
      <c r="AU217" s="264" t="s">
        <v>86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2135</v>
      </c>
    </row>
    <row r="218" s="2" customFormat="1" ht="16.5" customHeight="1">
      <c r="A218" s="39"/>
      <c r="B218" s="40"/>
      <c r="C218" s="252" t="s">
        <v>1695</v>
      </c>
      <c r="D218" s="252" t="s">
        <v>226</v>
      </c>
      <c r="E218" s="253" t="s">
        <v>5279</v>
      </c>
      <c r="F218" s="254" t="s">
        <v>5280</v>
      </c>
      <c r="G218" s="255" t="s">
        <v>320</v>
      </c>
      <c r="H218" s="256">
        <v>12</v>
      </c>
      <c r="I218" s="257"/>
      <c r="J218" s="257"/>
      <c r="K218" s="258">
        <f>ROUND(P218*H218,2)</f>
        <v>0</v>
      </c>
      <c r="L218" s="254" t="s">
        <v>3639</v>
      </c>
      <c r="M218" s="45"/>
      <c r="N218" s="259" t="s">
        <v>1</v>
      </c>
      <c r="O218" s="260" t="s">
        <v>41</v>
      </c>
      <c r="P218" s="261">
        <f>I218+J218</f>
        <v>0</v>
      </c>
      <c r="Q218" s="261">
        <f>ROUND(I218*H218,2)</f>
        <v>0</v>
      </c>
      <c r="R218" s="261">
        <f>ROUND(J218*H218,2)</f>
        <v>0</v>
      </c>
      <c r="S218" s="92"/>
      <c r="T218" s="262">
        <f>S218*H218</f>
        <v>0</v>
      </c>
      <c r="U218" s="262">
        <v>0</v>
      </c>
      <c r="V218" s="262">
        <f>U218*H218</f>
        <v>0</v>
      </c>
      <c r="W218" s="262">
        <v>0</v>
      </c>
      <c r="X218" s="263">
        <f>W218*H218</f>
        <v>0</v>
      </c>
      <c r="Y218" s="39"/>
      <c r="Z218" s="39"/>
      <c r="AA218" s="39"/>
      <c r="AB218" s="39"/>
      <c r="AC218" s="39"/>
      <c r="AD218" s="39"/>
      <c r="AE218" s="39"/>
      <c r="AR218" s="264" t="s">
        <v>239</v>
      </c>
      <c r="AT218" s="264" t="s">
        <v>226</v>
      </c>
      <c r="AU218" s="264" t="s">
        <v>86</v>
      </c>
      <c r="AY218" s="18" t="s">
        <v>223</v>
      </c>
      <c r="BE218" s="265">
        <f>IF(O218="základní",K218,0)</f>
        <v>0</v>
      </c>
      <c r="BF218" s="265">
        <f>IF(O218="snížená",K218,0)</f>
        <v>0</v>
      </c>
      <c r="BG218" s="265">
        <f>IF(O218="zákl. přenesená",K218,0)</f>
        <v>0</v>
      </c>
      <c r="BH218" s="265">
        <f>IF(O218="sníž. přenesená",K218,0)</f>
        <v>0</v>
      </c>
      <c r="BI218" s="265">
        <f>IF(O218="nulová",K218,0)</f>
        <v>0</v>
      </c>
      <c r="BJ218" s="18" t="s">
        <v>86</v>
      </c>
      <c r="BK218" s="265">
        <f>ROUND(P218*H218,2)</f>
        <v>0</v>
      </c>
      <c r="BL218" s="18" t="s">
        <v>239</v>
      </c>
      <c r="BM218" s="264" t="s">
        <v>2150</v>
      </c>
    </row>
    <row r="219" s="2" customFormat="1" ht="16.5" customHeight="1">
      <c r="A219" s="39"/>
      <c r="B219" s="40"/>
      <c r="C219" s="252" t="s">
        <v>1700</v>
      </c>
      <c r="D219" s="252" t="s">
        <v>226</v>
      </c>
      <c r="E219" s="253" t="s">
        <v>5281</v>
      </c>
      <c r="F219" s="254" t="s">
        <v>5282</v>
      </c>
      <c r="G219" s="255" t="s">
        <v>320</v>
      </c>
      <c r="H219" s="256">
        <v>4</v>
      </c>
      <c r="I219" s="257"/>
      <c r="J219" s="257"/>
      <c r="K219" s="258">
        <f>ROUND(P219*H219,2)</f>
        <v>0</v>
      </c>
      <c r="L219" s="254" t="s">
        <v>3639</v>
      </c>
      <c r="M219" s="45"/>
      <c r="N219" s="259" t="s">
        <v>1</v>
      </c>
      <c r="O219" s="260" t="s">
        <v>41</v>
      </c>
      <c r="P219" s="261">
        <f>I219+J219</f>
        <v>0</v>
      </c>
      <c r="Q219" s="261">
        <f>ROUND(I219*H219,2)</f>
        <v>0</v>
      </c>
      <c r="R219" s="261">
        <f>ROUND(J219*H219,2)</f>
        <v>0</v>
      </c>
      <c r="S219" s="92"/>
      <c r="T219" s="262">
        <f>S219*H219</f>
        <v>0</v>
      </c>
      <c r="U219" s="262">
        <v>0</v>
      </c>
      <c r="V219" s="262">
        <f>U219*H219</f>
        <v>0</v>
      </c>
      <c r="W219" s="262">
        <v>0</v>
      </c>
      <c r="X219" s="263">
        <f>W219*H219</f>
        <v>0</v>
      </c>
      <c r="Y219" s="39"/>
      <c r="Z219" s="39"/>
      <c r="AA219" s="39"/>
      <c r="AB219" s="39"/>
      <c r="AC219" s="39"/>
      <c r="AD219" s="39"/>
      <c r="AE219" s="39"/>
      <c r="AR219" s="264" t="s">
        <v>239</v>
      </c>
      <c r="AT219" s="264" t="s">
        <v>226</v>
      </c>
      <c r="AU219" s="264" t="s">
        <v>86</v>
      </c>
      <c r="AY219" s="18" t="s">
        <v>223</v>
      </c>
      <c r="BE219" s="265">
        <f>IF(O219="základní",K219,0)</f>
        <v>0</v>
      </c>
      <c r="BF219" s="265">
        <f>IF(O219="snížená",K219,0)</f>
        <v>0</v>
      </c>
      <c r="BG219" s="265">
        <f>IF(O219="zákl. přenesená",K219,0)</f>
        <v>0</v>
      </c>
      <c r="BH219" s="265">
        <f>IF(O219="sníž. přenesená",K219,0)</f>
        <v>0</v>
      </c>
      <c r="BI219" s="265">
        <f>IF(O219="nulová",K219,0)</f>
        <v>0</v>
      </c>
      <c r="BJ219" s="18" t="s">
        <v>86</v>
      </c>
      <c r="BK219" s="265">
        <f>ROUND(P219*H219,2)</f>
        <v>0</v>
      </c>
      <c r="BL219" s="18" t="s">
        <v>239</v>
      </c>
      <c r="BM219" s="264" t="s">
        <v>2159</v>
      </c>
    </row>
    <row r="220" s="2" customFormat="1" ht="16.5" customHeight="1">
      <c r="A220" s="39"/>
      <c r="B220" s="40"/>
      <c r="C220" s="252" t="s">
        <v>1705</v>
      </c>
      <c r="D220" s="252" t="s">
        <v>226</v>
      </c>
      <c r="E220" s="253" t="s">
        <v>5283</v>
      </c>
      <c r="F220" s="254" t="s">
        <v>5284</v>
      </c>
      <c r="G220" s="255" t="s">
        <v>320</v>
      </c>
      <c r="H220" s="256">
        <v>4</v>
      </c>
      <c r="I220" s="257"/>
      <c r="J220" s="257"/>
      <c r="K220" s="258">
        <f>ROUND(P220*H220,2)</f>
        <v>0</v>
      </c>
      <c r="L220" s="254" t="s">
        <v>3639</v>
      </c>
      <c r="M220" s="45"/>
      <c r="N220" s="259" t="s">
        <v>1</v>
      </c>
      <c r="O220" s="260" t="s">
        <v>41</v>
      </c>
      <c r="P220" s="261">
        <f>I220+J220</f>
        <v>0</v>
      </c>
      <c r="Q220" s="261">
        <f>ROUND(I220*H220,2)</f>
        <v>0</v>
      </c>
      <c r="R220" s="261">
        <f>ROUND(J220*H220,2)</f>
        <v>0</v>
      </c>
      <c r="S220" s="92"/>
      <c r="T220" s="262">
        <f>S220*H220</f>
        <v>0</v>
      </c>
      <c r="U220" s="262">
        <v>0</v>
      </c>
      <c r="V220" s="262">
        <f>U220*H220</f>
        <v>0</v>
      </c>
      <c r="W220" s="262">
        <v>0</v>
      </c>
      <c r="X220" s="263">
        <f>W220*H220</f>
        <v>0</v>
      </c>
      <c r="Y220" s="39"/>
      <c r="Z220" s="39"/>
      <c r="AA220" s="39"/>
      <c r="AB220" s="39"/>
      <c r="AC220" s="39"/>
      <c r="AD220" s="39"/>
      <c r="AE220" s="39"/>
      <c r="AR220" s="264" t="s">
        <v>239</v>
      </c>
      <c r="AT220" s="264" t="s">
        <v>226</v>
      </c>
      <c r="AU220" s="264" t="s">
        <v>86</v>
      </c>
      <c r="AY220" s="18" t="s">
        <v>223</v>
      </c>
      <c r="BE220" s="265">
        <f>IF(O220="základní",K220,0)</f>
        <v>0</v>
      </c>
      <c r="BF220" s="265">
        <f>IF(O220="snížená",K220,0)</f>
        <v>0</v>
      </c>
      <c r="BG220" s="265">
        <f>IF(O220="zákl. přenesená",K220,0)</f>
        <v>0</v>
      </c>
      <c r="BH220" s="265">
        <f>IF(O220="sníž. přenesená",K220,0)</f>
        <v>0</v>
      </c>
      <c r="BI220" s="265">
        <f>IF(O220="nulová",K220,0)</f>
        <v>0</v>
      </c>
      <c r="BJ220" s="18" t="s">
        <v>86</v>
      </c>
      <c r="BK220" s="265">
        <f>ROUND(P220*H220,2)</f>
        <v>0</v>
      </c>
      <c r="BL220" s="18" t="s">
        <v>239</v>
      </c>
      <c r="BM220" s="264" t="s">
        <v>2171</v>
      </c>
    </row>
    <row r="221" s="2" customFormat="1" ht="16.5" customHeight="1">
      <c r="A221" s="39"/>
      <c r="B221" s="40"/>
      <c r="C221" s="252" t="s">
        <v>1708</v>
      </c>
      <c r="D221" s="252" t="s">
        <v>226</v>
      </c>
      <c r="E221" s="253" t="s">
        <v>5285</v>
      </c>
      <c r="F221" s="254" t="s">
        <v>5286</v>
      </c>
      <c r="G221" s="255" t="s">
        <v>320</v>
      </c>
      <c r="H221" s="256">
        <v>2</v>
      </c>
      <c r="I221" s="257"/>
      <c r="J221" s="257"/>
      <c r="K221" s="258">
        <f>ROUND(P221*H221,2)</f>
        <v>0</v>
      </c>
      <c r="L221" s="254" t="s">
        <v>3639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</v>
      </c>
      <c r="V221" s="262">
        <f>U221*H221</f>
        <v>0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86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2184</v>
      </c>
    </row>
    <row r="222" s="2" customFormat="1" ht="16.5" customHeight="1">
      <c r="A222" s="39"/>
      <c r="B222" s="40"/>
      <c r="C222" s="252" t="s">
        <v>1713</v>
      </c>
      <c r="D222" s="252" t="s">
        <v>226</v>
      </c>
      <c r="E222" s="253" t="s">
        <v>5287</v>
      </c>
      <c r="F222" s="254" t="s">
        <v>5288</v>
      </c>
      <c r="G222" s="255" t="s">
        <v>320</v>
      </c>
      <c r="H222" s="256">
        <v>2</v>
      </c>
      <c r="I222" s="257"/>
      <c r="J222" s="257"/>
      <c r="K222" s="258">
        <f>ROUND(P222*H222,2)</f>
        <v>0</v>
      </c>
      <c r="L222" s="254" t="s">
        <v>3639</v>
      </c>
      <c r="M222" s="45"/>
      <c r="N222" s="259" t="s">
        <v>1</v>
      </c>
      <c r="O222" s="260" t="s">
        <v>41</v>
      </c>
      <c r="P222" s="261">
        <f>I222+J222</f>
        <v>0</v>
      </c>
      <c r="Q222" s="261">
        <f>ROUND(I222*H222,2)</f>
        <v>0</v>
      </c>
      <c r="R222" s="261">
        <f>ROUND(J222*H222,2)</f>
        <v>0</v>
      </c>
      <c r="S222" s="92"/>
      <c r="T222" s="262">
        <f>S222*H222</f>
        <v>0</v>
      </c>
      <c r="U222" s="262">
        <v>0</v>
      </c>
      <c r="V222" s="262">
        <f>U222*H222</f>
        <v>0</v>
      </c>
      <c r="W222" s="262">
        <v>0</v>
      </c>
      <c r="X222" s="263">
        <f>W222*H222</f>
        <v>0</v>
      </c>
      <c r="Y222" s="39"/>
      <c r="Z222" s="39"/>
      <c r="AA222" s="39"/>
      <c r="AB222" s="39"/>
      <c r="AC222" s="39"/>
      <c r="AD222" s="39"/>
      <c r="AE222" s="39"/>
      <c r="AR222" s="264" t="s">
        <v>239</v>
      </c>
      <c r="AT222" s="264" t="s">
        <v>226</v>
      </c>
      <c r="AU222" s="264" t="s">
        <v>86</v>
      </c>
      <c r="AY222" s="18" t="s">
        <v>223</v>
      </c>
      <c r="BE222" s="265">
        <f>IF(O222="základní",K222,0)</f>
        <v>0</v>
      </c>
      <c r="BF222" s="265">
        <f>IF(O222="snížená",K222,0)</f>
        <v>0</v>
      </c>
      <c r="BG222" s="265">
        <f>IF(O222="zákl. přenesená",K222,0)</f>
        <v>0</v>
      </c>
      <c r="BH222" s="265">
        <f>IF(O222="sníž. přenesená",K222,0)</f>
        <v>0</v>
      </c>
      <c r="BI222" s="265">
        <f>IF(O222="nulová",K222,0)</f>
        <v>0</v>
      </c>
      <c r="BJ222" s="18" t="s">
        <v>86</v>
      </c>
      <c r="BK222" s="265">
        <f>ROUND(P222*H222,2)</f>
        <v>0</v>
      </c>
      <c r="BL222" s="18" t="s">
        <v>239</v>
      </c>
      <c r="BM222" s="264" t="s">
        <v>2196</v>
      </c>
    </row>
    <row r="223" s="2" customFormat="1" ht="16.5" customHeight="1">
      <c r="A223" s="39"/>
      <c r="B223" s="40"/>
      <c r="C223" s="252" t="s">
        <v>1720</v>
      </c>
      <c r="D223" s="252" t="s">
        <v>226</v>
      </c>
      <c r="E223" s="253" t="s">
        <v>5289</v>
      </c>
      <c r="F223" s="254" t="s">
        <v>5290</v>
      </c>
      <c r="G223" s="255" t="s">
        <v>320</v>
      </c>
      <c r="H223" s="256">
        <v>3</v>
      </c>
      <c r="I223" s="257"/>
      <c r="J223" s="257"/>
      <c r="K223" s="258">
        <f>ROUND(P223*H223,2)</f>
        <v>0</v>
      </c>
      <c r="L223" s="254" t="s">
        <v>3639</v>
      </c>
      <c r="M223" s="45"/>
      <c r="N223" s="259" t="s">
        <v>1</v>
      </c>
      <c r="O223" s="260" t="s">
        <v>41</v>
      </c>
      <c r="P223" s="261">
        <f>I223+J223</f>
        <v>0</v>
      </c>
      <c r="Q223" s="261">
        <f>ROUND(I223*H223,2)</f>
        <v>0</v>
      </c>
      <c r="R223" s="261">
        <f>ROUND(J223*H223,2)</f>
        <v>0</v>
      </c>
      <c r="S223" s="92"/>
      <c r="T223" s="262">
        <f>S223*H223</f>
        <v>0</v>
      </c>
      <c r="U223" s="262">
        <v>0</v>
      </c>
      <c r="V223" s="262">
        <f>U223*H223</f>
        <v>0</v>
      </c>
      <c r="W223" s="262">
        <v>0</v>
      </c>
      <c r="X223" s="263">
        <f>W223*H223</f>
        <v>0</v>
      </c>
      <c r="Y223" s="39"/>
      <c r="Z223" s="39"/>
      <c r="AA223" s="39"/>
      <c r="AB223" s="39"/>
      <c r="AC223" s="39"/>
      <c r="AD223" s="39"/>
      <c r="AE223" s="39"/>
      <c r="AR223" s="264" t="s">
        <v>239</v>
      </c>
      <c r="AT223" s="264" t="s">
        <v>226</v>
      </c>
      <c r="AU223" s="264" t="s">
        <v>86</v>
      </c>
      <c r="AY223" s="18" t="s">
        <v>223</v>
      </c>
      <c r="BE223" s="265">
        <f>IF(O223="základní",K223,0)</f>
        <v>0</v>
      </c>
      <c r="BF223" s="265">
        <f>IF(O223="snížená",K223,0)</f>
        <v>0</v>
      </c>
      <c r="BG223" s="265">
        <f>IF(O223="zákl. přenesená",K223,0)</f>
        <v>0</v>
      </c>
      <c r="BH223" s="265">
        <f>IF(O223="sníž. přenesená",K223,0)</f>
        <v>0</v>
      </c>
      <c r="BI223" s="265">
        <f>IF(O223="nulová",K223,0)</f>
        <v>0</v>
      </c>
      <c r="BJ223" s="18" t="s">
        <v>86</v>
      </c>
      <c r="BK223" s="265">
        <f>ROUND(P223*H223,2)</f>
        <v>0</v>
      </c>
      <c r="BL223" s="18" t="s">
        <v>239</v>
      </c>
      <c r="BM223" s="264" t="s">
        <v>2208</v>
      </c>
    </row>
    <row r="224" s="2" customFormat="1" ht="16.5" customHeight="1">
      <c r="A224" s="39"/>
      <c r="B224" s="40"/>
      <c r="C224" s="252" t="s">
        <v>1726</v>
      </c>
      <c r="D224" s="252" t="s">
        <v>226</v>
      </c>
      <c r="E224" s="253" t="s">
        <v>5291</v>
      </c>
      <c r="F224" s="254" t="s">
        <v>5292</v>
      </c>
      <c r="G224" s="255" t="s">
        <v>320</v>
      </c>
      <c r="H224" s="256">
        <v>19</v>
      </c>
      <c r="I224" s="257"/>
      <c r="J224" s="257"/>
      <c r="K224" s="258">
        <f>ROUND(P224*H224,2)</f>
        <v>0</v>
      </c>
      <c r="L224" s="254" t="s">
        <v>3639</v>
      </c>
      <c r="M224" s="45"/>
      <c r="N224" s="259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</v>
      </c>
      <c r="V224" s="262">
        <f>U224*H224</f>
        <v>0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239</v>
      </c>
      <c r="AT224" s="264" t="s">
        <v>226</v>
      </c>
      <c r="AU224" s="264" t="s">
        <v>86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2219</v>
      </c>
    </row>
    <row r="225" s="2" customFormat="1" ht="16.5" customHeight="1">
      <c r="A225" s="39"/>
      <c r="B225" s="40"/>
      <c r="C225" s="252" t="s">
        <v>2268</v>
      </c>
      <c r="D225" s="252" t="s">
        <v>226</v>
      </c>
      <c r="E225" s="253" t="s">
        <v>5293</v>
      </c>
      <c r="F225" s="254" t="s">
        <v>5294</v>
      </c>
      <c r="G225" s="255" t="s">
        <v>320</v>
      </c>
      <c r="H225" s="256">
        <v>10</v>
      </c>
      <c r="I225" s="257"/>
      <c r="J225" s="257"/>
      <c r="K225" s="258">
        <f>ROUND(P225*H225,2)</f>
        <v>0</v>
      </c>
      <c r="L225" s="254" t="s">
        <v>3639</v>
      </c>
      <c r="M225" s="45"/>
      <c r="N225" s="259" t="s">
        <v>1</v>
      </c>
      <c r="O225" s="260" t="s">
        <v>41</v>
      </c>
      <c r="P225" s="261">
        <f>I225+J225</f>
        <v>0</v>
      </c>
      <c r="Q225" s="261">
        <f>ROUND(I225*H225,2)</f>
        <v>0</v>
      </c>
      <c r="R225" s="261">
        <f>ROUND(J225*H225,2)</f>
        <v>0</v>
      </c>
      <c r="S225" s="92"/>
      <c r="T225" s="262">
        <f>S225*H225</f>
        <v>0</v>
      </c>
      <c r="U225" s="262">
        <v>0</v>
      </c>
      <c r="V225" s="262">
        <f>U225*H225</f>
        <v>0</v>
      </c>
      <c r="W225" s="262">
        <v>0</v>
      </c>
      <c r="X225" s="263">
        <f>W225*H225</f>
        <v>0</v>
      </c>
      <c r="Y225" s="39"/>
      <c r="Z225" s="39"/>
      <c r="AA225" s="39"/>
      <c r="AB225" s="39"/>
      <c r="AC225" s="39"/>
      <c r="AD225" s="39"/>
      <c r="AE225" s="39"/>
      <c r="AR225" s="264" t="s">
        <v>239</v>
      </c>
      <c r="AT225" s="264" t="s">
        <v>226</v>
      </c>
      <c r="AU225" s="264" t="s">
        <v>86</v>
      </c>
      <c r="AY225" s="18" t="s">
        <v>223</v>
      </c>
      <c r="BE225" s="265">
        <f>IF(O225="základní",K225,0)</f>
        <v>0</v>
      </c>
      <c r="BF225" s="265">
        <f>IF(O225="snížená",K225,0)</f>
        <v>0</v>
      </c>
      <c r="BG225" s="265">
        <f>IF(O225="zákl. přenesená",K225,0)</f>
        <v>0</v>
      </c>
      <c r="BH225" s="265">
        <f>IF(O225="sníž. přenesená",K225,0)</f>
        <v>0</v>
      </c>
      <c r="BI225" s="265">
        <f>IF(O225="nulová",K225,0)</f>
        <v>0</v>
      </c>
      <c r="BJ225" s="18" t="s">
        <v>86</v>
      </c>
      <c r="BK225" s="265">
        <f>ROUND(P225*H225,2)</f>
        <v>0</v>
      </c>
      <c r="BL225" s="18" t="s">
        <v>239</v>
      </c>
      <c r="BM225" s="264" t="s">
        <v>3104</v>
      </c>
    </row>
    <row r="226" s="2" customFormat="1" ht="16.5" customHeight="1">
      <c r="A226" s="39"/>
      <c r="B226" s="40"/>
      <c r="C226" s="252" t="s">
        <v>1733</v>
      </c>
      <c r="D226" s="252" t="s">
        <v>226</v>
      </c>
      <c r="E226" s="253" t="s">
        <v>5295</v>
      </c>
      <c r="F226" s="254" t="s">
        <v>5296</v>
      </c>
      <c r="G226" s="255" t="s">
        <v>320</v>
      </c>
      <c r="H226" s="256">
        <v>11</v>
      </c>
      <c r="I226" s="257"/>
      <c r="J226" s="257"/>
      <c r="K226" s="258">
        <f>ROUND(P226*H226,2)</f>
        <v>0</v>
      </c>
      <c r="L226" s="254" t="s">
        <v>3639</v>
      </c>
      <c r="M226" s="45"/>
      <c r="N226" s="259" t="s">
        <v>1</v>
      </c>
      <c r="O226" s="260" t="s">
        <v>41</v>
      </c>
      <c r="P226" s="261">
        <f>I226+J226</f>
        <v>0</v>
      </c>
      <c r="Q226" s="261">
        <f>ROUND(I226*H226,2)</f>
        <v>0</v>
      </c>
      <c r="R226" s="261">
        <f>ROUND(J226*H226,2)</f>
        <v>0</v>
      </c>
      <c r="S226" s="92"/>
      <c r="T226" s="262">
        <f>S226*H226</f>
        <v>0</v>
      </c>
      <c r="U226" s="262">
        <v>0</v>
      </c>
      <c r="V226" s="262">
        <f>U226*H226</f>
        <v>0</v>
      </c>
      <c r="W226" s="262">
        <v>0</v>
      </c>
      <c r="X226" s="263">
        <f>W226*H226</f>
        <v>0</v>
      </c>
      <c r="Y226" s="39"/>
      <c r="Z226" s="39"/>
      <c r="AA226" s="39"/>
      <c r="AB226" s="39"/>
      <c r="AC226" s="39"/>
      <c r="AD226" s="39"/>
      <c r="AE226" s="39"/>
      <c r="AR226" s="264" t="s">
        <v>239</v>
      </c>
      <c r="AT226" s="264" t="s">
        <v>226</v>
      </c>
      <c r="AU226" s="264" t="s">
        <v>86</v>
      </c>
      <c r="AY226" s="18" t="s">
        <v>223</v>
      </c>
      <c r="BE226" s="265">
        <f>IF(O226="základní",K226,0)</f>
        <v>0</v>
      </c>
      <c r="BF226" s="265">
        <f>IF(O226="snížená",K226,0)</f>
        <v>0</v>
      </c>
      <c r="BG226" s="265">
        <f>IF(O226="zákl. přenesená",K226,0)</f>
        <v>0</v>
      </c>
      <c r="BH226" s="265">
        <f>IF(O226="sníž. přenesená",K226,0)</f>
        <v>0</v>
      </c>
      <c r="BI226" s="265">
        <f>IF(O226="nulová",K226,0)</f>
        <v>0</v>
      </c>
      <c r="BJ226" s="18" t="s">
        <v>86</v>
      </c>
      <c r="BK226" s="265">
        <f>ROUND(P226*H226,2)</f>
        <v>0</v>
      </c>
      <c r="BL226" s="18" t="s">
        <v>239</v>
      </c>
      <c r="BM226" s="264" t="s">
        <v>2033</v>
      </c>
    </row>
    <row r="227" s="2" customFormat="1" ht="16.5" customHeight="1">
      <c r="A227" s="39"/>
      <c r="B227" s="40"/>
      <c r="C227" s="252" t="s">
        <v>1739</v>
      </c>
      <c r="D227" s="252" t="s">
        <v>226</v>
      </c>
      <c r="E227" s="253" t="s">
        <v>5297</v>
      </c>
      <c r="F227" s="254" t="s">
        <v>5298</v>
      </c>
      <c r="G227" s="255" t="s">
        <v>320</v>
      </c>
      <c r="H227" s="256">
        <v>8</v>
      </c>
      <c r="I227" s="257"/>
      <c r="J227" s="257"/>
      <c r="K227" s="258">
        <f>ROUND(P227*H227,2)</f>
        <v>0</v>
      </c>
      <c r="L227" s="254" t="s">
        <v>3639</v>
      </c>
      <c r="M227" s="45"/>
      <c r="N227" s="259" t="s">
        <v>1</v>
      </c>
      <c r="O227" s="260" t="s">
        <v>41</v>
      </c>
      <c r="P227" s="261">
        <f>I227+J227</f>
        <v>0</v>
      </c>
      <c r="Q227" s="261">
        <f>ROUND(I227*H227,2)</f>
        <v>0</v>
      </c>
      <c r="R227" s="261">
        <f>ROUND(J227*H227,2)</f>
        <v>0</v>
      </c>
      <c r="S227" s="92"/>
      <c r="T227" s="262">
        <f>S227*H227</f>
        <v>0</v>
      </c>
      <c r="U227" s="262">
        <v>0</v>
      </c>
      <c r="V227" s="262">
        <f>U227*H227</f>
        <v>0</v>
      </c>
      <c r="W227" s="262">
        <v>0</v>
      </c>
      <c r="X227" s="263">
        <f>W227*H227</f>
        <v>0</v>
      </c>
      <c r="Y227" s="39"/>
      <c r="Z227" s="39"/>
      <c r="AA227" s="39"/>
      <c r="AB227" s="39"/>
      <c r="AC227" s="39"/>
      <c r="AD227" s="39"/>
      <c r="AE227" s="39"/>
      <c r="AR227" s="264" t="s">
        <v>239</v>
      </c>
      <c r="AT227" s="264" t="s">
        <v>226</v>
      </c>
      <c r="AU227" s="264" t="s">
        <v>86</v>
      </c>
      <c r="AY227" s="18" t="s">
        <v>223</v>
      </c>
      <c r="BE227" s="265">
        <f>IF(O227="základní",K227,0)</f>
        <v>0</v>
      </c>
      <c r="BF227" s="265">
        <f>IF(O227="snížená",K227,0)</f>
        <v>0</v>
      </c>
      <c r="BG227" s="265">
        <f>IF(O227="zákl. přenesená",K227,0)</f>
        <v>0</v>
      </c>
      <c r="BH227" s="265">
        <f>IF(O227="sníž. přenesená",K227,0)</f>
        <v>0</v>
      </c>
      <c r="BI227" s="265">
        <f>IF(O227="nulová",K227,0)</f>
        <v>0</v>
      </c>
      <c r="BJ227" s="18" t="s">
        <v>86</v>
      </c>
      <c r="BK227" s="265">
        <f>ROUND(P227*H227,2)</f>
        <v>0</v>
      </c>
      <c r="BL227" s="18" t="s">
        <v>239</v>
      </c>
      <c r="BM227" s="264" t="s">
        <v>4150</v>
      </c>
    </row>
    <row r="228" s="2" customFormat="1" ht="16.5" customHeight="1">
      <c r="A228" s="39"/>
      <c r="B228" s="40"/>
      <c r="C228" s="252" t="s">
        <v>1748</v>
      </c>
      <c r="D228" s="252" t="s">
        <v>226</v>
      </c>
      <c r="E228" s="253" t="s">
        <v>5299</v>
      </c>
      <c r="F228" s="254" t="s">
        <v>5300</v>
      </c>
      <c r="G228" s="255" t="s">
        <v>320</v>
      </c>
      <c r="H228" s="256">
        <v>5</v>
      </c>
      <c r="I228" s="257"/>
      <c r="J228" s="257"/>
      <c r="K228" s="258">
        <f>ROUND(P228*H228,2)</f>
        <v>0</v>
      </c>
      <c r="L228" s="254" t="s">
        <v>3639</v>
      </c>
      <c r="M228" s="45"/>
      <c r="N228" s="259" t="s">
        <v>1</v>
      </c>
      <c r="O228" s="260" t="s">
        <v>41</v>
      </c>
      <c r="P228" s="261">
        <f>I228+J228</f>
        <v>0</v>
      </c>
      <c r="Q228" s="261">
        <f>ROUND(I228*H228,2)</f>
        <v>0</v>
      </c>
      <c r="R228" s="261">
        <f>ROUND(J228*H228,2)</f>
        <v>0</v>
      </c>
      <c r="S228" s="92"/>
      <c r="T228" s="262">
        <f>S228*H228</f>
        <v>0</v>
      </c>
      <c r="U228" s="262">
        <v>0</v>
      </c>
      <c r="V228" s="262">
        <f>U228*H228</f>
        <v>0</v>
      </c>
      <c r="W228" s="262">
        <v>0</v>
      </c>
      <c r="X228" s="263">
        <f>W228*H228</f>
        <v>0</v>
      </c>
      <c r="Y228" s="39"/>
      <c r="Z228" s="39"/>
      <c r="AA228" s="39"/>
      <c r="AB228" s="39"/>
      <c r="AC228" s="39"/>
      <c r="AD228" s="39"/>
      <c r="AE228" s="39"/>
      <c r="AR228" s="264" t="s">
        <v>239</v>
      </c>
      <c r="AT228" s="264" t="s">
        <v>226</v>
      </c>
      <c r="AU228" s="264" t="s">
        <v>86</v>
      </c>
      <c r="AY228" s="18" t="s">
        <v>223</v>
      </c>
      <c r="BE228" s="265">
        <f>IF(O228="základní",K228,0)</f>
        <v>0</v>
      </c>
      <c r="BF228" s="265">
        <f>IF(O228="snížená",K228,0)</f>
        <v>0</v>
      </c>
      <c r="BG228" s="265">
        <f>IF(O228="zákl. přenesená",K228,0)</f>
        <v>0</v>
      </c>
      <c r="BH228" s="265">
        <f>IF(O228="sníž. přenesená",K228,0)</f>
        <v>0</v>
      </c>
      <c r="BI228" s="265">
        <f>IF(O228="nulová",K228,0)</f>
        <v>0</v>
      </c>
      <c r="BJ228" s="18" t="s">
        <v>86</v>
      </c>
      <c r="BK228" s="265">
        <f>ROUND(P228*H228,2)</f>
        <v>0</v>
      </c>
      <c r="BL228" s="18" t="s">
        <v>239</v>
      </c>
      <c r="BM228" s="264" t="s">
        <v>1380</v>
      </c>
    </row>
    <row r="229" s="2" customFormat="1" ht="16.5" customHeight="1">
      <c r="A229" s="39"/>
      <c r="B229" s="40"/>
      <c r="C229" s="252" t="s">
        <v>3747</v>
      </c>
      <c r="D229" s="252" t="s">
        <v>226</v>
      </c>
      <c r="E229" s="253" t="s">
        <v>5301</v>
      </c>
      <c r="F229" s="254" t="s">
        <v>5302</v>
      </c>
      <c r="G229" s="255" t="s">
        <v>320</v>
      </c>
      <c r="H229" s="256">
        <v>5</v>
      </c>
      <c r="I229" s="257"/>
      <c r="J229" s="257"/>
      <c r="K229" s="258">
        <f>ROUND(P229*H229,2)</f>
        <v>0</v>
      </c>
      <c r="L229" s="254" t="s">
        <v>3639</v>
      </c>
      <c r="M229" s="45"/>
      <c r="N229" s="259" t="s">
        <v>1</v>
      </c>
      <c r="O229" s="260" t="s">
        <v>41</v>
      </c>
      <c r="P229" s="261">
        <f>I229+J229</f>
        <v>0</v>
      </c>
      <c r="Q229" s="261">
        <f>ROUND(I229*H229,2)</f>
        <v>0</v>
      </c>
      <c r="R229" s="261">
        <f>ROUND(J229*H229,2)</f>
        <v>0</v>
      </c>
      <c r="S229" s="92"/>
      <c r="T229" s="262">
        <f>S229*H229</f>
        <v>0</v>
      </c>
      <c r="U229" s="262">
        <v>0</v>
      </c>
      <c r="V229" s="262">
        <f>U229*H229</f>
        <v>0</v>
      </c>
      <c r="W229" s="262">
        <v>0</v>
      </c>
      <c r="X229" s="263">
        <f>W229*H229</f>
        <v>0</v>
      </c>
      <c r="Y229" s="39"/>
      <c r="Z229" s="39"/>
      <c r="AA229" s="39"/>
      <c r="AB229" s="39"/>
      <c r="AC229" s="39"/>
      <c r="AD229" s="39"/>
      <c r="AE229" s="39"/>
      <c r="AR229" s="264" t="s">
        <v>239</v>
      </c>
      <c r="AT229" s="264" t="s">
        <v>226</v>
      </c>
      <c r="AU229" s="264" t="s">
        <v>86</v>
      </c>
      <c r="AY229" s="18" t="s">
        <v>223</v>
      </c>
      <c r="BE229" s="265">
        <f>IF(O229="základní",K229,0)</f>
        <v>0</v>
      </c>
      <c r="BF229" s="265">
        <f>IF(O229="snížená",K229,0)</f>
        <v>0</v>
      </c>
      <c r="BG229" s="265">
        <f>IF(O229="zákl. přenesená",K229,0)</f>
        <v>0</v>
      </c>
      <c r="BH229" s="265">
        <f>IF(O229="sníž. přenesená",K229,0)</f>
        <v>0</v>
      </c>
      <c r="BI229" s="265">
        <f>IF(O229="nulová",K229,0)</f>
        <v>0</v>
      </c>
      <c r="BJ229" s="18" t="s">
        <v>86</v>
      </c>
      <c r="BK229" s="265">
        <f>ROUND(P229*H229,2)</f>
        <v>0</v>
      </c>
      <c r="BL229" s="18" t="s">
        <v>239</v>
      </c>
      <c r="BM229" s="264" t="s">
        <v>1750</v>
      </c>
    </row>
    <row r="230" s="2" customFormat="1" ht="16.5" customHeight="1">
      <c r="A230" s="39"/>
      <c r="B230" s="40"/>
      <c r="C230" s="252" t="s">
        <v>1752</v>
      </c>
      <c r="D230" s="252" t="s">
        <v>226</v>
      </c>
      <c r="E230" s="253" t="s">
        <v>5303</v>
      </c>
      <c r="F230" s="254" t="s">
        <v>5304</v>
      </c>
      <c r="G230" s="255" t="s">
        <v>320</v>
      </c>
      <c r="H230" s="256">
        <v>4</v>
      </c>
      <c r="I230" s="257"/>
      <c r="J230" s="257"/>
      <c r="K230" s="258">
        <f>ROUND(P230*H230,2)</f>
        <v>0</v>
      </c>
      <c r="L230" s="254" t="s">
        <v>3639</v>
      </c>
      <c r="M230" s="45"/>
      <c r="N230" s="259" t="s">
        <v>1</v>
      </c>
      <c r="O230" s="260" t="s">
        <v>41</v>
      </c>
      <c r="P230" s="261">
        <f>I230+J230</f>
        <v>0</v>
      </c>
      <c r="Q230" s="261">
        <f>ROUND(I230*H230,2)</f>
        <v>0</v>
      </c>
      <c r="R230" s="261">
        <f>ROUND(J230*H230,2)</f>
        <v>0</v>
      </c>
      <c r="S230" s="92"/>
      <c r="T230" s="262">
        <f>S230*H230</f>
        <v>0</v>
      </c>
      <c r="U230" s="262">
        <v>0</v>
      </c>
      <c r="V230" s="262">
        <f>U230*H230</f>
        <v>0</v>
      </c>
      <c r="W230" s="262">
        <v>0</v>
      </c>
      <c r="X230" s="263">
        <f>W230*H230</f>
        <v>0</v>
      </c>
      <c r="Y230" s="39"/>
      <c r="Z230" s="39"/>
      <c r="AA230" s="39"/>
      <c r="AB230" s="39"/>
      <c r="AC230" s="39"/>
      <c r="AD230" s="39"/>
      <c r="AE230" s="39"/>
      <c r="AR230" s="264" t="s">
        <v>239</v>
      </c>
      <c r="AT230" s="264" t="s">
        <v>226</v>
      </c>
      <c r="AU230" s="264" t="s">
        <v>86</v>
      </c>
      <c r="AY230" s="18" t="s">
        <v>223</v>
      </c>
      <c r="BE230" s="265">
        <f>IF(O230="základní",K230,0)</f>
        <v>0</v>
      </c>
      <c r="BF230" s="265">
        <f>IF(O230="snížená",K230,0)</f>
        <v>0</v>
      </c>
      <c r="BG230" s="265">
        <f>IF(O230="zákl. přenesená",K230,0)</f>
        <v>0</v>
      </c>
      <c r="BH230" s="265">
        <f>IF(O230="sníž. přenesená",K230,0)</f>
        <v>0</v>
      </c>
      <c r="BI230" s="265">
        <f>IF(O230="nulová",K230,0)</f>
        <v>0</v>
      </c>
      <c r="BJ230" s="18" t="s">
        <v>86</v>
      </c>
      <c r="BK230" s="265">
        <f>ROUND(P230*H230,2)</f>
        <v>0</v>
      </c>
      <c r="BL230" s="18" t="s">
        <v>239</v>
      </c>
      <c r="BM230" s="264" t="s">
        <v>4161</v>
      </c>
    </row>
    <row r="231" s="2" customFormat="1" ht="16.5" customHeight="1">
      <c r="A231" s="39"/>
      <c r="B231" s="40"/>
      <c r="C231" s="252" t="s">
        <v>1758</v>
      </c>
      <c r="D231" s="252" t="s">
        <v>226</v>
      </c>
      <c r="E231" s="253" t="s">
        <v>5305</v>
      </c>
      <c r="F231" s="254" t="s">
        <v>5306</v>
      </c>
      <c r="G231" s="255" t="s">
        <v>320</v>
      </c>
      <c r="H231" s="256">
        <v>1</v>
      </c>
      <c r="I231" s="257"/>
      <c r="J231" s="257"/>
      <c r="K231" s="258">
        <f>ROUND(P231*H231,2)</f>
        <v>0</v>
      </c>
      <c r="L231" s="254" t="s">
        <v>3639</v>
      </c>
      <c r="M231" s="45"/>
      <c r="N231" s="259" t="s">
        <v>1</v>
      </c>
      <c r="O231" s="260" t="s">
        <v>41</v>
      </c>
      <c r="P231" s="261">
        <f>I231+J231</f>
        <v>0</v>
      </c>
      <c r="Q231" s="261">
        <f>ROUND(I231*H231,2)</f>
        <v>0</v>
      </c>
      <c r="R231" s="261">
        <f>ROUND(J231*H231,2)</f>
        <v>0</v>
      </c>
      <c r="S231" s="92"/>
      <c r="T231" s="262">
        <f>S231*H231</f>
        <v>0</v>
      </c>
      <c r="U231" s="262">
        <v>0</v>
      </c>
      <c r="V231" s="262">
        <f>U231*H231</f>
        <v>0</v>
      </c>
      <c r="W231" s="262">
        <v>0</v>
      </c>
      <c r="X231" s="263">
        <f>W231*H231</f>
        <v>0</v>
      </c>
      <c r="Y231" s="39"/>
      <c r="Z231" s="39"/>
      <c r="AA231" s="39"/>
      <c r="AB231" s="39"/>
      <c r="AC231" s="39"/>
      <c r="AD231" s="39"/>
      <c r="AE231" s="39"/>
      <c r="AR231" s="264" t="s">
        <v>239</v>
      </c>
      <c r="AT231" s="264" t="s">
        <v>226</v>
      </c>
      <c r="AU231" s="264" t="s">
        <v>86</v>
      </c>
      <c r="AY231" s="18" t="s">
        <v>223</v>
      </c>
      <c r="BE231" s="265">
        <f>IF(O231="základní",K231,0)</f>
        <v>0</v>
      </c>
      <c r="BF231" s="265">
        <f>IF(O231="snížená",K231,0)</f>
        <v>0</v>
      </c>
      <c r="BG231" s="265">
        <f>IF(O231="zákl. přenesená",K231,0)</f>
        <v>0</v>
      </c>
      <c r="BH231" s="265">
        <f>IF(O231="sníž. přenesená",K231,0)</f>
        <v>0</v>
      </c>
      <c r="BI231" s="265">
        <f>IF(O231="nulová",K231,0)</f>
        <v>0</v>
      </c>
      <c r="BJ231" s="18" t="s">
        <v>86</v>
      </c>
      <c r="BK231" s="265">
        <f>ROUND(P231*H231,2)</f>
        <v>0</v>
      </c>
      <c r="BL231" s="18" t="s">
        <v>239</v>
      </c>
      <c r="BM231" s="264" t="s">
        <v>4163</v>
      </c>
    </row>
    <row r="232" s="2" customFormat="1" ht="16.5" customHeight="1">
      <c r="A232" s="39"/>
      <c r="B232" s="40"/>
      <c r="C232" s="252" t="s">
        <v>1761</v>
      </c>
      <c r="D232" s="252" t="s">
        <v>226</v>
      </c>
      <c r="E232" s="253" t="s">
        <v>5307</v>
      </c>
      <c r="F232" s="254" t="s">
        <v>5308</v>
      </c>
      <c r="G232" s="255" t="s">
        <v>320</v>
      </c>
      <c r="H232" s="256">
        <v>4</v>
      </c>
      <c r="I232" s="257"/>
      <c r="J232" s="257"/>
      <c r="K232" s="258">
        <f>ROUND(P232*H232,2)</f>
        <v>0</v>
      </c>
      <c r="L232" s="254" t="s">
        <v>3639</v>
      </c>
      <c r="M232" s="45"/>
      <c r="N232" s="259" t="s">
        <v>1</v>
      </c>
      <c r="O232" s="260" t="s">
        <v>41</v>
      </c>
      <c r="P232" s="261">
        <f>I232+J232</f>
        <v>0</v>
      </c>
      <c r="Q232" s="261">
        <f>ROUND(I232*H232,2)</f>
        <v>0</v>
      </c>
      <c r="R232" s="261">
        <f>ROUND(J232*H232,2)</f>
        <v>0</v>
      </c>
      <c r="S232" s="92"/>
      <c r="T232" s="262">
        <f>S232*H232</f>
        <v>0</v>
      </c>
      <c r="U232" s="262">
        <v>0</v>
      </c>
      <c r="V232" s="262">
        <f>U232*H232</f>
        <v>0</v>
      </c>
      <c r="W232" s="262">
        <v>0</v>
      </c>
      <c r="X232" s="263">
        <f>W232*H232</f>
        <v>0</v>
      </c>
      <c r="Y232" s="39"/>
      <c r="Z232" s="39"/>
      <c r="AA232" s="39"/>
      <c r="AB232" s="39"/>
      <c r="AC232" s="39"/>
      <c r="AD232" s="39"/>
      <c r="AE232" s="39"/>
      <c r="AR232" s="264" t="s">
        <v>239</v>
      </c>
      <c r="AT232" s="264" t="s">
        <v>226</v>
      </c>
      <c r="AU232" s="264" t="s">
        <v>86</v>
      </c>
      <c r="AY232" s="18" t="s">
        <v>223</v>
      </c>
      <c r="BE232" s="265">
        <f>IF(O232="základní",K232,0)</f>
        <v>0</v>
      </c>
      <c r="BF232" s="265">
        <f>IF(O232="snížená",K232,0)</f>
        <v>0</v>
      </c>
      <c r="BG232" s="265">
        <f>IF(O232="zákl. přenesená",K232,0)</f>
        <v>0</v>
      </c>
      <c r="BH232" s="265">
        <f>IF(O232="sníž. přenesená",K232,0)</f>
        <v>0</v>
      </c>
      <c r="BI232" s="265">
        <f>IF(O232="nulová",K232,0)</f>
        <v>0</v>
      </c>
      <c r="BJ232" s="18" t="s">
        <v>86</v>
      </c>
      <c r="BK232" s="265">
        <f>ROUND(P232*H232,2)</f>
        <v>0</v>
      </c>
      <c r="BL232" s="18" t="s">
        <v>239</v>
      </c>
      <c r="BM232" s="264" t="s">
        <v>4167</v>
      </c>
    </row>
    <row r="233" s="2" customFormat="1" ht="16.5" customHeight="1">
      <c r="A233" s="39"/>
      <c r="B233" s="40"/>
      <c r="C233" s="252" t="s">
        <v>1766</v>
      </c>
      <c r="D233" s="252" t="s">
        <v>226</v>
      </c>
      <c r="E233" s="253" t="s">
        <v>5309</v>
      </c>
      <c r="F233" s="254" t="s">
        <v>5310</v>
      </c>
      <c r="G233" s="255" t="s">
        <v>320</v>
      </c>
      <c r="H233" s="256">
        <v>3</v>
      </c>
      <c r="I233" s="257"/>
      <c r="J233" s="257"/>
      <c r="K233" s="258">
        <f>ROUND(P233*H233,2)</f>
        <v>0</v>
      </c>
      <c r="L233" s="254" t="s">
        <v>3639</v>
      </c>
      <c r="M233" s="45"/>
      <c r="N233" s="259" t="s">
        <v>1</v>
      </c>
      <c r="O233" s="260" t="s">
        <v>41</v>
      </c>
      <c r="P233" s="261">
        <f>I233+J233</f>
        <v>0</v>
      </c>
      <c r="Q233" s="261">
        <f>ROUND(I233*H233,2)</f>
        <v>0</v>
      </c>
      <c r="R233" s="261">
        <f>ROUND(J233*H233,2)</f>
        <v>0</v>
      </c>
      <c r="S233" s="92"/>
      <c r="T233" s="262">
        <f>S233*H233</f>
        <v>0</v>
      </c>
      <c r="U233" s="262">
        <v>0</v>
      </c>
      <c r="V233" s="262">
        <f>U233*H233</f>
        <v>0</v>
      </c>
      <c r="W233" s="262">
        <v>0</v>
      </c>
      <c r="X233" s="263">
        <f>W233*H233</f>
        <v>0</v>
      </c>
      <c r="Y233" s="39"/>
      <c r="Z233" s="39"/>
      <c r="AA233" s="39"/>
      <c r="AB233" s="39"/>
      <c r="AC233" s="39"/>
      <c r="AD233" s="39"/>
      <c r="AE233" s="39"/>
      <c r="AR233" s="264" t="s">
        <v>239</v>
      </c>
      <c r="AT233" s="264" t="s">
        <v>226</v>
      </c>
      <c r="AU233" s="264" t="s">
        <v>86</v>
      </c>
      <c r="AY233" s="18" t="s">
        <v>223</v>
      </c>
      <c r="BE233" s="265">
        <f>IF(O233="základní",K233,0)</f>
        <v>0</v>
      </c>
      <c r="BF233" s="265">
        <f>IF(O233="snížená",K233,0)</f>
        <v>0</v>
      </c>
      <c r="BG233" s="265">
        <f>IF(O233="zákl. přenesená",K233,0)</f>
        <v>0</v>
      </c>
      <c r="BH233" s="265">
        <f>IF(O233="sníž. přenesená",K233,0)</f>
        <v>0</v>
      </c>
      <c r="BI233" s="265">
        <f>IF(O233="nulová",K233,0)</f>
        <v>0</v>
      </c>
      <c r="BJ233" s="18" t="s">
        <v>86</v>
      </c>
      <c r="BK233" s="265">
        <f>ROUND(P233*H233,2)</f>
        <v>0</v>
      </c>
      <c r="BL233" s="18" t="s">
        <v>239</v>
      </c>
      <c r="BM233" s="264" t="s">
        <v>4171</v>
      </c>
    </row>
    <row r="234" s="2" customFormat="1" ht="16.5" customHeight="1">
      <c r="A234" s="39"/>
      <c r="B234" s="40"/>
      <c r="C234" s="252" t="s">
        <v>1770</v>
      </c>
      <c r="D234" s="252" t="s">
        <v>226</v>
      </c>
      <c r="E234" s="253" t="s">
        <v>5311</v>
      </c>
      <c r="F234" s="254" t="s">
        <v>5312</v>
      </c>
      <c r="G234" s="255" t="s">
        <v>320</v>
      </c>
      <c r="H234" s="256">
        <v>4</v>
      </c>
      <c r="I234" s="257"/>
      <c r="J234" s="257"/>
      <c r="K234" s="258">
        <f>ROUND(P234*H234,2)</f>
        <v>0</v>
      </c>
      <c r="L234" s="254" t="s">
        <v>3639</v>
      </c>
      <c r="M234" s="45"/>
      <c r="N234" s="259" t="s">
        <v>1</v>
      </c>
      <c r="O234" s="260" t="s">
        <v>41</v>
      </c>
      <c r="P234" s="261">
        <f>I234+J234</f>
        <v>0</v>
      </c>
      <c r="Q234" s="261">
        <f>ROUND(I234*H234,2)</f>
        <v>0</v>
      </c>
      <c r="R234" s="261">
        <f>ROUND(J234*H234,2)</f>
        <v>0</v>
      </c>
      <c r="S234" s="92"/>
      <c r="T234" s="262">
        <f>S234*H234</f>
        <v>0</v>
      </c>
      <c r="U234" s="262">
        <v>0</v>
      </c>
      <c r="V234" s="262">
        <f>U234*H234</f>
        <v>0</v>
      </c>
      <c r="W234" s="262">
        <v>0</v>
      </c>
      <c r="X234" s="263">
        <f>W234*H234</f>
        <v>0</v>
      </c>
      <c r="Y234" s="39"/>
      <c r="Z234" s="39"/>
      <c r="AA234" s="39"/>
      <c r="AB234" s="39"/>
      <c r="AC234" s="39"/>
      <c r="AD234" s="39"/>
      <c r="AE234" s="39"/>
      <c r="AR234" s="264" t="s">
        <v>239</v>
      </c>
      <c r="AT234" s="264" t="s">
        <v>226</v>
      </c>
      <c r="AU234" s="264" t="s">
        <v>86</v>
      </c>
      <c r="AY234" s="18" t="s">
        <v>223</v>
      </c>
      <c r="BE234" s="265">
        <f>IF(O234="základní",K234,0)</f>
        <v>0</v>
      </c>
      <c r="BF234" s="265">
        <f>IF(O234="snížená",K234,0)</f>
        <v>0</v>
      </c>
      <c r="BG234" s="265">
        <f>IF(O234="zákl. přenesená",K234,0)</f>
        <v>0</v>
      </c>
      <c r="BH234" s="265">
        <f>IF(O234="sníž. přenesená",K234,0)</f>
        <v>0</v>
      </c>
      <c r="BI234" s="265">
        <f>IF(O234="nulová",K234,0)</f>
        <v>0</v>
      </c>
      <c r="BJ234" s="18" t="s">
        <v>86</v>
      </c>
      <c r="BK234" s="265">
        <f>ROUND(P234*H234,2)</f>
        <v>0</v>
      </c>
      <c r="BL234" s="18" t="s">
        <v>239</v>
      </c>
      <c r="BM234" s="264" t="s">
        <v>4175</v>
      </c>
    </row>
    <row r="235" s="2" customFormat="1" ht="16.5" customHeight="1">
      <c r="A235" s="39"/>
      <c r="B235" s="40"/>
      <c r="C235" s="252" t="s">
        <v>1775</v>
      </c>
      <c r="D235" s="252" t="s">
        <v>226</v>
      </c>
      <c r="E235" s="253" t="s">
        <v>5313</v>
      </c>
      <c r="F235" s="254" t="s">
        <v>5314</v>
      </c>
      <c r="G235" s="255" t="s">
        <v>320</v>
      </c>
      <c r="H235" s="256">
        <v>11</v>
      </c>
      <c r="I235" s="257"/>
      <c r="J235" s="257"/>
      <c r="K235" s="258">
        <f>ROUND(P235*H235,2)</f>
        <v>0</v>
      </c>
      <c r="L235" s="254" t="s">
        <v>3639</v>
      </c>
      <c r="M235" s="45"/>
      <c r="N235" s="259" t="s">
        <v>1</v>
      </c>
      <c r="O235" s="260" t="s">
        <v>41</v>
      </c>
      <c r="P235" s="261">
        <f>I235+J235</f>
        <v>0</v>
      </c>
      <c r="Q235" s="261">
        <f>ROUND(I235*H235,2)</f>
        <v>0</v>
      </c>
      <c r="R235" s="261">
        <f>ROUND(J235*H235,2)</f>
        <v>0</v>
      </c>
      <c r="S235" s="92"/>
      <c r="T235" s="262">
        <f>S235*H235</f>
        <v>0</v>
      </c>
      <c r="U235" s="262">
        <v>0</v>
      </c>
      <c r="V235" s="262">
        <f>U235*H235</f>
        <v>0</v>
      </c>
      <c r="W235" s="262">
        <v>0</v>
      </c>
      <c r="X235" s="263">
        <f>W235*H235</f>
        <v>0</v>
      </c>
      <c r="Y235" s="39"/>
      <c r="Z235" s="39"/>
      <c r="AA235" s="39"/>
      <c r="AB235" s="39"/>
      <c r="AC235" s="39"/>
      <c r="AD235" s="39"/>
      <c r="AE235" s="39"/>
      <c r="AR235" s="264" t="s">
        <v>239</v>
      </c>
      <c r="AT235" s="264" t="s">
        <v>226</v>
      </c>
      <c r="AU235" s="264" t="s">
        <v>86</v>
      </c>
      <c r="AY235" s="18" t="s">
        <v>223</v>
      </c>
      <c r="BE235" s="265">
        <f>IF(O235="základní",K235,0)</f>
        <v>0</v>
      </c>
      <c r="BF235" s="265">
        <f>IF(O235="snížená",K235,0)</f>
        <v>0</v>
      </c>
      <c r="BG235" s="265">
        <f>IF(O235="zákl. přenesená",K235,0)</f>
        <v>0</v>
      </c>
      <c r="BH235" s="265">
        <f>IF(O235="sníž. přenesená",K235,0)</f>
        <v>0</v>
      </c>
      <c r="BI235" s="265">
        <f>IF(O235="nulová",K235,0)</f>
        <v>0</v>
      </c>
      <c r="BJ235" s="18" t="s">
        <v>86</v>
      </c>
      <c r="BK235" s="265">
        <f>ROUND(P235*H235,2)</f>
        <v>0</v>
      </c>
      <c r="BL235" s="18" t="s">
        <v>239</v>
      </c>
      <c r="BM235" s="264" t="s">
        <v>4179</v>
      </c>
    </row>
    <row r="236" s="2" customFormat="1" ht="16.5" customHeight="1">
      <c r="A236" s="39"/>
      <c r="B236" s="40"/>
      <c r="C236" s="252" t="s">
        <v>1780</v>
      </c>
      <c r="D236" s="252" t="s">
        <v>226</v>
      </c>
      <c r="E236" s="253" t="s">
        <v>5315</v>
      </c>
      <c r="F236" s="254" t="s">
        <v>5316</v>
      </c>
      <c r="G236" s="255" t="s">
        <v>320</v>
      </c>
      <c r="H236" s="256">
        <v>19</v>
      </c>
      <c r="I236" s="257"/>
      <c r="J236" s="257"/>
      <c r="K236" s="258">
        <f>ROUND(P236*H236,2)</f>
        <v>0</v>
      </c>
      <c r="L236" s="254" t="s">
        <v>3639</v>
      </c>
      <c r="M236" s="45"/>
      <c r="N236" s="259" t="s">
        <v>1</v>
      </c>
      <c r="O236" s="260" t="s">
        <v>41</v>
      </c>
      <c r="P236" s="261">
        <f>I236+J236</f>
        <v>0</v>
      </c>
      <c r="Q236" s="261">
        <f>ROUND(I236*H236,2)</f>
        <v>0</v>
      </c>
      <c r="R236" s="261">
        <f>ROUND(J236*H236,2)</f>
        <v>0</v>
      </c>
      <c r="S236" s="92"/>
      <c r="T236" s="262">
        <f>S236*H236</f>
        <v>0</v>
      </c>
      <c r="U236" s="262">
        <v>0</v>
      </c>
      <c r="V236" s="262">
        <f>U236*H236</f>
        <v>0</v>
      </c>
      <c r="W236" s="262">
        <v>0</v>
      </c>
      <c r="X236" s="263">
        <f>W236*H236</f>
        <v>0</v>
      </c>
      <c r="Y236" s="39"/>
      <c r="Z236" s="39"/>
      <c r="AA236" s="39"/>
      <c r="AB236" s="39"/>
      <c r="AC236" s="39"/>
      <c r="AD236" s="39"/>
      <c r="AE236" s="39"/>
      <c r="AR236" s="264" t="s">
        <v>239</v>
      </c>
      <c r="AT236" s="264" t="s">
        <v>226</v>
      </c>
      <c r="AU236" s="264" t="s">
        <v>86</v>
      </c>
      <c r="AY236" s="18" t="s">
        <v>223</v>
      </c>
      <c r="BE236" s="265">
        <f>IF(O236="základní",K236,0)</f>
        <v>0</v>
      </c>
      <c r="BF236" s="265">
        <f>IF(O236="snížená",K236,0)</f>
        <v>0</v>
      </c>
      <c r="BG236" s="265">
        <f>IF(O236="zákl. přenesená",K236,0)</f>
        <v>0</v>
      </c>
      <c r="BH236" s="265">
        <f>IF(O236="sníž. přenesená",K236,0)</f>
        <v>0</v>
      </c>
      <c r="BI236" s="265">
        <f>IF(O236="nulová",K236,0)</f>
        <v>0</v>
      </c>
      <c r="BJ236" s="18" t="s">
        <v>86</v>
      </c>
      <c r="BK236" s="265">
        <f>ROUND(P236*H236,2)</f>
        <v>0</v>
      </c>
      <c r="BL236" s="18" t="s">
        <v>239</v>
      </c>
      <c r="BM236" s="264" t="s">
        <v>4183</v>
      </c>
    </row>
    <row r="237" s="2" customFormat="1" ht="16.5" customHeight="1">
      <c r="A237" s="39"/>
      <c r="B237" s="40"/>
      <c r="C237" s="252" t="s">
        <v>1787</v>
      </c>
      <c r="D237" s="252" t="s">
        <v>226</v>
      </c>
      <c r="E237" s="253" t="s">
        <v>5317</v>
      </c>
      <c r="F237" s="254" t="s">
        <v>5318</v>
      </c>
      <c r="G237" s="255" t="s">
        <v>320</v>
      </c>
      <c r="H237" s="256">
        <v>1</v>
      </c>
      <c r="I237" s="257"/>
      <c r="J237" s="257"/>
      <c r="K237" s="258">
        <f>ROUND(P237*H237,2)</f>
        <v>0</v>
      </c>
      <c r="L237" s="254" t="s">
        <v>3639</v>
      </c>
      <c r="M237" s="45"/>
      <c r="N237" s="259" t="s">
        <v>1</v>
      </c>
      <c r="O237" s="260" t="s">
        <v>41</v>
      </c>
      <c r="P237" s="261">
        <f>I237+J237</f>
        <v>0</v>
      </c>
      <c r="Q237" s="261">
        <f>ROUND(I237*H237,2)</f>
        <v>0</v>
      </c>
      <c r="R237" s="261">
        <f>ROUND(J237*H237,2)</f>
        <v>0</v>
      </c>
      <c r="S237" s="92"/>
      <c r="T237" s="262">
        <f>S237*H237</f>
        <v>0</v>
      </c>
      <c r="U237" s="262">
        <v>0</v>
      </c>
      <c r="V237" s="262">
        <f>U237*H237</f>
        <v>0</v>
      </c>
      <c r="W237" s="262">
        <v>0</v>
      </c>
      <c r="X237" s="263">
        <f>W237*H237</f>
        <v>0</v>
      </c>
      <c r="Y237" s="39"/>
      <c r="Z237" s="39"/>
      <c r="AA237" s="39"/>
      <c r="AB237" s="39"/>
      <c r="AC237" s="39"/>
      <c r="AD237" s="39"/>
      <c r="AE237" s="39"/>
      <c r="AR237" s="264" t="s">
        <v>239</v>
      </c>
      <c r="AT237" s="264" t="s">
        <v>226</v>
      </c>
      <c r="AU237" s="264" t="s">
        <v>86</v>
      </c>
      <c r="AY237" s="18" t="s">
        <v>223</v>
      </c>
      <c r="BE237" s="265">
        <f>IF(O237="základní",K237,0)</f>
        <v>0</v>
      </c>
      <c r="BF237" s="265">
        <f>IF(O237="snížená",K237,0)</f>
        <v>0</v>
      </c>
      <c r="BG237" s="265">
        <f>IF(O237="zákl. přenesená",K237,0)</f>
        <v>0</v>
      </c>
      <c r="BH237" s="265">
        <f>IF(O237="sníž. přenesená",K237,0)</f>
        <v>0</v>
      </c>
      <c r="BI237" s="265">
        <f>IF(O237="nulová",K237,0)</f>
        <v>0</v>
      </c>
      <c r="BJ237" s="18" t="s">
        <v>86</v>
      </c>
      <c r="BK237" s="265">
        <f>ROUND(P237*H237,2)</f>
        <v>0</v>
      </c>
      <c r="BL237" s="18" t="s">
        <v>239</v>
      </c>
      <c r="BM237" s="264" t="s">
        <v>4187</v>
      </c>
    </row>
    <row r="238" s="2" customFormat="1" ht="16.5" customHeight="1">
      <c r="A238" s="39"/>
      <c r="B238" s="40"/>
      <c r="C238" s="252" t="s">
        <v>1792</v>
      </c>
      <c r="D238" s="252" t="s">
        <v>226</v>
      </c>
      <c r="E238" s="253" t="s">
        <v>5319</v>
      </c>
      <c r="F238" s="254" t="s">
        <v>5320</v>
      </c>
      <c r="G238" s="255" t="s">
        <v>320</v>
      </c>
      <c r="H238" s="256">
        <v>1</v>
      </c>
      <c r="I238" s="257"/>
      <c r="J238" s="257"/>
      <c r="K238" s="258">
        <f>ROUND(P238*H238,2)</f>
        <v>0</v>
      </c>
      <c r="L238" s="254" t="s">
        <v>3639</v>
      </c>
      <c r="M238" s="45"/>
      <c r="N238" s="259" t="s">
        <v>1</v>
      </c>
      <c r="O238" s="260" t="s">
        <v>41</v>
      </c>
      <c r="P238" s="261">
        <f>I238+J238</f>
        <v>0</v>
      </c>
      <c r="Q238" s="261">
        <f>ROUND(I238*H238,2)</f>
        <v>0</v>
      </c>
      <c r="R238" s="261">
        <f>ROUND(J238*H238,2)</f>
        <v>0</v>
      </c>
      <c r="S238" s="92"/>
      <c r="T238" s="262">
        <f>S238*H238</f>
        <v>0</v>
      </c>
      <c r="U238" s="262">
        <v>0</v>
      </c>
      <c r="V238" s="262">
        <f>U238*H238</f>
        <v>0</v>
      </c>
      <c r="W238" s="262">
        <v>0</v>
      </c>
      <c r="X238" s="263">
        <f>W238*H238</f>
        <v>0</v>
      </c>
      <c r="Y238" s="39"/>
      <c r="Z238" s="39"/>
      <c r="AA238" s="39"/>
      <c r="AB238" s="39"/>
      <c r="AC238" s="39"/>
      <c r="AD238" s="39"/>
      <c r="AE238" s="39"/>
      <c r="AR238" s="264" t="s">
        <v>239</v>
      </c>
      <c r="AT238" s="264" t="s">
        <v>226</v>
      </c>
      <c r="AU238" s="264" t="s">
        <v>86</v>
      </c>
      <c r="AY238" s="18" t="s">
        <v>223</v>
      </c>
      <c r="BE238" s="265">
        <f>IF(O238="základní",K238,0)</f>
        <v>0</v>
      </c>
      <c r="BF238" s="265">
        <f>IF(O238="snížená",K238,0)</f>
        <v>0</v>
      </c>
      <c r="BG238" s="265">
        <f>IF(O238="zákl. přenesená",K238,0)</f>
        <v>0</v>
      </c>
      <c r="BH238" s="265">
        <f>IF(O238="sníž. přenesená",K238,0)</f>
        <v>0</v>
      </c>
      <c r="BI238" s="265">
        <f>IF(O238="nulová",K238,0)</f>
        <v>0</v>
      </c>
      <c r="BJ238" s="18" t="s">
        <v>86</v>
      </c>
      <c r="BK238" s="265">
        <f>ROUND(P238*H238,2)</f>
        <v>0</v>
      </c>
      <c r="BL238" s="18" t="s">
        <v>239</v>
      </c>
      <c r="BM238" s="264" t="s">
        <v>4191</v>
      </c>
    </row>
    <row r="239" s="2" customFormat="1" ht="16.5" customHeight="1">
      <c r="A239" s="39"/>
      <c r="B239" s="40"/>
      <c r="C239" s="252" t="s">
        <v>1797</v>
      </c>
      <c r="D239" s="252" t="s">
        <v>226</v>
      </c>
      <c r="E239" s="253" t="s">
        <v>5321</v>
      </c>
      <c r="F239" s="254" t="s">
        <v>5322</v>
      </c>
      <c r="G239" s="255" t="s">
        <v>320</v>
      </c>
      <c r="H239" s="256">
        <v>46</v>
      </c>
      <c r="I239" s="257"/>
      <c r="J239" s="257"/>
      <c r="K239" s="258">
        <f>ROUND(P239*H239,2)</f>
        <v>0</v>
      </c>
      <c r="L239" s="254" t="s">
        <v>3639</v>
      </c>
      <c r="M239" s="45"/>
      <c r="N239" s="259" t="s">
        <v>1</v>
      </c>
      <c r="O239" s="260" t="s">
        <v>41</v>
      </c>
      <c r="P239" s="261">
        <f>I239+J239</f>
        <v>0</v>
      </c>
      <c r="Q239" s="261">
        <f>ROUND(I239*H239,2)</f>
        <v>0</v>
      </c>
      <c r="R239" s="261">
        <f>ROUND(J239*H239,2)</f>
        <v>0</v>
      </c>
      <c r="S239" s="92"/>
      <c r="T239" s="262">
        <f>S239*H239</f>
        <v>0</v>
      </c>
      <c r="U239" s="262">
        <v>0</v>
      </c>
      <c r="V239" s="262">
        <f>U239*H239</f>
        <v>0</v>
      </c>
      <c r="W239" s="262">
        <v>0</v>
      </c>
      <c r="X239" s="263">
        <f>W239*H239</f>
        <v>0</v>
      </c>
      <c r="Y239" s="39"/>
      <c r="Z239" s="39"/>
      <c r="AA239" s="39"/>
      <c r="AB239" s="39"/>
      <c r="AC239" s="39"/>
      <c r="AD239" s="39"/>
      <c r="AE239" s="39"/>
      <c r="AR239" s="264" t="s">
        <v>239</v>
      </c>
      <c r="AT239" s="264" t="s">
        <v>226</v>
      </c>
      <c r="AU239" s="264" t="s">
        <v>86</v>
      </c>
      <c r="AY239" s="18" t="s">
        <v>223</v>
      </c>
      <c r="BE239" s="265">
        <f>IF(O239="základní",K239,0)</f>
        <v>0</v>
      </c>
      <c r="BF239" s="265">
        <f>IF(O239="snížená",K239,0)</f>
        <v>0</v>
      </c>
      <c r="BG239" s="265">
        <f>IF(O239="zákl. přenesená",K239,0)</f>
        <v>0</v>
      </c>
      <c r="BH239" s="265">
        <f>IF(O239="sníž. přenesená",K239,0)</f>
        <v>0</v>
      </c>
      <c r="BI239" s="265">
        <f>IF(O239="nulová",K239,0)</f>
        <v>0</v>
      </c>
      <c r="BJ239" s="18" t="s">
        <v>86</v>
      </c>
      <c r="BK239" s="265">
        <f>ROUND(P239*H239,2)</f>
        <v>0</v>
      </c>
      <c r="BL239" s="18" t="s">
        <v>239</v>
      </c>
      <c r="BM239" s="264" t="s">
        <v>4195</v>
      </c>
    </row>
    <row r="240" s="2" customFormat="1" ht="16.5" customHeight="1">
      <c r="A240" s="39"/>
      <c r="B240" s="40"/>
      <c r="C240" s="252" t="s">
        <v>1802</v>
      </c>
      <c r="D240" s="252" t="s">
        <v>226</v>
      </c>
      <c r="E240" s="253" t="s">
        <v>5323</v>
      </c>
      <c r="F240" s="254" t="s">
        <v>5324</v>
      </c>
      <c r="G240" s="255" t="s">
        <v>320</v>
      </c>
      <c r="H240" s="256">
        <v>68</v>
      </c>
      <c r="I240" s="257"/>
      <c r="J240" s="257"/>
      <c r="K240" s="258">
        <f>ROUND(P240*H240,2)</f>
        <v>0</v>
      </c>
      <c r="L240" s="254" t="s">
        <v>3639</v>
      </c>
      <c r="M240" s="45"/>
      <c r="N240" s="259" t="s">
        <v>1</v>
      </c>
      <c r="O240" s="260" t="s">
        <v>41</v>
      </c>
      <c r="P240" s="261">
        <f>I240+J240</f>
        <v>0</v>
      </c>
      <c r="Q240" s="261">
        <f>ROUND(I240*H240,2)</f>
        <v>0</v>
      </c>
      <c r="R240" s="261">
        <f>ROUND(J240*H240,2)</f>
        <v>0</v>
      </c>
      <c r="S240" s="92"/>
      <c r="T240" s="262">
        <f>S240*H240</f>
        <v>0</v>
      </c>
      <c r="U240" s="262">
        <v>0</v>
      </c>
      <c r="V240" s="262">
        <f>U240*H240</f>
        <v>0</v>
      </c>
      <c r="W240" s="262">
        <v>0</v>
      </c>
      <c r="X240" s="263">
        <f>W240*H240</f>
        <v>0</v>
      </c>
      <c r="Y240" s="39"/>
      <c r="Z240" s="39"/>
      <c r="AA240" s="39"/>
      <c r="AB240" s="39"/>
      <c r="AC240" s="39"/>
      <c r="AD240" s="39"/>
      <c r="AE240" s="39"/>
      <c r="AR240" s="264" t="s">
        <v>239</v>
      </c>
      <c r="AT240" s="264" t="s">
        <v>226</v>
      </c>
      <c r="AU240" s="264" t="s">
        <v>86</v>
      </c>
      <c r="AY240" s="18" t="s">
        <v>223</v>
      </c>
      <c r="BE240" s="265">
        <f>IF(O240="základní",K240,0)</f>
        <v>0</v>
      </c>
      <c r="BF240" s="265">
        <f>IF(O240="snížená",K240,0)</f>
        <v>0</v>
      </c>
      <c r="BG240" s="265">
        <f>IF(O240="zákl. přenesená",K240,0)</f>
        <v>0</v>
      </c>
      <c r="BH240" s="265">
        <f>IF(O240="sníž. přenesená",K240,0)</f>
        <v>0</v>
      </c>
      <c r="BI240" s="265">
        <f>IF(O240="nulová",K240,0)</f>
        <v>0</v>
      </c>
      <c r="BJ240" s="18" t="s">
        <v>86</v>
      </c>
      <c r="BK240" s="265">
        <f>ROUND(P240*H240,2)</f>
        <v>0</v>
      </c>
      <c r="BL240" s="18" t="s">
        <v>239</v>
      </c>
      <c r="BM240" s="264" t="s">
        <v>4199</v>
      </c>
    </row>
    <row r="241" s="2" customFormat="1" ht="16.5" customHeight="1">
      <c r="A241" s="39"/>
      <c r="B241" s="40"/>
      <c r="C241" s="252" t="s">
        <v>1807</v>
      </c>
      <c r="D241" s="252" t="s">
        <v>226</v>
      </c>
      <c r="E241" s="253" t="s">
        <v>5325</v>
      </c>
      <c r="F241" s="254" t="s">
        <v>5326</v>
      </c>
      <c r="G241" s="255" t="s">
        <v>320</v>
      </c>
      <c r="H241" s="256">
        <v>2</v>
      </c>
      <c r="I241" s="257"/>
      <c r="J241" s="257"/>
      <c r="K241" s="258">
        <f>ROUND(P241*H241,2)</f>
        <v>0</v>
      </c>
      <c r="L241" s="254" t="s">
        <v>3639</v>
      </c>
      <c r="M241" s="45"/>
      <c r="N241" s="259" t="s">
        <v>1</v>
      </c>
      <c r="O241" s="260" t="s">
        <v>41</v>
      </c>
      <c r="P241" s="261">
        <f>I241+J241</f>
        <v>0</v>
      </c>
      <c r="Q241" s="261">
        <f>ROUND(I241*H241,2)</f>
        <v>0</v>
      </c>
      <c r="R241" s="261">
        <f>ROUND(J241*H241,2)</f>
        <v>0</v>
      </c>
      <c r="S241" s="92"/>
      <c r="T241" s="262">
        <f>S241*H241</f>
        <v>0</v>
      </c>
      <c r="U241" s="262">
        <v>0</v>
      </c>
      <c r="V241" s="262">
        <f>U241*H241</f>
        <v>0</v>
      </c>
      <c r="W241" s="262">
        <v>0</v>
      </c>
      <c r="X241" s="263">
        <f>W241*H241</f>
        <v>0</v>
      </c>
      <c r="Y241" s="39"/>
      <c r="Z241" s="39"/>
      <c r="AA241" s="39"/>
      <c r="AB241" s="39"/>
      <c r="AC241" s="39"/>
      <c r="AD241" s="39"/>
      <c r="AE241" s="39"/>
      <c r="AR241" s="264" t="s">
        <v>239</v>
      </c>
      <c r="AT241" s="264" t="s">
        <v>226</v>
      </c>
      <c r="AU241" s="264" t="s">
        <v>86</v>
      </c>
      <c r="AY241" s="18" t="s">
        <v>223</v>
      </c>
      <c r="BE241" s="265">
        <f>IF(O241="základní",K241,0)</f>
        <v>0</v>
      </c>
      <c r="BF241" s="265">
        <f>IF(O241="snížená",K241,0)</f>
        <v>0</v>
      </c>
      <c r="BG241" s="265">
        <f>IF(O241="zákl. přenesená",K241,0)</f>
        <v>0</v>
      </c>
      <c r="BH241" s="265">
        <f>IF(O241="sníž. přenesená",K241,0)</f>
        <v>0</v>
      </c>
      <c r="BI241" s="265">
        <f>IF(O241="nulová",K241,0)</f>
        <v>0</v>
      </c>
      <c r="BJ241" s="18" t="s">
        <v>86</v>
      </c>
      <c r="BK241" s="265">
        <f>ROUND(P241*H241,2)</f>
        <v>0</v>
      </c>
      <c r="BL241" s="18" t="s">
        <v>239</v>
      </c>
      <c r="BM241" s="264" t="s">
        <v>4203</v>
      </c>
    </row>
    <row r="242" s="2" customFormat="1" ht="16.5" customHeight="1">
      <c r="A242" s="39"/>
      <c r="B242" s="40"/>
      <c r="C242" s="252" t="s">
        <v>1812</v>
      </c>
      <c r="D242" s="252" t="s">
        <v>226</v>
      </c>
      <c r="E242" s="253" t="s">
        <v>5327</v>
      </c>
      <c r="F242" s="254" t="s">
        <v>5328</v>
      </c>
      <c r="G242" s="255" t="s">
        <v>320</v>
      </c>
      <c r="H242" s="256">
        <v>2</v>
      </c>
      <c r="I242" s="257"/>
      <c r="J242" s="257"/>
      <c r="K242" s="258">
        <f>ROUND(P242*H242,2)</f>
        <v>0</v>
      </c>
      <c r="L242" s="254" t="s">
        <v>3639</v>
      </c>
      <c r="M242" s="45"/>
      <c r="N242" s="259" t="s">
        <v>1</v>
      </c>
      <c r="O242" s="260" t="s">
        <v>41</v>
      </c>
      <c r="P242" s="261">
        <f>I242+J242</f>
        <v>0</v>
      </c>
      <c r="Q242" s="261">
        <f>ROUND(I242*H242,2)</f>
        <v>0</v>
      </c>
      <c r="R242" s="261">
        <f>ROUND(J242*H242,2)</f>
        <v>0</v>
      </c>
      <c r="S242" s="92"/>
      <c r="T242" s="262">
        <f>S242*H242</f>
        <v>0</v>
      </c>
      <c r="U242" s="262">
        <v>0</v>
      </c>
      <c r="V242" s="262">
        <f>U242*H242</f>
        <v>0</v>
      </c>
      <c r="W242" s="262">
        <v>0</v>
      </c>
      <c r="X242" s="263">
        <f>W242*H242</f>
        <v>0</v>
      </c>
      <c r="Y242" s="39"/>
      <c r="Z242" s="39"/>
      <c r="AA242" s="39"/>
      <c r="AB242" s="39"/>
      <c r="AC242" s="39"/>
      <c r="AD242" s="39"/>
      <c r="AE242" s="39"/>
      <c r="AR242" s="264" t="s">
        <v>239</v>
      </c>
      <c r="AT242" s="264" t="s">
        <v>226</v>
      </c>
      <c r="AU242" s="264" t="s">
        <v>86</v>
      </c>
      <c r="AY242" s="18" t="s">
        <v>223</v>
      </c>
      <c r="BE242" s="265">
        <f>IF(O242="základní",K242,0)</f>
        <v>0</v>
      </c>
      <c r="BF242" s="265">
        <f>IF(O242="snížená",K242,0)</f>
        <v>0</v>
      </c>
      <c r="BG242" s="265">
        <f>IF(O242="zákl. přenesená",K242,0)</f>
        <v>0</v>
      </c>
      <c r="BH242" s="265">
        <f>IF(O242="sníž. přenesená",K242,0)</f>
        <v>0</v>
      </c>
      <c r="BI242" s="265">
        <f>IF(O242="nulová",K242,0)</f>
        <v>0</v>
      </c>
      <c r="BJ242" s="18" t="s">
        <v>86</v>
      </c>
      <c r="BK242" s="265">
        <f>ROUND(P242*H242,2)</f>
        <v>0</v>
      </c>
      <c r="BL242" s="18" t="s">
        <v>239</v>
      </c>
      <c r="BM242" s="264" t="s">
        <v>4206</v>
      </c>
    </row>
    <row r="243" s="2" customFormat="1" ht="16.5" customHeight="1">
      <c r="A243" s="39"/>
      <c r="B243" s="40"/>
      <c r="C243" s="252" t="s">
        <v>1816</v>
      </c>
      <c r="D243" s="252" t="s">
        <v>226</v>
      </c>
      <c r="E243" s="253" t="s">
        <v>5329</v>
      </c>
      <c r="F243" s="254" t="s">
        <v>5330</v>
      </c>
      <c r="G243" s="255" t="s">
        <v>320</v>
      </c>
      <c r="H243" s="256">
        <v>7</v>
      </c>
      <c r="I243" s="257"/>
      <c r="J243" s="257"/>
      <c r="K243" s="258">
        <f>ROUND(P243*H243,2)</f>
        <v>0</v>
      </c>
      <c r="L243" s="254" t="s">
        <v>3639</v>
      </c>
      <c r="M243" s="45"/>
      <c r="N243" s="259" t="s">
        <v>1</v>
      </c>
      <c r="O243" s="260" t="s">
        <v>41</v>
      </c>
      <c r="P243" s="261">
        <f>I243+J243</f>
        <v>0</v>
      </c>
      <c r="Q243" s="261">
        <f>ROUND(I243*H243,2)</f>
        <v>0</v>
      </c>
      <c r="R243" s="261">
        <f>ROUND(J243*H243,2)</f>
        <v>0</v>
      </c>
      <c r="S243" s="92"/>
      <c r="T243" s="262">
        <f>S243*H243</f>
        <v>0</v>
      </c>
      <c r="U243" s="262">
        <v>0</v>
      </c>
      <c r="V243" s="262">
        <f>U243*H243</f>
        <v>0</v>
      </c>
      <c r="W243" s="262">
        <v>0</v>
      </c>
      <c r="X243" s="263">
        <f>W243*H243</f>
        <v>0</v>
      </c>
      <c r="Y243" s="39"/>
      <c r="Z243" s="39"/>
      <c r="AA243" s="39"/>
      <c r="AB243" s="39"/>
      <c r="AC243" s="39"/>
      <c r="AD243" s="39"/>
      <c r="AE243" s="39"/>
      <c r="AR243" s="264" t="s">
        <v>239</v>
      </c>
      <c r="AT243" s="264" t="s">
        <v>226</v>
      </c>
      <c r="AU243" s="264" t="s">
        <v>86</v>
      </c>
      <c r="AY243" s="18" t="s">
        <v>223</v>
      </c>
      <c r="BE243" s="265">
        <f>IF(O243="základní",K243,0)</f>
        <v>0</v>
      </c>
      <c r="BF243" s="265">
        <f>IF(O243="snížená",K243,0)</f>
        <v>0</v>
      </c>
      <c r="BG243" s="265">
        <f>IF(O243="zákl. přenesená",K243,0)</f>
        <v>0</v>
      </c>
      <c r="BH243" s="265">
        <f>IF(O243="sníž. přenesená",K243,0)</f>
        <v>0</v>
      </c>
      <c r="BI243" s="265">
        <f>IF(O243="nulová",K243,0)</f>
        <v>0</v>
      </c>
      <c r="BJ243" s="18" t="s">
        <v>86</v>
      </c>
      <c r="BK243" s="265">
        <f>ROUND(P243*H243,2)</f>
        <v>0</v>
      </c>
      <c r="BL243" s="18" t="s">
        <v>239</v>
      </c>
      <c r="BM243" s="264" t="s">
        <v>4923</v>
      </c>
    </row>
    <row r="244" s="2" customFormat="1" ht="16.5" customHeight="1">
      <c r="A244" s="39"/>
      <c r="B244" s="40"/>
      <c r="C244" s="252" t="s">
        <v>1822</v>
      </c>
      <c r="D244" s="252" t="s">
        <v>226</v>
      </c>
      <c r="E244" s="253" t="s">
        <v>5331</v>
      </c>
      <c r="F244" s="254" t="s">
        <v>5332</v>
      </c>
      <c r="G244" s="255" t="s">
        <v>320</v>
      </c>
      <c r="H244" s="256">
        <v>3</v>
      </c>
      <c r="I244" s="257"/>
      <c r="J244" s="257"/>
      <c r="K244" s="258">
        <f>ROUND(P244*H244,2)</f>
        <v>0</v>
      </c>
      <c r="L244" s="254" t="s">
        <v>3639</v>
      </c>
      <c r="M244" s="45"/>
      <c r="N244" s="259" t="s">
        <v>1</v>
      </c>
      <c r="O244" s="260" t="s">
        <v>41</v>
      </c>
      <c r="P244" s="261">
        <f>I244+J244</f>
        <v>0</v>
      </c>
      <c r="Q244" s="261">
        <f>ROUND(I244*H244,2)</f>
        <v>0</v>
      </c>
      <c r="R244" s="261">
        <f>ROUND(J244*H244,2)</f>
        <v>0</v>
      </c>
      <c r="S244" s="92"/>
      <c r="T244" s="262">
        <f>S244*H244</f>
        <v>0</v>
      </c>
      <c r="U244" s="262">
        <v>0</v>
      </c>
      <c r="V244" s="262">
        <f>U244*H244</f>
        <v>0</v>
      </c>
      <c r="W244" s="262">
        <v>0</v>
      </c>
      <c r="X244" s="263">
        <f>W244*H244</f>
        <v>0</v>
      </c>
      <c r="Y244" s="39"/>
      <c r="Z244" s="39"/>
      <c r="AA244" s="39"/>
      <c r="AB244" s="39"/>
      <c r="AC244" s="39"/>
      <c r="AD244" s="39"/>
      <c r="AE244" s="39"/>
      <c r="AR244" s="264" t="s">
        <v>239</v>
      </c>
      <c r="AT244" s="264" t="s">
        <v>226</v>
      </c>
      <c r="AU244" s="264" t="s">
        <v>86</v>
      </c>
      <c r="AY244" s="18" t="s">
        <v>223</v>
      </c>
      <c r="BE244" s="265">
        <f>IF(O244="základní",K244,0)</f>
        <v>0</v>
      </c>
      <c r="BF244" s="265">
        <f>IF(O244="snížená",K244,0)</f>
        <v>0</v>
      </c>
      <c r="BG244" s="265">
        <f>IF(O244="zákl. přenesená",K244,0)</f>
        <v>0</v>
      </c>
      <c r="BH244" s="265">
        <f>IF(O244="sníž. přenesená",K244,0)</f>
        <v>0</v>
      </c>
      <c r="BI244" s="265">
        <f>IF(O244="nulová",K244,0)</f>
        <v>0</v>
      </c>
      <c r="BJ244" s="18" t="s">
        <v>86</v>
      </c>
      <c r="BK244" s="265">
        <f>ROUND(P244*H244,2)</f>
        <v>0</v>
      </c>
      <c r="BL244" s="18" t="s">
        <v>239</v>
      </c>
      <c r="BM244" s="264" t="s">
        <v>4926</v>
      </c>
    </row>
    <row r="245" s="2" customFormat="1" ht="16.5" customHeight="1">
      <c r="A245" s="39"/>
      <c r="B245" s="40"/>
      <c r="C245" s="252" t="s">
        <v>1830</v>
      </c>
      <c r="D245" s="252" t="s">
        <v>226</v>
      </c>
      <c r="E245" s="253" t="s">
        <v>5333</v>
      </c>
      <c r="F245" s="254" t="s">
        <v>5334</v>
      </c>
      <c r="G245" s="255" t="s">
        <v>320</v>
      </c>
      <c r="H245" s="256">
        <v>6</v>
      </c>
      <c r="I245" s="257"/>
      <c r="J245" s="257"/>
      <c r="K245" s="258">
        <f>ROUND(P245*H245,2)</f>
        <v>0</v>
      </c>
      <c r="L245" s="254" t="s">
        <v>3639</v>
      </c>
      <c r="M245" s="45"/>
      <c r="N245" s="259" t="s">
        <v>1</v>
      </c>
      <c r="O245" s="260" t="s">
        <v>41</v>
      </c>
      <c r="P245" s="261">
        <f>I245+J245</f>
        <v>0</v>
      </c>
      <c r="Q245" s="261">
        <f>ROUND(I245*H245,2)</f>
        <v>0</v>
      </c>
      <c r="R245" s="261">
        <f>ROUND(J245*H245,2)</f>
        <v>0</v>
      </c>
      <c r="S245" s="92"/>
      <c r="T245" s="262">
        <f>S245*H245</f>
        <v>0</v>
      </c>
      <c r="U245" s="262">
        <v>0</v>
      </c>
      <c r="V245" s="262">
        <f>U245*H245</f>
        <v>0</v>
      </c>
      <c r="W245" s="262">
        <v>0</v>
      </c>
      <c r="X245" s="263">
        <f>W245*H245</f>
        <v>0</v>
      </c>
      <c r="Y245" s="39"/>
      <c r="Z245" s="39"/>
      <c r="AA245" s="39"/>
      <c r="AB245" s="39"/>
      <c r="AC245" s="39"/>
      <c r="AD245" s="39"/>
      <c r="AE245" s="39"/>
      <c r="AR245" s="264" t="s">
        <v>239</v>
      </c>
      <c r="AT245" s="264" t="s">
        <v>226</v>
      </c>
      <c r="AU245" s="264" t="s">
        <v>86</v>
      </c>
      <c r="AY245" s="18" t="s">
        <v>223</v>
      </c>
      <c r="BE245" s="265">
        <f>IF(O245="základní",K245,0)</f>
        <v>0</v>
      </c>
      <c r="BF245" s="265">
        <f>IF(O245="snížená",K245,0)</f>
        <v>0</v>
      </c>
      <c r="BG245" s="265">
        <f>IF(O245="zákl. přenesená",K245,0)</f>
        <v>0</v>
      </c>
      <c r="BH245" s="265">
        <f>IF(O245="sníž. přenesená",K245,0)</f>
        <v>0</v>
      </c>
      <c r="BI245" s="265">
        <f>IF(O245="nulová",K245,0)</f>
        <v>0</v>
      </c>
      <c r="BJ245" s="18" t="s">
        <v>86</v>
      </c>
      <c r="BK245" s="265">
        <f>ROUND(P245*H245,2)</f>
        <v>0</v>
      </c>
      <c r="BL245" s="18" t="s">
        <v>239</v>
      </c>
      <c r="BM245" s="264" t="s">
        <v>4929</v>
      </c>
    </row>
    <row r="246" s="2" customFormat="1" ht="16.5" customHeight="1">
      <c r="A246" s="39"/>
      <c r="B246" s="40"/>
      <c r="C246" s="252" t="s">
        <v>1838</v>
      </c>
      <c r="D246" s="252" t="s">
        <v>226</v>
      </c>
      <c r="E246" s="253" t="s">
        <v>5335</v>
      </c>
      <c r="F246" s="254" t="s">
        <v>5336</v>
      </c>
      <c r="G246" s="255" t="s">
        <v>320</v>
      </c>
      <c r="H246" s="256">
        <v>30</v>
      </c>
      <c r="I246" s="257"/>
      <c r="J246" s="257"/>
      <c r="K246" s="258">
        <f>ROUND(P246*H246,2)</f>
        <v>0</v>
      </c>
      <c r="L246" s="254" t="s">
        <v>3639</v>
      </c>
      <c r="M246" s="45"/>
      <c r="N246" s="259" t="s">
        <v>1</v>
      </c>
      <c r="O246" s="260" t="s">
        <v>41</v>
      </c>
      <c r="P246" s="261">
        <f>I246+J246</f>
        <v>0</v>
      </c>
      <c r="Q246" s="261">
        <f>ROUND(I246*H246,2)</f>
        <v>0</v>
      </c>
      <c r="R246" s="261">
        <f>ROUND(J246*H246,2)</f>
        <v>0</v>
      </c>
      <c r="S246" s="92"/>
      <c r="T246" s="262">
        <f>S246*H246</f>
        <v>0</v>
      </c>
      <c r="U246" s="262">
        <v>0</v>
      </c>
      <c r="V246" s="262">
        <f>U246*H246</f>
        <v>0</v>
      </c>
      <c r="W246" s="262">
        <v>0</v>
      </c>
      <c r="X246" s="263">
        <f>W246*H246</f>
        <v>0</v>
      </c>
      <c r="Y246" s="39"/>
      <c r="Z246" s="39"/>
      <c r="AA246" s="39"/>
      <c r="AB246" s="39"/>
      <c r="AC246" s="39"/>
      <c r="AD246" s="39"/>
      <c r="AE246" s="39"/>
      <c r="AR246" s="264" t="s">
        <v>239</v>
      </c>
      <c r="AT246" s="264" t="s">
        <v>226</v>
      </c>
      <c r="AU246" s="264" t="s">
        <v>86</v>
      </c>
      <c r="AY246" s="18" t="s">
        <v>223</v>
      </c>
      <c r="BE246" s="265">
        <f>IF(O246="základní",K246,0)</f>
        <v>0</v>
      </c>
      <c r="BF246" s="265">
        <f>IF(O246="snížená",K246,0)</f>
        <v>0</v>
      </c>
      <c r="BG246" s="265">
        <f>IF(O246="zákl. přenesená",K246,0)</f>
        <v>0</v>
      </c>
      <c r="BH246" s="265">
        <f>IF(O246="sníž. přenesená",K246,0)</f>
        <v>0</v>
      </c>
      <c r="BI246" s="265">
        <f>IF(O246="nulová",K246,0)</f>
        <v>0</v>
      </c>
      <c r="BJ246" s="18" t="s">
        <v>86</v>
      </c>
      <c r="BK246" s="265">
        <f>ROUND(P246*H246,2)</f>
        <v>0</v>
      </c>
      <c r="BL246" s="18" t="s">
        <v>239</v>
      </c>
      <c r="BM246" s="264" t="s">
        <v>4932</v>
      </c>
    </row>
    <row r="247" s="2" customFormat="1" ht="16.5" customHeight="1">
      <c r="A247" s="39"/>
      <c r="B247" s="40"/>
      <c r="C247" s="252" t="s">
        <v>1843</v>
      </c>
      <c r="D247" s="252" t="s">
        <v>226</v>
      </c>
      <c r="E247" s="253" t="s">
        <v>5337</v>
      </c>
      <c r="F247" s="254" t="s">
        <v>5338</v>
      </c>
      <c r="G247" s="255" t="s">
        <v>320</v>
      </c>
      <c r="H247" s="256">
        <v>34</v>
      </c>
      <c r="I247" s="257"/>
      <c r="J247" s="257"/>
      <c r="K247" s="258">
        <f>ROUND(P247*H247,2)</f>
        <v>0</v>
      </c>
      <c r="L247" s="254" t="s">
        <v>3639</v>
      </c>
      <c r="M247" s="45"/>
      <c r="N247" s="259" t="s">
        <v>1</v>
      </c>
      <c r="O247" s="260" t="s">
        <v>41</v>
      </c>
      <c r="P247" s="261">
        <f>I247+J247</f>
        <v>0</v>
      </c>
      <c r="Q247" s="261">
        <f>ROUND(I247*H247,2)</f>
        <v>0</v>
      </c>
      <c r="R247" s="261">
        <f>ROUND(J247*H247,2)</f>
        <v>0</v>
      </c>
      <c r="S247" s="92"/>
      <c r="T247" s="262">
        <f>S247*H247</f>
        <v>0</v>
      </c>
      <c r="U247" s="262">
        <v>0</v>
      </c>
      <c r="V247" s="262">
        <f>U247*H247</f>
        <v>0</v>
      </c>
      <c r="W247" s="262">
        <v>0</v>
      </c>
      <c r="X247" s="263">
        <f>W247*H247</f>
        <v>0</v>
      </c>
      <c r="Y247" s="39"/>
      <c r="Z247" s="39"/>
      <c r="AA247" s="39"/>
      <c r="AB247" s="39"/>
      <c r="AC247" s="39"/>
      <c r="AD247" s="39"/>
      <c r="AE247" s="39"/>
      <c r="AR247" s="264" t="s">
        <v>239</v>
      </c>
      <c r="AT247" s="264" t="s">
        <v>226</v>
      </c>
      <c r="AU247" s="264" t="s">
        <v>86</v>
      </c>
      <c r="AY247" s="18" t="s">
        <v>223</v>
      </c>
      <c r="BE247" s="265">
        <f>IF(O247="základní",K247,0)</f>
        <v>0</v>
      </c>
      <c r="BF247" s="265">
        <f>IF(O247="snížená",K247,0)</f>
        <v>0</v>
      </c>
      <c r="BG247" s="265">
        <f>IF(O247="zákl. přenesená",K247,0)</f>
        <v>0</v>
      </c>
      <c r="BH247" s="265">
        <f>IF(O247="sníž. přenesená",K247,0)</f>
        <v>0</v>
      </c>
      <c r="BI247" s="265">
        <f>IF(O247="nulová",K247,0)</f>
        <v>0</v>
      </c>
      <c r="BJ247" s="18" t="s">
        <v>86</v>
      </c>
      <c r="BK247" s="265">
        <f>ROUND(P247*H247,2)</f>
        <v>0</v>
      </c>
      <c r="BL247" s="18" t="s">
        <v>239</v>
      </c>
      <c r="BM247" s="264" t="s">
        <v>4935</v>
      </c>
    </row>
    <row r="248" s="2" customFormat="1" ht="16.5" customHeight="1">
      <c r="A248" s="39"/>
      <c r="B248" s="40"/>
      <c r="C248" s="252" t="s">
        <v>1848</v>
      </c>
      <c r="D248" s="252" t="s">
        <v>226</v>
      </c>
      <c r="E248" s="253" t="s">
        <v>5339</v>
      </c>
      <c r="F248" s="254" t="s">
        <v>5340</v>
      </c>
      <c r="G248" s="255" t="s">
        <v>320</v>
      </c>
      <c r="H248" s="256">
        <v>7</v>
      </c>
      <c r="I248" s="257"/>
      <c r="J248" s="257"/>
      <c r="K248" s="258">
        <f>ROUND(P248*H248,2)</f>
        <v>0</v>
      </c>
      <c r="L248" s="254" t="s">
        <v>3639</v>
      </c>
      <c r="M248" s="45"/>
      <c r="N248" s="259" t="s">
        <v>1</v>
      </c>
      <c r="O248" s="260" t="s">
        <v>41</v>
      </c>
      <c r="P248" s="261">
        <f>I248+J248</f>
        <v>0</v>
      </c>
      <c r="Q248" s="261">
        <f>ROUND(I248*H248,2)</f>
        <v>0</v>
      </c>
      <c r="R248" s="261">
        <f>ROUND(J248*H248,2)</f>
        <v>0</v>
      </c>
      <c r="S248" s="92"/>
      <c r="T248" s="262">
        <f>S248*H248</f>
        <v>0</v>
      </c>
      <c r="U248" s="262">
        <v>0</v>
      </c>
      <c r="V248" s="262">
        <f>U248*H248</f>
        <v>0</v>
      </c>
      <c r="W248" s="262">
        <v>0</v>
      </c>
      <c r="X248" s="263">
        <f>W248*H248</f>
        <v>0</v>
      </c>
      <c r="Y248" s="39"/>
      <c r="Z248" s="39"/>
      <c r="AA248" s="39"/>
      <c r="AB248" s="39"/>
      <c r="AC248" s="39"/>
      <c r="AD248" s="39"/>
      <c r="AE248" s="39"/>
      <c r="AR248" s="264" t="s">
        <v>239</v>
      </c>
      <c r="AT248" s="264" t="s">
        <v>226</v>
      </c>
      <c r="AU248" s="264" t="s">
        <v>86</v>
      </c>
      <c r="AY248" s="18" t="s">
        <v>223</v>
      </c>
      <c r="BE248" s="265">
        <f>IF(O248="základní",K248,0)</f>
        <v>0</v>
      </c>
      <c r="BF248" s="265">
        <f>IF(O248="snížená",K248,0)</f>
        <v>0</v>
      </c>
      <c r="BG248" s="265">
        <f>IF(O248="zákl. přenesená",K248,0)</f>
        <v>0</v>
      </c>
      <c r="BH248" s="265">
        <f>IF(O248="sníž. přenesená",K248,0)</f>
        <v>0</v>
      </c>
      <c r="BI248" s="265">
        <f>IF(O248="nulová",K248,0)</f>
        <v>0</v>
      </c>
      <c r="BJ248" s="18" t="s">
        <v>86</v>
      </c>
      <c r="BK248" s="265">
        <f>ROUND(P248*H248,2)</f>
        <v>0</v>
      </c>
      <c r="BL248" s="18" t="s">
        <v>239</v>
      </c>
      <c r="BM248" s="264" t="s">
        <v>4938</v>
      </c>
    </row>
    <row r="249" s="2" customFormat="1" ht="16.5" customHeight="1">
      <c r="A249" s="39"/>
      <c r="B249" s="40"/>
      <c r="C249" s="252" t="s">
        <v>1852</v>
      </c>
      <c r="D249" s="252" t="s">
        <v>226</v>
      </c>
      <c r="E249" s="253" t="s">
        <v>5341</v>
      </c>
      <c r="F249" s="254" t="s">
        <v>5342</v>
      </c>
      <c r="G249" s="255" t="s">
        <v>320</v>
      </c>
      <c r="H249" s="256">
        <v>8</v>
      </c>
      <c r="I249" s="257"/>
      <c r="J249" s="257"/>
      <c r="K249" s="258">
        <f>ROUND(P249*H249,2)</f>
        <v>0</v>
      </c>
      <c r="L249" s="254" t="s">
        <v>3639</v>
      </c>
      <c r="M249" s="45"/>
      <c r="N249" s="259" t="s">
        <v>1</v>
      </c>
      <c r="O249" s="260" t="s">
        <v>41</v>
      </c>
      <c r="P249" s="261">
        <f>I249+J249</f>
        <v>0</v>
      </c>
      <c r="Q249" s="261">
        <f>ROUND(I249*H249,2)</f>
        <v>0</v>
      </c>
      <c r="R249" s="261">
        <f>ROUND(J249*H249,2)</f>
        <v>0</v>
      </c>
      <c r="S249" s="92"/>
      <c r="T249" s="262">
        <f>S249*H249</f>
        <v>0</v>
      </c>
      <c r="U249" s="262">
        <v>0</v>
      </c>
      <c r="V249" s="262">
        <f>U249*H249</f>
        <v>0</v>
      </c>
      <c r="W249" s="262">
        <v>0</v>
      </c>
      <c r="X249" s="263">
        <f>W249*H249</f>
        <v>0</v>
      </c>
      <c r="Y249" s="39"/>
      <c r="Z249" s="39"/>
      <c r="AA249" s="39"/>
      <c r="AB249" s="39"/>
      <c r="AC249" s="39"/>
      <c r="AD249" s="39"/>
      <c r="AE249" s="39"/>
      <c r="AR249" s="264" t="s">
        <v>239</v>
      </c>
      <c r="AT249" s="264" t="s">
        <v>226</v>
      </c>
      <c r="AU249" s="264" t="s">
        <v>86</v>
      </c>
      <c r="AY249" s="18" t="s">
        <v>223</v>
      </c>
      <c r="BE249" s="265">
        <f>IF(O249="základní",K249,0)</f>
        <v>0</v>
      </c>
      <c r="BF249" s="265">
        <f>IF(O249="snížená",K249,0)</f>
        <v>0</v>
      </c>
      <c r="BG249" s="265">
        <f>IF(O249="zákl. přenesená",K249,0)</f>
        <v>0</v>
      </c>
      <c r="BH249" s="265">
        <f>IF(O249="sníž. přenesená",K249,0)</f>
        <v>0</v>
      </c>
      <c r="BI249" s="265">
        <f>IF(O249="nulová",K249,0)</f>
        <v>0</v>
      </c>
      <c r="BJ249" s="18" t="s">
        <v>86</v>
      </c>
      <c r="BK249" s="265">
        <f>ROUND(P249*H249,2)</f>
        <v>0</v>
      </c>
      <c r="BL249" s="18" t="s">
        <v>239</v>
      </c>
      <c r="BM249" s="264" t="s">
        <v>4941</v>
      </c>
    </row>
    <row r="250" s="2" customFormat="1" ht="16.5" customHeight="1">
      <c r="A250" s="39"/>
      <c r="B250" s="40"/>
      <c r="C250" s="252" t="s">
        <v>1856</v>
      </c>
      <c r="D250" s="252" t="s">
        <v>226</v>
      </c>
      <c r="E250" s="253" t="s">
        <v>5343</v>
      </c>
      <c r="F250" s="254" t="s">
        <v>5344</v>
      </c>
      <c r="G250" s="255" t="s">
        <v>320</v>
      </c>
      <c r="H250" s="256">
        <v>1</v>
      </c>
      <c r="I250" s="257"/>
      <c r="J250" s="257"/>
      <c r="K250" s="258">
        <f>ROUND(P250*H250,2)</f>
        <v>0</v>
      </c>
      <c r="L250" s="254" t="s">
        <v>3639</v>
      </c>
      <c r="M250" s="45"/>
      <c r="N250" s="259" t="s">
        <v>1</v>
      </c>
      <c r="O250" s="260" t="s">
        <v>41</v>
      </c>
      <c r="P250" s="261">
        <f>I250+J250</f>
        <v>0</v>
      </c>
      <c r="Q250" s="261">
        <f>ROUND(I250*H250,2)</f>
        <v>0</v>
      </c>
      <c r="R250" s="261">
        <f>ROUND(J250*H250,2)</f>
        <v>0</v>
      </c>
      <c r="S250" s="92"/>
      <c r="T250" s="262">
        <f>S250*H250</f>
        <v>0</v>
      </c>
      <c r="U250" s="262">
        <v>0</v>
      </c>
      <c r="V250" s="262">
        <f>U250*H250</f>
        <v>0</v>
      </c>
      <c r="W250" s="262">
        <v>0</v>
      </c>
      <c r="X250" s="263">
        <f>W250*H250</f>
        <v>0</v>
      </c>
      <c r="Y250" s="39"/>
      <c r="Z250" s="39"/>
      <c r="AA250" s="39"/>
      <c r="AB250" s="39"/>
      <c r="AC250" s="39"/>
      <c r="AD250" s="39"/>
      <c r="AE250" s="39"/>
      <c r="AR250" s="264" t="s">
        <v>239</v>
      </c>
      <c r="AT250" s="264" t="s">
        <v>226</v>
      </c>
      <c r="AU250" s="264" t="s">
        <v>86</v>
      </c>
      <c r="AY250" s="18" t="s">
        <v>223</v>
      </c>
      <c r="BE250" s="265">
        <f>IF(O250="základní",K250,0)</f>
        <v>0</v>
      </c>
      <c r="BF250" s="265">
        <f>IF(O250="snížená",K250,0)</f>
        <v>0</v>
      </c>
      <c r="BG250" s="265">
        <f>IF(O250="zákl. přenesená",K250,0)</f>
        <v>0</v>
      </c>
      <c r="BH250" s="265">
        <f>IF(O250="sníž. přenesená",K250,0)</f>
        <v>0</v>
      </c>
      <c r="BI250" s="265">
        <f>IF(O250="nulová",K250,0)</f>
        <v>0</v>
      </c>
      <c r="BJ250" s="18" t="s">
        <v>86</v>
      </c>
      <c r="BK250" s="265">
        <f>ROUND(P250*H250,2)</f>
        <v>0</v>
      </c>
      <c r="BL250" s="18" t="s">
        <v>239</v>
      </c>
      <c r="BM250" s="264" t="s">
        <v>4943</v>
      </c>
    </row>
    <row r="251" s="2" customFormat="1" ht="16.5" customHeight="1">
      <c r="A251" s="39"/>
      <c r="B251" s="40"/>
      <c r="C251" s="252" t="s">
        <v>1864</v>
      </c>
      <c r="D251" s="252" t="s">
        <v>226</v>
      </c>
      <c r="E251" s="253" t="s">
        <v>5345</v>
      </c>
      <c r="F251" s="254" t="s">
        <v>5346</v>
      </c>
      <c r="G251" s="255" t="s">
        <v>320</v>
      </c>
      <c r="H251" s="256">
        <v>1</v>
      </c>
      <c r="I251" s="257"/>
      <c r="J251" s="257"/>
      <c r="K251" s="258">
        <f>ROUND(P251*H251,2)</f>
        <v>0</v>
      </c>
      <c r="L251" s="254" t="s">
        <v>3639</v>
      </c>
      <c r="M251" s="45"/>
      <c r="N251" s="259" t="s">
        <v>1</v>
      </c>
      <c r="O251" s="260" t="s">
        <v>41</v>
      </c>
      <c r="P251" s="261">
        <f>I251+J251</f>
        <v>0</v>
      </c>
      <c r="Q251" s="261">
        <f>ROUND(I251*H251,2)</f>
        <v>0</v>
      </c>
      <c r="R251" s="261">
        <f>ROUND(J251*H251,2)</f>
        <v>0</v>
      </c>
      <c r="S251" s="92"/>
      <c r="T251" s="262">
        <f>S251*H251</f>
        <v>0</v>
      </c>
      <c r="U251" s="262">
        <v>0</v>
      </c>
      <c r="V251" s="262">
        <f>U251*H251</f>
        <v>0</v>
      </c>
      <c r="W251" s="262">
        <v>0</v>
      </c>
      <c r="X251" s="263">
        <f>W251*H251</f>
        <v>0</v>
      </c>
      <c r="Y251" s="39"/>
      <c r="Z251" s="39"/>
      <c r="AA251" s="39"/>
      <c r="AB251" s="39"/>
      <c r="AC251" s="39"/>
      <c r="AD251" s="39"/>
      <c r="AE251" s="39"/>
      <c r="AR251" s="264" t="s">
        <v>239</v>
      </c>
      <c r="AT251" s="264" t="s">
        <v>226</v>
      </c>
      <c r="AU251" s="264" t="s">
        <v>86</v>
      </c>
      <c r="AY251" s="18" t="s">
        <v>223</v>
      </c>
      <c r="BE251" s="265">
        <f>IF(O251="základní",K251,0)</f>
        <v>0</v>
      </c>
      <c r="BF251" s="265">
        <f>IF(O251="snížená",K251,0)</f>
        <v>0</v>
      </c>
      <c r="BG251" s="265">
        <f>IF(O251="zákl. přenesená",K251,0)</f>
        <v>0</v>
      </c>
      <c r="BH251" s="265">
        <f>IF(O251="sníž. přenesená",K251,0)</f>
        <v>0</v>
      </c>
      <c r="BI251" s="265">
        <f>IF(O251="nulová",K251,0)</f>
        <v>0</v>
      </c>
      <c r="BJ251" s="18" t="s">
        <v>86</v>
      </c>
      <c r="BK251" s="265">
        <f>ROUND(P251*H251,2)</f>
        <v>0</v>
      </c>
      <c r="BL251" s="18" t="s">
        <v>239</v>
      </c>
      <c r="BM251" s="264" t="s">
        <v>3061</v>
      </c>
    </row>
    <row r="252" s="2" customFormat="1" ht="16.5" customHeight="1">
      <c r="A252" s="39"/>
      <c r="B252" s="40"/>
      <c r="C252" s="252" t="s">
        <v>1870</v>
      </c>
      <c r="D252" s="252" t="s">
        <v>226</v>
      </c>
      <c r="E252" s="253" t="s">
        <v>5347</v>
      </c>
      <c r="F252" s="254" t="s">
        <v>5348</v>
      </c>
      <c r="G252" s="255" t="s">
        <v>320</v>
      </c>
      <c r="H252" s="256">
        <v>2</v>
      </c>
      <c r="I252" s="257"/>
      <c r="J252" s="257"/>
      <c r="K252" s="258">
        <f>ROUND(P252*H252,2)</f>
        <v>0</v>
      </c>
      <c r="L252" s="254" t="s">
        <v>3639</v>
      </c>
      <c r="M252" s="45"/>
      <c r="N252" s="259" t="s">
        <v>1</v>
      </c>
      <c r="O252" s="260" t="s">
        <v>41</v>
      </c>
      <c r="P252" s="261">
        <f>I252+J252</f>
        <v>0</v>
      </c>
      <c r="Q252" s="261">
        <f>ROUND(I252*H252,2)</f>
        <v>0</v>
      </c>
      <c r="R252" s="261">
        <f>ROUND(J252*H252,2)</f>
        <v>0</v>
      </c>
      <c r="S252" s="92"/>
      <c r="T252" s="262">
        <f>S252*H252</f>
        <v>0</v>
      </c>
      <c r="U252" s="262">
        <v>0</v>
      </c>
      <c r="V252" s="262">
        <f>U252*H252</f>
        <v>0</v>
      </c>
      <c r="W252" s="262">
        <v>0</v>
      </c>
      <c r="X252" s="263">
        <f>W252*H252</f>
        <v>0</v>
      </c>
      <c r="Y252" s="39"/>
      <c r="Z252" s="39"/>
      <c r="AA252" s="39"/>
      <c r="AB252" s="39"/>
      <c r="AC252" s="39"/>
      <c r="AD252" s="39"/>
      <c r="AE252" s="39"/>
      <c r="AR252" s="264" t="s">
        <v>239</v>
      </c>
      <c r="AT252" s="264" t="s">
        <v>226</v>
      </c>
      <c r="AU252" s="264" t="s">
        <v>86</v>
      </c>
      <c r="AY252" s="18" t="s">
        <v>223</v>
      </c>
      <c r="BE252" s="265">
        <f>IF(O252="základní",K252,0)</f>
        <v>0</v>
      </c>
      <c r="BF252" s="265">
        <f>IF(O252="snížená",K252,0)</f>
        <v>0</v>
      </c>
      <c r="BG252" s="265">
        <f>IF(O252="zákl. přenesená",K252,0)</f>
        <v>0</v>
      </c>
      <c r="BH252" s="265">
        <f>IF(O252="sníž. přenesená",K252,0)</f>
        <v>0</v>
      </c>
      <c r="BI252" s="265">
        <f>IF(O252="nulová",K252,0)</f>
        <v>0</v>
      </c>
      <c r="BJ252" s="18" t="s">
        <v>86</v>
      </c>
      <c r="BK252" s="265">
        <f>ROUND(P252*H252,2)</f>
        <v>0</v>
      </c>
      <c r="BL252" s="18" t="s">
        <v>239</v>
      </c>
      <c r="BM252" s="264" t="s">
        <v>5349</v>
      </c>
    </row>
    <row r="253" s="2" customFormat="1" ht="16.5" customHeight="1">
      <c r="A253" s="39"/>
      <c r="B253" s="40"/>
      <c r="C253" s="252" t="s">
        <v>1876</v>
      </c>
      <c r="D253" s="252" t="s">
        <v>226</v>
      </c>
      <c r="E253" s="253" t="s">
        <v>5350</v>
      </c>
      <c r="F253" s="254" t="s">
        <v>5351</v>
      </c>
      <c r="G253" s="255" t="s">
        <v>320</v>
      </c>
      <c r="H253" s="256">
        <v>1</v>
      </c>
      <c r="I253" s="257"/>
      <c r="J253" s="257"/>
      <c r="K253" s="258">
        <f>ROUND(P253*H253,2)</f>
        <v>0</v>
      </c>
      <c r="L253" s="254" t="s">
        <v>3639</v>
      </c>
      <c r="M253" s="45"/>
      <c r="N253" s="259" t="s">
        <v>1</v>
      </c>
      <c r="O253" s="260" t="s">
        <v>41</v>
      </c>
      <c r="P253" s="261">
        <f>I253+J253</f>
        <v>0</v>
      </c>
      <c r="Q253" s="261">
        <f>ROUND(I253*H253,2)</f>
        <v>0</v>
      </c>
      <c r="R253" s="261">
        <f>ROUND(J253*H253,2)</f>
        <v>0</v>
      </c>
      <c r="S253" s="92"/>
      <c r="T253" s="262">
        <f>S253*H253</f>
        <v>0</v>
      </c>
      <c r="U253" s="262">
        <v>0</v>
      </c>
      <c r="V253" s="262">
        <f>U253*H253</f>
        <v>0</v>
      </c>
      <c r="W253" s="262">
        <v>0</v>
      </c>
      <c r="X253" s="263">
        <f>W253*H253</f>
        <v>0</v>
      </c>
      <c r="Y253" s="39"/>
      <c r="Z253" s="39"/>
      <c r="AA253" s="39"/>
      <c r="AB253" s="39"/>
      <c r="AC253" s="39"/>
      <c r="AD253" s="39"/>
      <c r="AE253" s="39"/>
      <c r="AR253" s="264" t="s">
        <v>239</v>
      </c>
      <c r="AT253" s="264" t="s">
        <v>226</v>
      </c>
      <c r="AU253" s="264" t="s">
        <v>86</v>
      </c>
      <c r="AY253" s="18" t="s">
        <v>223</v>
      </c>
      <c r="BE253" s="265">
        <f>IF(O253="základní",K253,0)</f>
        <v>0</v>
      </c>
      <c r="BF253" s="265">
        <f>IF(O253="snížená",K253,0)</f>
        <v>0</v>
      </c>
      <c r="BG253" s="265">
        <f>IF(O253="zákl. přenesená",K253,0)</f>
        <v>0</v>
      </c>
      <c r="BH253" s="265">
        <f>IF(O253="sníž. přenesená",K253,0)</f>
        <v>0</v>
      </c>
      <c r="BI253" s="265">
        <f>IF(O253="nulová",K253,0)</f>
        <v>0</v>
      </c>
      <c r="BJ253" s="18" t="s">
        <v>86</v>
      </c>
      <c r="BK253" s="265">
        <f>ROUND(P253*H253,2)</f>
        <v>0</v>
      </c>
      <c r="BL253" s="18" t="s">
        <v>239</v>
      </c>
      <c r="BM253" s="264" t="s">
        <v>5352</v>
      </c>
    </row>
    <row r="254" s="2" customFormat="1" ht="16.5" customHeight="1">
      <c r="A254" s="39"/>
      <c r="B254" s="40"/>
      <c r="C254" s="252" t="s">
        <v>1883</v>
      </c>
      <c r="D254" s="252" t="s">
        <v>226</v>
      </c>
      <c r="E254" s="253" t="s">
        <v>5353</v>
      </c>
      <c r="F254" s="254" t="s">
        <v>5354</v>
      </c>
      <c r="G254" s="255" t="s">
        <v>320</v>
      </c>
      <c r="H254" s="256">
        <v>7</v>
      </c>
      <c r="I254" s="257"/>
      <c r="J254" s="257"/>
      <c r="K254" s="258">
        <f>ROUND(P254*H254,2)</f>
        <v>0</v>
      </c>
      <c r="L254" s="254" t="s">
        <v>3639</v>
      </c>
      <c r="M254" s="45"/>
      <c r="N254" s="259" t="s">
        <v>1</v>
      </c>
      <c r="O254" s="260" t="s">
        <v>41</v>
      </c>
      <c r="P254" s="261">
        <f>I254+J254</f>
        <v>0</v>
      </c>
      <c r="Q254" s="261">
        <f>ROUND(I254*H254,2)</f>
        <v>0</v>
      </c>
      <c r="R254" s="261">
        <f>ROUND(J254*H254,2)</f>
        <v>0</v>
      </c>
      <c r="S254" s="92"/>
      <c r="T254" s="262">
        <f>S254*H254</f>
        <v>0</v>
      </c>
      <c r="U254" s="262">
        <v>0</v>
      </c>
      <c r="V254" s="262">
        <f>U254*H254</f>
        <v>0</v>
      </c>
      <c r="W254" s="262">
        <v>0</v>
      </c>
      <c r="X254" s="263">
        <f>W254*H254</f>
        <v>0</v>
      </c>
      <c r="Y254" s="39"/>
      <c r="Z254" s="39"/>
      <c r="AA254" s="39"/>
      <c r="AB254" s="39"/>
      <c r="AC254" s="39"/>
      <c r="AD254" s="39"/>
      <c r="AE254" s="39"/>
      <c r="AR254" s="264" t="s">
        <v>239</v>
      </c>
      <c r="AT254" s="264" t="s">
        <v>226</v>
      </c>
      <c r="AU254" s="264" t="s">
        <v>86</v>
      </c>
      <c r="AY254" s="18" t="s">
        <v>223</v>
      </c>
      <c r="BE254" s="265">
        <f>IF(O254="základní",K254,0)</f>
        <v>0</v>
      </c>
      <c r="BF254" s="265">
        <f>IF(O254="snížená",K254,0)</f>
        <v>0</v>
      </c>
      <c r="BG254" s="265">
        <f>IF(O254="zákl. přenesená",K254,0)</f>
        <v>0</v>
      </c>
      <c r="BH254" s="265">
        <f>IF(O254="sníž. přenesená",K254,0)</f>
        <v>0</v>
      </c>
      <c r="BI254" s="265">
        <f>IF(O254="nulová",K254,0)</f>
        <v>0</v>
      </c>
      <c r="BJ254" s="18" t="s">
        <v>86</v>
      </c>
      <c r="BK254" s="265">
        <f>ROUND(P254*H254,2)</f>
        <v>0</v>
      </c>
      <c r="BL254" s="18" t="s">
        <v>239</v>
      </c>
      <c r="BM254" s="264" t="s">
        <v>5355</v>
      </c>
    </row>
    <row r="255" s="2" customFormat="1" ht="16.5" customHeight="1">
      <c r="A255" s="39"/>
      <c r="B255" s="40"/>
      <c r="C255" s="252" t="s">
        <v>1888</v>
      </c>
      <c r="D255" s="252" t="s">
        <v>226</v>
      </c>
      <c r="E255" s="253" t="s">
        <v>5356</v>
      </c>
      <c r="F255" s="254" t="s">
        <v>5357</v>
      </c>
      <c r="G255" s="255" t="s">
        <v>320</v>
      </c>
      <c r="H255" s="256">
        <v>1</v>
      </c>
      <c r="I255" s="257"/>
      <c r="J255" s="257"/>
      <c r="K255" s="258">
        <f>ROUND(P255*H255,2)</f>
        <v>0</v>
      </c>
      <c r="L255" s="254" t="s">
        <v>3639</v>
      </c>
      <c r="M255" s="45"/>
      <c r="N255" s="259" t="s">
        <v>1</v>
      </c>
      <c r="O255" s="260" t="s">
        <v>41</v>
      </c>
      <c r="P255" s="261">
        <f>I255+J255</f>
        <v>0</v>
      </c>
      <c r="Q255" s="261">
        <f>ROUND(I255*H255,2)</f>
        <v>0</v>
      </c>
      <c r="R255" s="261">
        <f>ROUND(J255*H255,2)</f>
        <v>0</v>
      </c>
      <c r="S255" s="92"/>
      <c r="T255" s="262">
        <f>S255*H255</f>
        <v>0</v>
      </c>
      <c r="U255" s="262">
        <v>0</v>
      </c>
      <c r="V255" s="262">
        <f>U255*H255</f>
        <v>0</v>
      </c>
      <c r="W255" s="262">
        <v>0</v>
      </c>
      <c r="X255" s="263">
        <f>W255*H255</f>
        <v>0</v>
      </c>
      <c r="Y255" s="39"/>
      <c r="Z255" s="39"/>
      <c r="AA255" s="39"/>
      <c r="AB255" s="39"/>
      <c r="AC255" s="39"/>
      <c r="AD255" s="39"/>
      <c r="AE255" s="39"/>
      <c r="AR255" s="264" t="s">
        <v>239</v>
      </c>
      <c r="AT255" s="264" t="s">
        <v>226</v>
      </c>
      <c r="AU255" s="264" t="s">
        <v>86</v>
      </c>
      <c r="AY255" s="18" t="s">
        <v>223</v>
      </c>
      <c r="BE255" s="265">
        <f>IF(O255="základní",K255,0)</f>
        <v>0</v>
      </c>
      <c r="BF255" s="265">
        <f>IF(O255="snížená",K255,0)</f>
        <v>0</v>
      </c>
      <c r="BG255" s="265">
        <f>IF(O255="zákl. přenesená",K255,0)</f>
        <v>0</v>
      </c>
      <c r="BH255" s="265">
        <f>IF(O255="sníž. přenesená",K255,0)</f>
        <v>0</v>
      </c>
      <c r="BI255" s="265">
        <f>IF(O255="nulová",K255,0)</f>
        <v>0</v>
      </c>
      <c r="BJ255" s="18" t="s">
        <v>86</v>
      </c>
      <c r="BK255" s="265">
        <f>ROUND(P255*H255,2)</f>
        <v>0</v>
      </c>
      <c r="BL255" s="18" t="s">
        <v>239</v>
      </c>
      <c r="BM255" s="264" t="s">
        <v>5358</v>
      </c>
    </row>
    <row r="256" s="2" customFormat="1" ht="16.5" customHeight="1">
      <c r="A256" s="39"/>
      <c r="B256" s="40"/>
      <c r="C256" s="252" t="s">
        <v>1893</v>
      </c>
      <c r="D256" s="252" t="s">
        <v>226</v>
      </c>
      <c r="E256" s="253" t="s">
        <v>5359</v>
      </c>
      <c r="F256" s="254" t="s">
        <v>5360</v>
      </c>
      <c r="G256" s="255" t="s">
        <v>3088</v>
      </c>
      <c r="H256" s="256">
        <v>5</v>
      </c>
      <c r="I256" s="257"/>
      <c r="J256" s="257"/>
      <c r="K256" s="258">
        <f>ROUND(P256*H256,2)</f>
        <v>0</v>
      </c>
      <c r="L256" s="254" t="s">
        <v>3639</v>
      </c>
      <c r="M256" s="45"/>
      <c r="N256" s="259" t="s">
        <v>1</v>
      </c>
      <c r="O256" s="260" t="s">
        <v>41</v>
      </c>
      <c r="P256" s="261">
        <f>I256+J256</f>
        <v>0</v>
      </c>
      <c r="Q256" s="261">
        <f>ROUND(I256*H256,2)</f>
        <v>0</v>
      </c>
      <c r="R256" s="261">
        <f>ROUND(J256*H256,2)</f>
        <v>0</v>
      </c>
      <c r="S256" s="92"/>
      <c r="T256" s="262">
        <f>S256*H256</f>
        <v>0</v>
      </c>
      <c r="U256" s="262">
        <v>0</v>
      </c>
      <c r="V256" s="262">
        <f>U256*H256</f>
        <v>0</v>
      </c>
      <c r="W256" s="262">
        <v>0</v>
      </c>
      <c r="X256" s="263">
        <f>W256*H256</f>
        <v>0</v>
      </c>
      <c r="Y256" s="39"/>
      <c r="Z256" s="39"/>
      <c r="AA256" s="39"/>
      <c r="AB256" s="39"/>
      <c r="AC256" s="39"/>
      <c r="AD256" s="39"/>
      <c r="AE256" s="39"/>
      <c r="AR256" s="264" t="s">
        <v>239</v>
      </c>
      <c r="AT256" s="264" t="s">
        <v>226</v>
      </c>
      <c r="AU256" s="264" t="s">
        <v>86</v>
      </c>
      <c r="AY256" s="18" t="s">
        <v>223</v>
      </c>
      <c r="BE256" s="265">
        <f>IF(O256="základní",K256,0)</f>
        <v>0</v>
      </c>
      <c r="BF256" s="265">
        <f>IF(O256="snížená",K256,0)</f>
        <v>0</v>
      </c>
      <c r="BG256" s="265">
        <f>IF(O256="zákl. přenesená",K256,0)</f>
        <v>0</v>
      </c>
      <c r="BH256" s="265">
        <f>IF(O256="sníž. přenesená",K256,0)</f>
        <v>0</v>
      </c>
      <c r="BI256" s="265">
        <f>IF(O256="nulová",K256,0)</f>
        <v>0</v>
      </c>
      <c r="BJ256" s="18" t="s">
        <v>86</v>
      </c>
      <c r="BK256" s="265">
        <f>ROUND(P256*H256,2)</f>
        <v>0</v>
      </c>
      <c r="BL256" s="18" t="s">
        <v>239</v>
      </c>
      <c r="BM256" s="264" t="s">
        <v>5361</v>
      </c>
    </row>
    <row r="257" s="2" customFormat="1" ht="16.5" customHeight="1">
      <c r="A257" s="39"/>
      <c r="B257" s="40"/>
      <c r="C257" s="252" t="s">
        <v>1898</v>
      </c>
      <c r="D257" s="252" t="s">
        <v>226</v>
      </c>
      <c r="E257" s="253" t="s">
        <v>5362</v>
      </c>
      <c r="F257" s="254" t="s">
        <v>5363</v>
      </c>
      <c r="G257" s="255" t="s">
        <v>320</v>
      </c>
      <c r="H257" s="256">
        <v>30</v>
      </c>
      <c r="I257" s="257"/>
      <c r="J257" s="257"/>
      <c r="K257" s="258">
        <f>ROUND(P257*H257,2)</f>
        <v>0</v>
      </c>
      <c r="L257" s="254" t="s">
        <v>3639</v>
      </c>
      <c r="M257" s="45"/>
      <c r="N257" s="259" t="s">
        <v>1</v>
      </c>
      <c r="O257" s="260" t="s">
        <v>41</v>
      </c>
      <c r="P257" s="261">
        <f>I257+J257</f>
        <v>0</v>
      </c>
      <c r="Q257" s="261">
        <f>ROUND(I257*H257,2)</f>
        <v>0</v>
      </c>
      <c r="R257" s="261">
        <f>ROUND(J257*H257,2)</f>
        <v>0</v>
      </c>
      <c r="S257" s="92"/>
      <c r="T257" s="262">
        <f>S257*H257</f>
        <v>0</v>
      </c>
      <c r="U257" s="262">
        <v>0</v>
      </c>
      <c r="V257" s="262">
        <f>U257*H257</f>
        <v>0</v>
      </c>
      <c r="W257" s="262">
        <v>0</v>
      </c>
      <c r="X257" s="263">
        <f>W257*H257</f>
        <v>0</v>
      </c>
      <c r="Y257" s="39"/>
      <c r="Z257" s="39"/>
      <c r="AA257" s="39"/>
      <c r="AB257" s="39"/>
      <c r="AC257" s="39"/>
      <c r="AD257" s="39"/>
      <c r="AE257" s="39"/>
      <c r="AR257" s="264" t="s">
        <v>239</v>
      </c>
      <c r="AT257" s="264" t="s">
        <v>226</v>
      </c>
      <c r="AU257" s="264" t="s">
        <v>86</v>
      </c>
      <c r="AY257" s="18" t="s">
        <v>223</v>
      </c>
      <c r="BE257" s="265">
        <f>IF(O257="základní",K257,0)</f>
        <v>0</v>
      </c>
      <c r="BF257" s="265">
        <f>IF(O257="snížená",K257,0)</f>
        <v>0</v>
      </c>
      <c r="BG257" s="265">
        <f>IF(O257="zákl. přenesená",K257,0)</f>
        <v>0</v>
      </c>
      <c r="BH257" s="265">
        <f>IF(O257="sníž. přenesená",K257,0)</f>
        <v>0</v>
      </c>
      <c r="BI257" s="265">
        <f>IF(O257="nulová",K257,0)</f>
        <v>0</v>
      </c>
      <c r="BJ257" s="18" t="s">
        <v>86</v>
      </c>
      <c r="BK257" s="265">
        <f>ROUND(P257*H257,2)</f>
        <v>0</v>
      </c>
      <c r="BL257" s="18" t="s">
        <v>239</v>
      </c>
      <c r="BM257" s="264" t="s">
        <v>5364</v>
      </c>
    </row>
    <row r="258" s="2" customFormat="1" ht="16.5" customHeight="1">
      <c r="A258" s="39"/>
      <c r="B258" s="40"/>
      <c r="C258" s="252" t="s">
        <v>1900</v>
      </c>
      <c r="D258" s="252" t="s">
        <v>226</v>
      </c>
      <c r="E258" s="253" t="s">
        <v>5365</v>
      </c>
      <c r="F258" s="254" t="s">
        <v>5366</v>
      </c>
      <c r="G258" s="255" t="s">
        <v>3088</v>
      </c>
      <c r="H258" s="256">
        <v>5</v>
      </c>
      <c r="I258" s="257"/>
      <c r="J258" s="257"/>
      <c r="K258" s="258">
        <f>ROUND(P258*H258,2)</f>
        <v>0</v>
      </c>
      <c r="L258" s="254" t="s">
        <v>3639</v>
      </c>
      <c r="M258" s="45"/>
      <c r="N258" s="259" t="s">
        <v>1</v>
      </c>
      <c r="O258" s="260" t="s">
        <v>41</v>
      </c>
      <c r="P258" s="261">
        <f>I258+J258</f>
        <v>0</v>
      </c>
      <c r="Q258" s="261">
        <f>ROUND(I258*H258,2)</f>
        <v>0</v>
      </c>
      <c r="R258" s="261">
        <f>ROUND(J258*H258,2)</f>
        <v>0</v>
      </c>
      <c r="S258" s="92"/>
      <c r="T258" s="262">
        <f>S258*H258</f>
        <v>0</v>
      </c>
      <c r="U258" s="262">
        <v>0</v>
      </c>
      <c r="V258" s="262">
        <f>U258*H258</f>
        <v>0</v>
      </c>
      <c r="W258" s="262">
        <v>0</v>
      </c>
      <c r="X258" s="263">
        <f>W258*H258</f>
        <v>0</v>
      </c>
      <c r="Y258" s="39"/>
      <c r="Z258" s="39"/>
      <c r="AA258" s="39"/>
      <c r="AB258" s="39"/>
      <c r="AC258" s="39"/>
      <c r="AD258" s="39"/>
      <c r="AE258" s="39"/>
      <c r="AR258" s="264" t="s">
        <v>239</v>
      </c>
      <c r="AT258" s="264" t="s">
        <v>226</v>
      </c>
      <c r="AU258" s="264" t="s">
        <v>86</v>
      </c>
      <c r="AY258" s="18" t="s">
        <v>223</v>
      </c>
      <c r="BE258" s="265">
        <f>IF(O258="základní",K258,0)</f>
        <v>0</v>
      </c>
      <c r="BF258" s="265">
        <f>IF(O258="snížená",K258,0)</f>
        <v>0</v>
      </c>
      <c r="BG258" s="265">
        <f>IF(O258="zákl. přenesená",K258,0)</f>
        <v>0</v>
      </c>
      <c r="BH258" s="265">
        <f>IF(O258="sníž. přenesená",K258,0)</f>
        <v>0</v>
      </c>
      <c r="BI258" s="265">
        <f>IF(O258="nulová",K258,0)</f>
        <v>0</v>
      </c>
      <c r="BJ258" s="18" t="s">
        <v>86</v>
      </c>
      <c r="BK258" s="265">
        <f>ROUND(P258*H258,2)</f>
        <v>0</v>
      </c>
      <c r="BL258" s="18" t="s">
        <v>239</v>
      </c>
      <c r="BM258" s="264" t="s">
        <v>5367</v>
      </c>
    </row>
    <row r="259" s="2" customFormat="1" ht="21.75" customHeight="1">
      <c r="A259" s="39"/>
      <c r="B259" s="40"/>
      <c r="C259" s="252" t="s">
        <v>1904</v>
      </c>
      <c r="D259" s="252" t="s">
        <v>226</v>
      </c>
      <c r="E259" s="253" t="s">
        <v>5368</v>
      </c>
      <c r="F259" s="254" t="s">
        <v>5369</v>
      </c>
      <c r="G259" s="255" t="s">
        <v>721</v>
      </c>
      <c r="H259" s="256">
        <v>20</v>
      </c>
      <c r="I259" s="257"/>
      <c r="J259" s="257"/>
      <c r="K259" s="258">
        <f>ROUND(P259*H259,2)</f>
        <v>0</v>
      </c>
      <c r="L259" s="254" t="s">
        <v>3639</v>
      </c>
      <c r="M259" s="45"/>
      <c r="N259" s="323" t="s">
        <v>1</v>
      </c>
      <c r="O259" s="324" t="s">
        <v>41</v>
      </c>
      <c r="P259" s="325">
        <f>I259+J259</f>
        <v>0</v>
      </c>
      <c r="Q259" s="325">
        <f>ROUND(I259*H259,2)</f>
        <v>0</v>
      </c>
      <c r="R259" s="325">
        <f>ROUND(J259*H259,2)</f>
        <v>0</v>
      </c>
      <c r="S259" s="272"/>
      <c r="T259" s="326">
        <f>S259*H259</f>
        <v>0</v>
      </c>
      <c r="U259" s="326">
        <v>0</v>
      </c>
      <c r="V259" s="326">
        <f>U259*H259</f>
        <v>0</v>
      </c>
      <c r="W259" s="326">
        <v>0</v>
      </c>
      <c r="X259" s="327">
        <f>W259*H259</f>
        <v>0</v>
      </c>
      <c r="Y259" s="39"/>
      <c r="Z259" s="39"/>
      <c r="AA259" s="39"/>
      <c r="AB259" s="39"/>
      <c r="AC259" s="39"/>
      <c r="AD259" s="39"/>
      <c r="AE259" s="39"/>
      <c r="AR259" s="264" t="s">
        <v>239</v>
      </c>
      <c r="AT259" s="264" t="s">
        <v>226</v>
      </c>
      <c r="AU259" s="264" t="s">
        <v>86</v>
      </c>
      <c r="AY259" s="18" t="s">
        <v>223</v>
      </c>
      <c r="BE259" s="265">
        <f>IF(O259="základní",K259,0)</f>
        <v>0</v>
      </c>
      <c r="BF259" s="265">
        <f>IF(O259="snížená",K259,0)</f>
        <v>0</v>
      </c>
      <c r="BG259" s="265">
        <f>IF(O259="zákl. přenesená",K259,0)</f>
        <v>0</v>
      </c>
      <c r="BH259" s="265">
        <f>IF(O259="sníž. přenesená",K259,0)</f>
        <v>0</v>
      </c>
      <c r="BI259" s="265">
        <f>IF(O259="nulová",K259,0)</f>
        <v>0</v>
      </c>
      <c r="BJ259" s="18" t="s">
        <v>86</v>
      </c>
      <c r="BK259" s="265">
        <f>ROUND(P259*H259,2)</f>
        <v>0</v>
      </c>
      <c r="BL259" s="18" t="s">
        <v>239</v>
      </c>
      <c r="BM259" s="264" t="s">
        <v>5370</v>
      </c>
    </row>
    <row r="260" s="2" customFormat="1" ht="6.96" customHeight="1">
      <c r="A260" s="39"/>
      <c r="B260" s="67"/>
      <c r="C260" s="68"/>
      <c r="D260" s="68"/>
      <c r="E260" s="68"/>
      <c r="F260" s="68"/>
      <c r="G260" s="68"/>
      <c r="H260" s="68"/>
      <c r="I260" s="197"/>
      <c r="J260" s="197"/>
      <c r="K260" s="68"/>
      <c r="L260" s="68"/>
      <c r="M260" s="45"/>
      <c r="N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</sheetData>
  <sheetProtection sheet="1" autoFilter="0" formatColumns="0" formatRows="0" objects="1" scenarios="1" spinCount="100000" saltValue="TiYtR4MWp1lFqhZBJDF5Oqxi/jqefsPfC1XIt0DGLFo2MGdgKsclVhIHRQxWZMdR6CCcdEdSgSRYmSPFP9FyLw==" hashValue="Lu/9Stq0b38GlseLcJfsjrM2fMaqVM/Y+2/I3cL/jjTXRttF4Fc4ckusCp8murCTq52AufuJpKD4Mw6+7eK6YQ==" algorithmName="SHA-512" password="CC35"/>
  <autoFilter ref="C120:L2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182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1" customFormat="1" ht="12" customHeight="1">
      <c r="B8" s="21"/>
      <c r="D8" s="156" t="s">
        <v>187</v>
      </c>
      <c r="I8" s="150"/>
      <c r="J8" s="150"/>
      <c r="M8" s="21"/>
    </row>
    <row r="9" s="2" customFormat="1" ht="16.5" customHeight="1">
      <c r="A9" s="39"/>
      <c r="B9" s="45"/>
      <c r="C9" s="39"/>
      <c r="D9" s="39"/>
      <c r="E9" s="157" t="s">
        <v>5097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6" t="s">
        <v>966</v>
      </c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5371</v>
      </c>
      <c r="F11" s="39"/>
      <c r="G11" s="39"/>
      <c r="H11" s="39"/>
      <c r="I11" s="158"/>
      <c r="J11" s="158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8"/>
      <c r="J12" s="158"/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6" t="s">
        <v>19</v>
      </c>
      <c r="E13" s="39"/>
      <c r="F13" s="145" t="s">
        <v>1</v>
      </c>
      <c r="G13" s="39"/>
      <c r="H13" s="39"/>
      <c r="I13" s="160" t="s">
        <v>20</v>
      </c>
      <c r="J13" s="161" t="s">
        <v>1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21</v>
      </c>
      <c r="E14" s="39"/>
      <c r="F14" s="145" t="s">
        <v>22</v>
      </c>
      <c r="G14" s="39"/>
      <c r="H14" s="39"/>
      <c r="I14" s="160" t="s">
        <v>23</v>
      </c>
      <c r="J14" s="162" t="str">
        <f>'Rekapitulace stavby'!AN8</f>
        <v>7. 8. 2020</v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8"/>
      <c r="J15" s="158"/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6" t="s">
        <v>25</v>
      </c>
      <c r="E16" s="39"/>
      <c r="F16" s="39"/>
      <c r="G16" s="39"/>
      <c r="H16" s="39"/>
      <c r="I16" s="160" t="s">
        <v>26</v>
      </c>
      <c r="J16" s="161" t="str">
        <f>IF('Rekapitulace stavby'!AN10="","",'Rekapitulace stavby'!AN10)</f>
        <v/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5" t="str">
        <f>IF('Rekapitulace stavby'!E11="","",'Rekapitulace stavby'!E11)</f>
        <v>Město Kopřivnice</v>
      </c>
      <c r="F17" s="39"/>
      <c r="G17" s="39"/>
      <c r="H17" s="39"/>
      <c r="I17" s="160" t="s">
        <v>28</v>
      </c>
      <c r="J17" s="161" t="str">
        <f>IF('Rekapitulace stavby'!AN11="","",'Rekapitulace stavby'!AN11)</f>
        <v/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8"/>
      <c r="J18" s="158"/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6" t="s">
        <v>29</v>
      </c>
      <c r="E19" s="39"/>
      <c r="F19" s="39"/>
      <c r="G19" s="39"/>
      <c r="H19" s="39"/>
      <c r="I19" s="160" t="s">
        <v>26</v>
      </c>
      <c r="J19" s="34" t="str">
        <f>'Rekapitulace stavby'!AN13</f>
        <v>Vyplň údaj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5"/>
      <c r="G20" s="145"/>
      <c r="H20" s="145"/>
      <c r="I20" s="160" t="s">
        <v>28</v>
      </c>
      <c r="J20" s="34" t="str">
        <f>'Rekapitulace stavby'!AN14</f>
        <v>Vyplň údaj</v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8"/>
      <c r="J21" s="158"/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6" t="s">
        <v>31</v>
      </c>
      <c r="E22" s="39"/>
      <c r="F22" s="39"/>
      <c r="G22" s="39"/>
      <c r="H22" s="39"/>
      <c r="I22" s="160" t="s">
        <v>26</v>
      </c>
      <c r="J22" s="161" t="str">
        <f>IF('Rekapitulace stavby'!AN16="","",'Rekapitulace stavby'!AN16)</f>
        <v/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5" t="str">
        <f>IF('Rekapitulace stavby'!E17="","",'Rekapitulace stavby'!E17)</f>
        <v>Dopravoprojekt Ostrava a.s.</v>
      </c>
      <c r="F23" s="39"/>
      <c r="G23" s="39"/>
      <c r="H23" s="39"/>
      <c r="I23" s="160" t="s">
        <v>28</v>
      </c>
      <c r="J23" s="161" t="str">
        <f>IF('Rekapitulace stavby'!AN17="","",'Rekapitulace stavby'!AN17)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8"/>
      <c r="J24" s="158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6" t="s">
        <v>33</v>
      </c>
      <c r="E25" s="39"/>
      <c r="F25" s="39"/>
      <c r="G25" s="39"/>
      <c r="H25" s="39"/>
      <c r="I25" s="160" t="s">
        <v>26</v>
      </c>
      <c r="J25" s="161" t="str">
        <f>IF('Rekapitulace stavby'!AN19="","",'Rekapitulace stavby'!AN19)</f>
        <v/>
      </c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5" t="str">
        <f>IF('Rekapitulace stavby'!E20="","",'Rekapitulace stavby'!E20)</f>
        <v xml:space="preserve"> </v>
      </c>
      <c r="F26" s="39"/>
      <c r="G26" s="39"/>
      <c r="H26" s="39"/>
      <c r="I26" s="160" t="s">
        <v>28</v>
      </c>
      <c r="J26" s="161" t="str">
        <f>IF('Rekapitulace stavby'!AN20="","",'Rekapitulace stavby'!AN20)</f>
        <v/>
      </c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8"/>
      <c r="J27" s="158"/>
      <c r="K27" s="39"/>
      <c r="L27" s="39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6" t="s">
        <v>34</v>
      </c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3"/>
      <c r="B29" s="164"/>
      <c r="C29" s="163"/>
      <c r="D29" s="163"/>
      <c r="E29" s="165" t="s">
        <v>1</v>
      </c>
      <c r="F29" s="165"/>
      <c r="G29" s="165"/>
      <c r="H29" s="165"/>
      <c r="I29" s="166"/>
      <c r="J29" s="166"/>
      <c r="K29" s="163"/>
      <c r="L29" s="163"/>
      <c r="M29" s="167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8"/>
      <c r="J30" s="158"/>
      <c r="K30" s="39"/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8"/>
      <c r="E31" s="168"/>
      <c r="F31" s="168"/>
      <c r="G31" s="168"/>
      <c r="H31" s="168"/>
      <c r="I31" s="169"/>
      <c r="J31" s="169"/>
      <c r="K31" s="168"/>
      <c r="L31" s="168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>
      <c r="A32" s="39"/>
      <c r="B32" s="45"/>
      <c r="C32" s="39"/>
      <c r="D32" s="39"/>
      <c r="E32" s="156" t="s">
        <v>190</v>
      </c>
      <c r="F32" s="39"/>
      <c r="G32" s="39"/>
      <c r="H32" s="39"/>
      <c r="I32" s="158"/>
      <c r="J32" s="158"/>
      <c r="K32" s="170">
        <f>I98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>
      <c r="A33" s="39"/>
      <c r="B33" s="45"/>
      <c r="C33" s="39"/>
      <c r="D33" s="39"/>
      <c r="E33" s="156" t="s">
        <v>191</v>
      </c>
      <c r="F33" s="39"/>
      <c r="G33" s="39"/>
      <c r="H33" s="39"/>
      <c r="I33" s="158"/>
      <c r="J33" s="158"/>
      <c r="K33" s="170">
        <f>J98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71" t="s">
        <v>36</v>
      </c>
      <c r="E34" s="39"/>
      <c r="F34" s="39"/>
      <c r="G34" s="39"/>
      <c r="H34" s="39"/>
      <c r="I34" s="158"/>
      <c r="J34" s="158"/>
      <c r="K34" s="172">
        <f>ROUND(K126,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8"/>
      <c r="E35" s="168"/>
      <c r="F35" s="168"/>
      <c r="G35" s="168"/>
      <c r="H35" s="168"/>
      <c r="I35" s="169"/>
      <c r="J35" s="169"/>
      <c r="K35" s="168"/>
      <c r="L35" s="168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3" t="s">
        <v>38</v>
      </c>
      <c r="G36" s="39"/>
      <c r="H36" s="39"/>
      <c r="I36" s="174" t="s">
        <v>37</v>
      </c>
      <c r="J36" s="158"/>
      <c r="K36" s="173" t="s">
        <v>39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5" t="s">
        <v>40</v>
      </c>
      <c r="E37" s="156" t="s">
        <v>41</v>
      </c>
      <c r="F37" s="170">
        <f>ROUND((SUM(BE126:BE198)),  2)</f>
        <v>0</v>
      </c>
      <c r="G37" s="39"/>
      <c r="H37" s="39"/>
      <c r="I37" s="176">
        <v>0.20999999999999999</v>
      </c>
      <c r="J37" s="158"/>
      <c r="K37" s="170">
        <f>ROUND(((SUM(BE126:BE198))*I37),  2)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6" t="s">
        <v>42</v>
      </c>
      <c r="F38" s="170">
        <f>ROUND((SUM(BF126:BF198)),  2)</f>
        <v>0</v>
      </c>
      <c r="G38" s="39"/>
      <c r="H38" s="39"/>
      <c r="I38" s="176">
        <v>0.14999999999999999</v>
      </c>
      <c r="J38" s="158"/>
      <c r="K38" s="170">
        <f>ROUND(((SUM(BF126:BF198))*I38),  2)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43</v>
      </c>
      <c r="F39" s="170">
        <f>ROUND((SUM(BG126:BG198)),  2)</f>
        <v>0</v>
      </c>
      <c r="G39" s="39"/>
      <c r="H39" s="39"/>
      <c r="I39" s="176">
        <v>0.20999999999999999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6" t="s">
        <v>44</v>
      </c>
      <c r="F40" s="170">
        <f>ROUND((SUM(BH126:BH198)),  2)</f>
        <v>0</v>
      </c>
      <c r="G40" s="39"/>
      <c r="H40" s="39"/>
      <c r="I40" s="176">
        <v>0.14999999999999999</v>
      </c>
      <c r="J40" s="158"/>
      <c r="K40" s="170">
        <f>0</f>
        <v>0</v>
      </c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6" t="s">
        <v>45</v>
      </c>
      <c r="F41" s="170">
        <f>ROUND((SUM(BI126:BI198)),  2)</f>
        <v>0</v>
      </c>
      <c r="G41" s="39"/>
      <c r="H41" s="39"/>
      <c r="I41" s="176">
        <v>0</v>
      </c>
      <c r="J41" s="158"/>
      <c r="K41" s="170">
        <f>0</f>
        <v>0</v>
      </c>
      <c r="L41" s="39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82"/>
      <c r="J43" s="182"/>
      <c r="K43" s="183">
        <f>SUM(K34:K41)</f>
        <v>0</v>
      </c>
      <c r="L43" s="184"/>
      <c r="M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8"/>
      <c r="J44" s="158"/>
      <c r="K44" s="39"/>
      <c r="L44" s="39"/>
      <c r="M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150"/>
      <c r="J86" s="150"/>
      <c r="K86" s="23"/>
      <c r="L86" s="23"/>
      <c r="M86" s="21"/>
    </row>
    <row r="87" s="2" customFormat="1" ht="16.5" customHeight="1">
      <c r="A87" s="39"/>
      <c r="B87" s="40"/>
      <c r="C87" s="41"/>
      <c r="D87" s="41"/>
      <c r="E87" s="201" t="s">
        <v>5097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966</v>
      </c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904_1 - Stavební část</v>
      </c>
      <c r="F89" s="41"/>
      <c r="G89" s="41"/>
      <c r="H89" s="41"/>
      <c r="I89" s="158"/>
      <c r="J89" s="158"/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160" t="s">
        <v>23</v>
      </c>
      <c r="J91" s="162" t="str">
        <f>IF(J14="","",J14)</f>
        <v>7. 8. 2020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8"/>
      <c r="J92" s="158"/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25</v>
      </c>
      <c r="D93" s="41"/>
      <c r="E93" s="41"/>
      <c r="F93" s="28" t="str">
        <f>E17</f>
        <v>Město Kopřivnice</v>
      </c>
      <c r="G93" s="41"/>
      <c r="H93" s="41"/>
      <c r="I93" s="160" t="s">
        <v>31</v>
      </c>
      <c r="J93" s="202" t="str">
        <f>E23</f>
        <v>Dopravoprojekt Ostrava a.s.</v>
      </c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60" t="s">
        <v>33</v>
      </c>
      <c r="J94" s="202" t="str">
        <f>E26</f>
        <v xml:space="preserve"> </v>
      </c>
      <c r="K94" s="41"/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3" t="s">
        <v>193</v>
      </c>
      <c r="D96" s="204"/>
      <c r="E96" s="204"/>
      <c r="F96" s="204"/>
      <c r="G96" s="204"/>
      <c r="H96" s="204"/>
      <c r="I96" s="205" t="s">
        <v>194</v>
      </c>
      <c r="J96" s="205" t="s">
        <v>195</v>
      </c>
      <c r="K96" s="206" t="s">
        <v>196</v>
      </c>
      <c r="L96" s="204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8"/>
      <c r="J97" s="158"/>
      <c r="K97" s="41"/>
      <c r="L97" s="41"/>
      <c r="M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7" t="s">
        <v>197</v>
      </c>
      <c r="D98" s="41"/>
      <c r="E98" s="41"/>
      <c r="F98" s="41"/>
      <c r="G98" s="41"/>
      <c r="H98" s="41"/>
      <c r="I98" s="208">
        <f>Q126</f>
        <v>0</v>
      </c>
      <c r="J98" s="208">
        <f>R126</f>
        <v>0</v>
      </c>
      <c r="K98" s="111">
        <f>K126</f>
        <v>0</v>
      </c>
      <c r="L98" s="41"/>
      <c r="M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198</v>
      </c>
    </row>
    <row r="99" s="9" customFormat="1" ht="24.96" customHeight="1">
      <c r="A99" s="9"/>
      <c r="B99" s="209"/>
      <c r="C99" s="210"/>
      <c r="D99" s="211" t="s">
        <v>391</v>
      </c>
      <c r="E99" s="212"/>
      <c r="F99" s="212"/>
      <c r="G99" s="212"/>
      <c r="H99" s="212"/>
      <c r="I99" s="213">
        <f>Q127</f>
        <v>0</v>
      </c>
      <c r="J99" s="213">
        <f>R127</f>
        <v>0</v>
      </c>
      <c r="K99" s="214">
        <f>K127</f>
        <v>0</v>
      </c>
      <c r="L99" s="210"/>
      <c r="M99" s="21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6"/>
      <c r="C100" s="137"/>
      <c r="D100" s="217" t="s">
        <v>392</v>
      </c>
      <c r="E100" s="218"/>
      <c r="F100" s="218"/>
      <c r="G100" s="218"/>
      <c r="H100" s="218"/>
      <c r="I100" s="219">
        <f>Q128</f>
        <v>0</v>
      </c>
      <c r="J100" s="219">
        <f>R128</f>
        <v>0</v>
      </c>
      <c r="K100" s="220">
        <f>K128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393</v>
      </c>
      <c r="E101" s="218"/>
      <c r="F101" s="218"/>
      <c r="G101" s="218"/>
      <c r="H101" s="218"/>
      <c r="I101" s="219">
        <f>Q169</f>
        <v>0</v>
      </c>
      <c r="J101" s="219">
        <f>R169</f>
        <v>0</v>
      </c>
      <c r="K101" s="220">
        <f>K169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6"/>
      <c r="C102" s="137"/>
      <c r="D102" s="217" t="s">
        <v>1149</v>
      </c>
      <c r="E102" s="218"/>
      <c r="F102" s="218"/>
      <c r="G102" s="218"/>
      <c r="H102" s="218"/>
      <c r="I102" s="219">
        <f>Q176</f>
        <v>0</v>
      </c>
      <c r="J102" s="219">
        <f>R176</f>
        <v>0</v>
      </c>
      <c r="K102" s="220">
        <f>K176</f>
        <v>0</v>
      </c>
      <c r="L102" s="137"/>
      <c r="M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6"/>
      <c r="C103" s="137"/>
      <c r="D103" s="217" t="s">
        <v>1266</v>
      </c>
      <c r="E103" s="218"/>
      <c r="F103" s="218"/>
      <c r="G103" s="218"/>
      <c r="H103" s="218"/>
      <c r="I103" s="219">
        <f>Q185</f>
        <v>0</v>
      </c>
      <c r="J103" s="219">
        <f>R185</f>
        <v>0</v>
      </c>
      <c r="K103" s="220">
        <f>K185</f>
        <v>0</v>
      </c>
      <c r="L103" s="137"/>
      <c r="M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6"/>
      <c r="C104" s="137"/>
      <c r="D104" s="217" t="s">
        <v>2616</v>
      </c>
      <c r="E104" s="218"/>
      <c r="F104" s="218"/>
      <c r="G104" s="218"/>
      <c r="H104" s="218"/>
      <c r="I104" s="219">
        <f>Q193</f>
        <v>0</v>
      </c>
      <c r="J104" s="219">
        <f>R193</f>
        <v>0</v>
      </c>
      <c r="K104" s="220">
        <f>K193</f>
        <v>0</v>
      </c>
      <c r="L104" s="137"/>
      <c r="M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8"/>
      <c r="J105" s="158"/>
      <c r="K105" s="41"/>
      <c r="L105" s="41"/>
      <c r="M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7"/>
      <c r="J106" s="197"/>
      <c r="K106" s="68"/>
      <c r="L106" s="68"/>
      <c r="M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200"/>
      <c r="J110" s="200"/>
      <c r="K110" s="70"/>
      <c r="L110" s="70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204</v>
      </c>
      <c r="D111" s="41"/>
      <c r="E111" s="41"/>
      <c r="F111" s="41"/>
      <c r="G111" s="41"/>
      <c r="H111" s="41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</v>
      </c>
      <c r="D113" s="41"/>
      <c r="E113" s="41"/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201" t="str">
        <f>E7</f>
        <v>Revitalizace centra města Kopřivnice - aktualizace 08.2020</v>
      </c>
      <c r="F114" s="33"/>
      <c r="G114" s="33"/>
      <c r="H114" s="33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150"/>
      <c r="J115" s="150"/>
      <c r="K115" s="23"/>
      <c r="L115" s="23"/>
      <c r="M115" s="21"/>
    </row>
    <row r="116" s="2" customFormat="1" ht="16.5" customHeight="1">
      <c r="A116" s="39"/>
      <c r="B116" s="40"/>
      <c r="C116" s="41"/>
      <c r="D116" s="41"/>
      <c r="E116" s="201" t="s">
        <v>5097</v>
      </c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966</v>
      </c>
      <c r="D117" s="41"/>
      <c r="E117" s="41"/>
      <c r="F117" s="41"/>
      <c r="G117" s="41"/>
      <c r="H117" s="41"/>
      <c r="I117" s="158"/>
      <c r="J117" s="158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904_1 - Stavební část</v>
      </c>
      <c r="F118" s="41"/>
      <c r="G118" s="41"/>
      <c r="H118" s="41"/>
      <c r="I118" s="158"/>
      <c r="J118" s="158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</v>
      </c>
      <c r="D120" s="41"/>
      <c r="E120" s="41"/>
      <c r="F120" s="28" t="str">
        <f>F14</f>
        <v xml:space="preserve"> </v>
      </c>
      <c r="G120" s="41"/>
      <c r="H120" s="41"/>
      <c r="I120" s="160" t="s">
        <v>23</v>
      </c>
      <c r="J120" s="162" t="str">
        <f>IF(J14="","",J14)</f>
        <v>7. 8. 2020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8"/>
      <c r="J121" s="158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25</v>
      </c>
      <c r="D122" s="41"/>
      <c r="E122" s="41"/>
      <c r="F122" s="28" t="str">
        <f>E17</f>
        <v>Město Kopřivnice</v>
      </c>
      <c r="G122" s="41"/>
      <c r="H122" s="41"/>
      <c r="I122" s="160" t="s">
        <v>31</v>
      </c>
      <c r="J122" s="202" t="str">
        <f>E23</f>
        <v>Dopravoprojekt Ostrava a.s.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29</v>
      </c>
      <c r="D123" s="41"/>
      <c r="E123" s="41"/>
      <c r="F123" s="28" t="str">
        <f>IF(E20="","",E20)</f>
        <v>Vyplň údaj</v>
      </c>
      <c r="G123" s="41"/>
      <c r="H123" s="41"/>
      <c r="I123" s="160" t="s">
        <v>33</v>
      </c>
      <c r="J123" s="202" t="str">
        <f>E26</f>
        <v xml:space="preserve"> 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8"/>
      <c r="J124" s="158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22"/>
      <c r="B125" s="223"/>
      <c r="C125" s="224" t="s">
        <v>205</v>
      </c>
      <c r="D125" s="225" t="s">
        <v>61</v>
      </c>
      <c r="E125" s="225" t="s">
        <v>57</v>
      </c>
      <c r="F125" s="225" t="s">
        <v>58</v>
      </c>
      <c r="G125" s="225" t="s">
        <v>206</v>
      </c>
      <c r="H125" s="225" t="s">
        <v>207</v>
      </c>
      <c r="I125" s="226" t="s">
        <v>208</v>
      </c>
      <c r="J125" s="226" t="s">
        <v>209</v>
      </c>
      <c r="K125" s="225" t="s">
        <v>196</v>
      </c>
      <c r="L125" s="227" t="s">
        <v>210</v>
      </c>
      <c r="M125" s="228"/>
      <c r="N125" s="101" t="s">
        <v>1</v>
      </c>
      <c r="O125" s="102" t="s">
        <v>40</v>
      </c>
      <c r="P125" s="102" t="s">
        <v>211</v>
      </c>
      <c r="Q125" s="102" t="s">
        <v>212</v>
      </c>
      <c r="R125" s="102" t="s">
        <v>213</v>
      </c>
      <c r="S125" s="102" t="s">
        <v>214</v>
      </c>
      <c r="T125" s="102" t="s">
        <v>215</v>
      </c>
      <c r="U125" s="102" t="s">
        <v>216</v>
      </c>
      <c r="V125" s="102" t="s">
        <v>217</v>
      </c>
      <c r="W125" s="102" t="s">
        <v>218</v>
      </c>
      <c r="X125" s="103" t="s">
        <v>219</v>
      </c>
      <c r="Y125" s="222"/>
      <c r="Z125" s="222"/>
      <c r="AA125" s="222"/>
      <c r="AB125" s="222"/>
      <c r="AC125" s="222"/>
      <c r="AD125" s="222"/>
      <c r="AE125" s="222"/>
    </row>
    <row r="126" s="2" customFormat="1" ht="22.8" customHeight="1">
      <c r="A126" s="39"/>
      <c r="B126" s="40"/>
      <c r="C126" s="108" t="s">
        <v>220</v>
      </c>
      <c r="D126" s="41"/>
      <c r="E126" s="41"/>
      <c r="F126" s="41"/>
      <c r="G126" s="41"/>
      <c r="H126" s="41"/>
      <c r="I126" s="158"/>
      <c r="J126" s="158"/>
      <c r="K126" s="229">
        <f>BK126</f>
        <v>0</v>
      </c>
      <c r="L126" s="41"/>
      <c r="M126" s="45"/>
      <c r="N126" s="104"/>
      <c r="O126" s="230"/>
      <c r="P126" s="105"/>
      <c r="Q126" s="231">
        <f>Q127</f>
        <v>0</v>
      </c>
      <c r="R126" s="231">
        <f>R127</f>
        <v>0</v>
      </c>
      <c r="S126" s="105"/>
      <c r="T126" s="232">
        <f>T127</f>
        <v>0</v>
      </c>
      <c r="U126" s="105"/>
      <c r="V126" s="232">
        <f>V127</f>
        <v>55.732667019999994</v>
      </c>
      <c r="W126" s="105"/>
      <c r="X126" s="233">
        <f>X127</f>
        <v>0</v>
      </c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198</v>
      </c>
      <c r="BK126" s="234">
        <f>BK127</f>
        <v>0</v>
      </c>
    </row>
    <row r="127" s="12" customFormat="1" ht="25.92" customHeight="1">
      <c r="A127" s="12"/>
      <c r="B127" s="235"/>
      <c r="C127" s="236"/>
      <c r="D127" s="237" t="s">
        <v>77</v>
      </c>
      <c r="E127" s="238" t="s">
        <v>398</v>
      </c>
      <c r="F127" s="238" t="s">
        <v>399</v>
      </c>
      <c r="G127" s="236"/>
      <c r="H127" s="236"/>
      <c r="I127" s="239"/>
      <c r="J127" s="239"/>
      <c r="K127" s="240">
        <f>BK127</f>
        <v>0</v>
      </c>
      <c r="L127" s="236"/>
      <c r="M127" s="241"/>
      <c r="N127" s="242"/>
      <c r="O127" s="243"/>
      <c r="P127" s="243"/>
      <c r="Q127" s="244">
        <f>Q128+Q169+Q176+Q185+Q193</f>
        <v>0</v>
      </c>
      <c r="R127" s="244">
        <f>R128+R169+R176+R185+R193</f>
        <v>0</v>
      </c>
      <c r="S127" s="243"/>
      <c r="T127" s="245">
        <f>T128+T169+T176+T185+T193</f>
        <v>0</v>
      </c>
      <c r="U127" s="243"/>
      <c r="V127" s="245">
        <f>V128+V169+V176+V185+V193</f>
        <v>55.732667019999994</v>
      </c>
      <c r="W127" s="243"/>
      <c r="X127" s="246">
        <f>X128+X169+X176+X185+X193</f>
        <v>0</v>
      </c>
      <c r="Y127" s="12"/>
      <c r="Z127" s="12"/>
      <c r="AA127" s="12"/>
      <c r="AB127" s="12"/>
      <c r="AC127" s="12"/>
      <c r="AD127" s="12"/>
      <c r="AE127" s="12"/>
      <c r="AR127" s="247" t="s">
        <v>86</v>
      </c>
      <c r="AT127" s="248" t="s">
        <v>77</v>
      </c>
      <c r="AU127" s="248" t="s">
        <v>78</v>
      </c>
      <c r="AY127" s="247" t="s">
        <v>223</v>
      </c>
      <c r="BK127" s="249">
        <f>BK128+BK169+BK176+BK185+BK193</f>
        <v>0</v>
      </c>
    </row>
    <row r="128" s="12" customFormat="1" ht="22.8" customHeight="1">
      <c r="A128" s="12"/>
      <c r="B128" s="235"/>
      <c r="C128" s="236"/>
      <c r="D128" s="237" t="s">
        <v>77</v>
      </c>
      <c r="E128" s="250" t="s">
        <v>86</v>
      </c>
      <c r="F128" s="250" t="s">
        <v>400</v>
      </c>
      <c r="G128" s="236"/>
      <c r="H128" s="236"/>
      <c r="I128" s="239"/>
      <c r="J128" s="239"/>
      <c r="K128" s="251">
        <f>BK128</f>
        <v>0</v>
      </c>
      <c r="L128" s="236"/>
      <c r="M128" s="241"/>
      <c r="N128" s="242"/>
      <c r="O128" s="243"/>
      <c r="P128" s="243"/>
      <c r="Q128" s="244">
        <f>SUM(Q129:Q168)</f>
        <v>0</v>
      </c>
      <c r="R128" s="244">
        <f>SUM(R129:R168)</f>
        <v>0</v>
      </c>
      <c r="S128" s="243"/>
      <c r="T128" s="245">
        <f>SUM(T129:T168)</f>
        <v>0</v>
      </c>
      <c r="U128" s="243"/>
      <c r="V128" s="245">
        <f>SUM(V129:V168)</f>
        <v>2.6702051999999998</v>
      </c>
      <c r="W128" s="243"/>
      <c r="X128" s="246">
        <f>SUM(X129:X168)</f>
        <v>0</v>
      </c>
      <c r="Y128" s="12"/>
      <c r="Z128" s="12"/>
      <c r="AA128" s="12"/>
      <c r="AB128" s="12"/>
      <c r="AC128" s="12"/>
      <c r="AD128" s="12"/>
      <c r="AE128" s="12"/>
      <c r="AR128" s="247" t="s">
        <v>86</v>
      </c>
      <c r="AT128" s="248" t="s">
        <v>77</v>
      </c>
      <c r="AU128" s="248" t="s">
        <v>86</v>
      </c>
      <c r="AY128" s="247" t="s">
        <v>223</v>
      </c>
      <c r="BK128" s="249">
        <f>SUM(BK129:BK168)</f>
        <v>0</v>
      </c>
    </row>
    <row r="129" s="2" customFormat="1" ht="21.75" customHeight="1">
      <c r="A129" s="39"/>
      <c r="B129" s="40"/>
      <c r="C129" s="252" t="s">
        <v>86</v>
      </c>
      <c r="D129" s="252" t="s">
        <v>226</v>
      </c>
      <c r="E129" s="253" t="s">
        <v>893</v>
      </c>
      <c r="F129" s="254" t="s">
        <v>894</v>
      </c>
      <c r="G129" s="255" t="s">
        <v>895</v>
      </c>
      <c r="H129" s="256">
        <v>10</v>
      </c>
      <c r="I129" s="257"/>
      <c r="J129" s="257"/>
      <c r="K129" s="258">
        <f>ROUND(P129*H129,2)</f>
        <v>0</v>
      </c>
      <c r="L129" s="254" t="s">
        <v>404</v>
      </c>
      <c r="M129" s="45"/>
      <c r="N129" s="259" t="s">
        <v>1</v>
      </c>
      <c r="O129" s="260" t="s">
        <v>41</v>
      </c>
      <c r="P129" s="261">
        <f>I129+J129</f>
        <v>0</v>
      </c>
      <c r="Q129" s="261">
        <f>ROUND(I129*H129,2)</f>
        <v>0</v>
      </c>
      <c r="R129" s="261">
        <f>ROUND(J129*H129,2)</f>
        <v>0</v>
      </c>
      <c r="S129" s="92"/>
      <c r="T129" s="262">
        <f>S129*H129</f>
        <v>0</v>
      </c>
      <c r="U129" s="262">
        <v>0</v>
      </c>
      <c r="V129" s="262">
        <f>U129*H129</f>
        <v>0</v>
      </c>
      <c r="W129" s="262">
        <v>0</v>
      </c>
      <c r="X129" s="263">
        <f>W129*H129</f>
        <v>0</v>
      </c>
      <c r="Y129" s="39"/>
      <c r="Z129" s="39"/>
      <c r="AA129" s="39"/>
      <c r="AB129" s="39"/>
      <c r="AC129" s="39"/>
      <c r="AD129" s="39"/>
      <c r="AE129" s="39"/>
      <c r="AR129" s="264" t="s">
        <v>239</v>
      </c>
      <c r="AT129" s="264" t="s">
        <v>226</v>
      </c>
      <c r="AU129" s="264" t="s">
        <v>88</v>
      </c>
      <c r="AY129" s="18" t="s">
        <v>223</v>
      </c>
      <c r="BE129" s="265">
        <f>IF(O129="základní",K129,0)</f>
        <v>0</v>
      </c>
      <c r="BF129" s="265">
        <f>IF(O129="snížená",K129,0)</f>
        <v>0</v>
      </c>
      <c r="BG129" s="265">
        <f>IF(O129="zákl. přenesená",K129,0)</f>
        <v>0</v>
      </c>
      <c r="BH129" s="265">
        <f>IF(O129="sníž. přenesená",K129,0)</f>
        <v>0</v>
      </c>
      <c r="BI129" s="265">
        <f>IF(O129="nulová",K129,0)</f>
        <v>0</v>
      </c>
      <c r="BJ129" s="18" t="s">
        <v>86</v>
      </c>
      <c r="BK129" s="265">
        <f>ROUND(P129*H129,2)</f>
        <v>0</v>
      </c>
      <c r="BL129" s="18" t="s">
        <v>239</v>
      </c>
      <c r="BM129" s="264" t="s">
        <v>2619</v>
      </c>
    </row>
    <row r="130" s="13" customFormat="1">
      <c r="A130" s="13"/>
      <c r="B130" s="274"/>
      <c r="C130" s="275"/>
      <c r="D130" s="266" t="s">
        <v>446</v>
      </c>
      <c r="E130" s="276" t="s">
        <v>1</v>
      </c>
      <c r="F130" s="277" t="s">
        <v>263</v>
      </c>
      <c r="G130" s="275"/>
      <c r="H130" s="278">
        <v>10</v>
      </c>
      <c r="I130" s="279"/>
      <c r="J130" s="279"/>
      <c r="K130" s="275"/>
      <c r="L130" s="275"/>
      <c r="M130" s="280"/>
      <c r="N130" s="281"/>
      <c r="O130" s="282"/>
      <c r="P130" s="282"/>
      <c r="Q130" s="282"/>
      <c r="R130" s="282"/>
      <c r="S130" s="282"/>
      <c r="T130" s="282"/>
      <c r="U130" s="282"/>
      <c r="V130" s="282"/>
      <c r="W130" s="282"/>
      <c r="X130" s="283"/>
      <c r="Y130" s="13"/>
      <c r="Z130" s="13"/>
      <c r="AA130" s="13"/>
      <c r="AB130" s="13"/>
      <c r="AC130" s="13"/>
      <c r="AD130" s="13"/>
      <c r="AE130" s="13"/>
      <c r="AT130" s="284" t="s">
        <v>446</v>
      </c>
      <c r="AU130" s="284" t="s">
        <v>88</v>
      </c>
      <c r="AV130" s="13" t="s">
        <v>88</v>
      </c>
      <c r="AW130" s="13" t="s">
        <v>5</v>
      </c>
      <c r="AX130" s="13" t="s">
        <v>78</v>
      </c>
      <c r="AY130" s="284" t="s">
        <v>223</v>
      </c>
    </row>
    <row r="131" s="2" customFormat="1" ht="21.75" customHeight="1">
      <c r="A131" s="39"/>
      <c r="B131" s="40"/>
      <c r="C131" s="252" t="s">
        <v>88</v>
      </c>
      <c r="D131" s="252" t="s">
        <v>226</v>
      </c>
      <c r="E131" s="253" t="s">
        <v>5372</v>
      </c>
      <c r="F131" s="254" t="s">
        <v>5373</v>
      </c>
      <c r="G131" s="255" t="s">
        <v>409</v>
      </c>
      <c r="H131" s="256">
        <v>0.25700000000000001</v>
      </c>
      <c r="I131" s="257"/>
      <c r="J131" s="257"/>
      <c r="K131" s="258">
        <f>ROUND(P131*H131,2)</f>
        <v>0</v>
      </c>
      <c r="L131" s="254" t="s">
        <v>404</v>
      </c>
      <c r="M131" s="45"/>
      <c r="N131" s="259" t="s">
        <v>1</v>
      </c>
      <c r="O131" s="260" t="s">
        <v>41</v>
      </c>
      <c r="P131" s="261">
        <f>I131+J131</f>
        <v>0</v>
      </c>
      <c r="Q131" s="261">
        <f>ROUND(I131*H131,2)</f>
        <v>0</v>
      </c>
      <c r="R131" s="261">
        <f>ROUND(J131*H131,2)</f>
        <v>0</v>
      </c>
      <c r="S131" s="92"/>
      <c r="T131" s="262">
        <f>S131*H131</f>
        <v>0</v>
      </c>
      <c r="U131" s="262">
        <v>0</v>
      </c>
      <c r="V131" s="262">
        <f>U131*H131</f>
        <v>0</v>
      </c>
      <c r="W131" s="262">
        <v>0</v>
      </c>
      <c r="X131" s="263">
        <f>W131*H131</f>
        <v>0</v>
      </c>
      <c r="Y131" s="39"/>
      <c r="Z131" s="39"/>
      <c r="AA131" s="39"/>
      <c r="AB131" s="39"/>
      <c r="AC131" s="39"/>
      <c r="AD131" s="39"/>
      <c r="AE131" s="39"/>
      <c r="AR131" s="264" t="s">
        <v>239</v>
      </c>
      <c r="AT131" s="264" t="s">
        <v>226</v>
      </c>
      <c r="AU131" s="264" t="s">
        <v>88</v>
      </c>
      <c r="AY131" s="18" t="s">
        <v>223</v>
      </c>
      <c r="BE131" s="265">
        <f>IF(O131="základní",K131,0)</f>
        <v>0</v>
      </c>
      <c r="BF131" s="265">
        <f>IF(O131="snížená",K131,0)</f>
        <v>0</v>
      </c>
      <c r="BG131" s="265">
        <f>IF(O131="zákl. přenesená",K131,0)</f>
        <v>0</v>
      </c>
      <c r="BH131" s="265">
        <f>IF(O131="sníž. přenesená",K131,0)</f>
        <v>0</v>
      </c>
      <c r="BI131" s="265">
        <f>IF(O131="nulová",K131,0)</f>
        <v>0</v>
      </c>
      <c r="BJ131" s="18" t="s">
        <v>86</v>
      </c>
      <c r="BK131" s="265">
        <f>ROUND(P131*H131,2)</f>
        <v>0</v>
      </c>
      <c r="BL131" s="18" t="s">
        <v>239</v>
      </c>
      <c r="BM131" s="264" t="s">
        <v>5374</v>
      </c>
    </row>
    <row r="132" s="13" customFormat="1">
      <c r="A132" s="13"/>
      <c r="B132" s="274"/>
      <c r="C132" s="275"/>
      <c r="D132" s="266" t="s">
        <v>446</v>
      </c>
      <c r="E132" s="276" t="s">
        <v>1</v>
      </c>
      <c r="F132" s="277" t="s">
        <v>5375</v>
      </c>
      <c r="G132" s="275"/>
      <c r="H132" s="278">
        <v>0.25700000000000001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5</v>
      </c>
      <c r="AX132" s="13" t="s">
        <v>86</v>
      </c>
      <c r="AY132" s="284" t="s">
        <v>223</v>
      </c>
    </row>
    <row r="133" s="2" customFormat="1" ht="21.75" customHeight="1">
      <c r="A133" s="39"/>
      <c r="B133" s="40"/>
      <c r="C133" s="252" t="s">
        <v>234</v>
      </c>
      <c r="D133" s="252" t="s">
        <v>226</v>
      </c>
      <c r="E133" s="253" t="s">
        <v>1292</v>
      </c>
      <c r="F133" s="254" t="s">
        <v>1293</v>
      </c>
      <c r="G133" s="255" t="s">
        <v>409</v>
      </c>
      <c r="H133" s="256">
        <v>71.307000000000002</v>
      </c>
      <c r="I133" s="257"/>
      <c r="J133" s="257"/>
      <c r="K133" s="258">
        <f>ROUND(P133*H133,2)</f>
        <v>0</v>
      </c>
      <c r="L133" s="254" t="s">
        <v>404</v>
      </c>
      <c r="M133" s="45"/>
      <c r="N133" s="259" t="s">
        <v>1</v>
      </c>
      <c r="O133" s="260" t="s">
        <v>41</v>
      </c>
      <c r="P133" s="261">
        <f>I133+J133</f>
        <v>0</v>
      </c>
      <c r="Q133" s="261">
        <f>ROUND(I133*H133,2)</f>
        <v>0</v>
      </c>
      <c r="R133" s="261">
        <f>ROUND(J133*H133,2)</f>
        <v>0</v>
      </c>
      <c r="S133" s="92"/>
      <c r="T133" s="262">
        <f>S133*H133</f>
        <v>0</v>
      </c>
      <c r="U133" s="262">
        <v>0</v>
      </c>
      <c r="V133" s="262">
        <f>U133*H133</f>
        <v>0</v>
      </c>
      <c r="W133" s="262">
        <v>0</v>
      </c>
      <c r="X133" s="263">
        <f>W133*H133</f>
        <v>0</v>
      </c>
      <c r="Y133" s="39"/>
      <c r="Z133" s="39"/>
      <c r="AA133" s="39"/>
      <c r="AB133" s="39"/>
      <c r="AC133" s="39"/>
      <c r="AD133" s="39"/>
      <c r="AE133" s="39"/>
      <c r="AR133" s="264" t="s">
        <v>239</v>
      </c>
      <c r="AT133" s="264" t="s">
        <v>226</v>
      </c>
      <c r="AU133" s="264" t="s">
        <v>88</v>
      </c>
      <c r="AY133" s="18" t="s">
        <v>223</v>
      </c>
      <c r="BE133" s="265">
        <f>IF(O133="základní",K133,0)</f>
        <v>0</v>
      </c>
      <c r="BF133" s="265">
        <f>IF(O133="snížená",K133,0)</f>
        <v>0</v>
      </c>
      <c r="BG133" s="265">
        <f>IF(O133="zákl. přenesená",K133,0)</f>
        <v>0</v>
      </c>
      <c r="BH133" s="265">
        <f>IF(O133="sníž. přenesená",K133,0)</f>
        <v>0</v>
      </c>
      <c r="BI133" s="265">
        <f>IF(O133="nulová",K133,0)</f>
        <v>0</v>
      </c>
      <c r="BJ133" s="18" t="s">
        <v>86</v>
      </c>
      <c r="BK133" s="265">
        <f>ROUND(P133*H133,2)</f>
        <v>0</v>
      </c>
      <c r="BL133" s="18" t="s">
        <v>239</v>
      </c>
      <c r="BM133" s="264" t="s">
        <v>2620</v>
      </c>
    </row>
    <row r="134" s="15" customFormat="1">
      <c r="A134" s="15"/>
      <c r="B134" s="309"/>
      <c r="C134" s="310"/>
      <c r="D134" s="266" t="s">
        <v>446</v>
      </c>
      <c r="E134" s="311" t="s">
        <v>1</v>
      </c>
      <c r="F134" s="312" t="s">
        <v>5376</v>
      </c>
      <c r="G134" s="310"/>
      <c r="H134" s="311" t="s">
        <v>1</v>
      </c>
      <c r="I134" s="313"/>
      <c r="J134" s="313"/>
      <c r="K134" s="310"/>
      <c r="L134" s="310"/>
      <c r="M134" s="314"/>
      <c r="N134" s="315"/>
      <c r="O134" s="316"/>
      <c r="P134" s="316"/>
      <c r="Q134" s="316"/>
      <c r="R134" s="316"/>
      <c r="S134" s="316"/>
      <c r="T134" s="316"/>
      <c r="U134" s="316"/>
      <c r="V134" s="316"/>
      <c r="W134" s="316"/>
      <c r="X134" s="317"/>
      <c r="Y134" s="15"/>
      <c r="Z134" s="15"/>
      <c r="AA134" s="15"/>
      <c r="AB134" s="15"/>
      <c r="AC134" s="15"/>
      <c r="AD134" s="15"/>
      <c r="AE134" s="15"/>
      <c r="AT134" s="318" t="s">
        <v>446</v>
      </c>
      <c r="AU134" s="318" t="s">
        <v>88</v>
      </c>
      <c r="AV134" s="15" t="s">
        <v>86</v>
      </c>
      <c r="AW134" s="15" t="s">
        <v>5</v>
      </c>
      <c r="AX134" s="15" t="s">
        <v>78</v>
      </c>
      <c r="AY134" s="318" t="s">
        <v>223</v>
      </c>
    </row>
    <row r="135" s="13" customFormat="1">
      <c r="A135" s="13"/>
      <c r="B135" s="274"/>
      <c r="C135" s="275"/>
      <c r="D135" s="266" t="s">
        <v>446</v>
      </c>
      <c r="E135" s="276" t="s">
        <v>1</v>
      </c>
      <c r="F135" s="277" t="s">
        <v>5377</v>
      </c>
      <c r="G135" s="275"/>
      <c r="H135" s="278">
        <v>71.307000000000002</v>
      </c>
      <c r="I135" s="279"/>
      <c r="J135" s="279"/>
      <c r="K135" s="275"/>
      <c r="L135" s="275"/>
      <c r="M135" s="280"/>
      <c r="N135" s="281"/>
      <c r="O135" s="282"/>
      <c r="P135" s="282"/>
      <c r="Q135" s="282"/>
      <c r="R135" s="282"/>
      <c r="S135" s="282"/>
      <c r="T135" s="282"/>
      <c r="U135" s="282"/>
      <c r="V135" s="282"/>
      <c r="W135" s="282"/>
      <c r="X135" s="283"/>
      <c r="Y135" s="13"/>
      <c r="Z135" s="13"/>
      <c r="AA135" s="13"/>
      <c r="AB135" s="13"/>
      <c r="AC135" s="13"/>
      <c r="AD135" s="13"/>
      <c r="AE135" s="13"/>
      <c r="AT135" s="284" t="s">
        <v>446</v>
      </c>
      <c r="AU135" s="284" t="s">
        <v>88</v>
      </c>
      <c r="AV135" s="13" t="s">
        <v>88</v>
      </c>
      <c r="AW135" s="13" t="s">
        <v>5</v>
      </c>
      <c r="AX135" s="13" t="s">
        <v>78</v>
      </c>
      <c r="AY135" s="284" t="s">
        <v>223</v>
      </c>
    </row>
    <row r="136" s="14" customFormat="1">
      <c r="A136" s="14"/>
      <c r="B136" s="285"/>
      <c r="C136" s="286"/>
      <c r="D136" s="266" t="s">
        <v>446</v>
      </c>
      <c r="E136" s="287" t="s">
        <v>1</v>
      </c>
      <c r="F136" s="288" t="s">
        <v>463</v>
      </c>
      <c r="G136" s="286"/>
      <c r="H136" s="289">
        <v>71.307000000000002</v>
      </c>
      <c r="I136" s="290"/>
      <c r="J136" s="290"/>
      <c r="K136" s="286"/>
      <c r="L136" s="286"/>
      <c r="M136" s="291"/>
      <c r="N136" s="292"/>
      <c r="O136" s="293"/>
      <c r="P136" s="293"/>
      <c r="Q136" s="293"/>
      <c r="R136" s="293"/>
      <c r="S136" s="293"/>
      <c r="T136" s="293"/>
      <c r="U136" s="293"/>
      <c r="V136" s="293"/>
      <c r="W136" s="293"/>
      <c r="X136" s="294"/>
      <c r="Y136" s="14"/>
      <c r="Z136" s="14"/>
      <c r="AA136" s="14"/>
      <c r="AB136" s="14"/>
      <c r="AC136" s="14"/>
      <c r="AD136" s="14"/>
      <c r="AE136" s="14"/>
      <c r="AT136" s="295" t="s">
        <v>446</v>
      </c>
      <c r="AU136" s="295" t="s">
        <v>88</v>
      </c>
      <c r="AV136" s="14" t="s">
        <v>239</v>
      </c>
      <c r="AW136" s="14" t="s">
        <v>5</v>
      </c>
      <c r="AX136" s="14" t="s">
        <v>86</v>
      </c>
      <c r="AY136" s="295" t="s">
        <v>223</v>
      </c>
    </row>
    <row r="137" s="2" customFormat="1" ht="21.75" customHeight="1">
      <c r="A137" s="39"/>
      <c r="B137" s="40"/>
      <c r="C137" s="252" t="s">
        <v>239</v>
      </c>
      <c r="D137" s="252" t="s">
        <v>226</v>
      </c>
      <c r="E137" s="253" t="s">
        <v>2625</v>
      </c>
      <c r="F137" s="254" t="s">
        <v>2626</v>
      </c>
      <c r="G137" s="255" t="s">
        <v>409</v>
      </c>
      <c r="H137" s="256">
        <v>35.654000000000003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2627</v>
      </c>
    </row>
    <row r="138" s="15" customFormat="1">
      <c r="A138" s="15"/>
      <c r="B138" s="309"/>
      <c r="C138" s="310"/>
      <c r="D138" s="266" t="s">
        <v>446</v>
      </c>
      <c r="E138" s="311" t="s">
        <v>1</v>
      </c>
      <c r="F138" s="312" t="s">
        <v>2628</v>
      </c>
      <c r="G138" s="310"/>
      <c r="H138" s="311" t="s">
        <v>1</v>
      </c>
      <c r="I138" s="313"/>
      <c r="J138" s="313"/>
      <c r="K138" s="310"/>
      <c r="L138" s="310"/>
      <c r="M138" s="314"/>
      <c r="N138" s="315"/>
      <c r="O138" s="316"/>
      <c r="P138" s="316"/>
      <c r="Q138" s="316"/>
      <c r="R138" s="316"/>
      <c r="S138" s="316"/>
      <c r="T138" s="316"/>
      <c r="U138" s="316"/>
      <c r="V138" s="316"/>
      <c r="W138" s="316"/>
      <c r="X138" s="317"/>
      <c r="Y138" s="15"/>
      <c r="Z138" s="15"/>
      <c r="AA138" s="15"/>
      <c r="AB138" s="15"/>
      <c r="AC138" s="15"/>
      <c r="AD138" s="15"/>
      <c r="AE138" s="15"/>
      <c r="AT138" s="318" t="s">
        <v>446</v>
      </c>
      <c r="AU138" s="318" t="s">
        <v>88</v>
      </c>
      <c r="AV138" s="15" t="s">
        <v>86</v>
      </c>
      <c r="AW138" s="15" t="s">
        <v>5</v>
      </c>
      <c r="AX138" s="15" t="s">
        <v>78</v>
      </c>
      <c r="AY138" s="318" t="s">
        <v>223</v>
      </c>
    </row>
    <row r="139" s="13" customFormat="1">
      <c r="A139" s="13"/>
      <c r="B139" s="274"/>
      <c r="C139" s="275"/>
      <c r="D139" s="266" t="s">
        <v>446</v>
      </c>
      <c r="E139" s="276" t="s">
        <v>1</v>
      </c>
      <c r="F139" s="277" t="s">
        <v>5378</v>
      </c>
      <c r="G139" s="275"/>
      <c r="H139" s="278">
        <v>71.307000000000002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88</v>
      </c>
      <c r="AV139" s="13" t="s">
        <v>88</v>
      </c>
      <c r="AW139" s="13" t="s">
        <v>5</v>
      </c>
      <c r="AX139" s="13" t="s">
        <v>78</v>
      </c>
      <c r="AY139" s="284" t="s">
        <v>223</v>
      </c>
    </row>
    <row r="140" s="14" customFormat="1">
      <c r="A140" s="14"/>
      <c r="B140" s="285"/>
      <c r="C140" s="286"/>
      <c r="D140" s="266" t="s">
        <v>446</v>
      </c>
      <c r="E140" s="287" t="s">
        <v>1</v>
      </c>
      <c r="F140" s="288" t="s">
        <v>463</v>
      </c>
      <c r="G140" s="286"/>
      <c r="H140" s="289">
        <v>71.307000000000002</v>
      </c>
      <c r="I140" s="290"/>
      <c r="J140" s="290"/>
      <c r="K140" s="286"/>
      <c r="L140" s="286"/>
      <c r="M140" s="291"/>
      <c r="N140" s="292"/>
      <c r="O140" s="293"/>
      <c r="P140" s="293"/>
      <c r="Q140" s="293"/>
      <c r="R140" s="293"/>
      <c r="S140" s="293"/>
      <c r="T140" s="293"/>
      <c r="U140" s="293"/>
      <c r="V140" s="293"/>
      <c r="W140" s="293"/>
      <c r="X140" s="294"/>
      <c r="Y140" s="14"/>
      <c r="Z140" s="14"/>
      <c r="AA140" s="14"/>
      <c r="AB140" s="14"/>
      <c r="AC140" s="14"/>
      <c r="AD140" s="14"/>
      <c r="AE140" s="14"/>
      <c r="AT140" s="295" t="s">
        <v>446</v>
      </c>
      <c r="AU140" s="295" t="s">
        <v>88</v>
      </c>
      <c r="AV140" s="14" t="s">
        <v>239</v>
      </c>
      <c r="AW140" s="14" t="s">
        <v>5</v>
      </c>
      <c r="AX140" s="14" t="s">
        <v>86</v>
      </c>
      <c r="AY140" s="295" t="s">
        <v>223</v>
      </c>
    </row>
    <row r="141" s="13" customFormat="1">
      <c r="A141" s="13"/>
      <c r="B141" s="274"/>
      <c r="C141" s="275"/>
      <c r="D141" s="266" t="s">
        <v>446</v>
      </c>
      <c r="E141" s="275"/>
      <c r="F141" s="277" t="s">
        <v>5379</v>
      </c>
      <c r="G141" s="275"/>
      <c r="H141" s="278">
        <v>35.654000000000003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4</v>
      </c>
      <c r="AX141" s="13" t="s">
        <v>86</v>
      </c>
      <c r="AY141" s="284" t="s">
        <v>223</v>
      </c>
    </row>
    <row r="142" s="2" customFormat="1" ht="21.75" customHeight="1">
      <c r="A142" s="39"/>
      <c r="B142" s="40"/>
      <c r="C142" s="252" t="s">
        <v>222</v>
      </c>
      <c r="D142" s="252" t="s">
        <v>226</v>
      </c>
      <c r="E142" s="253" t="s">
        <v>2652</v>
      </c>
      <c r="F142" s="254" t="s">
        <v>2653</v>
      </c>
      <c r="G142" s="255" t="s">
        <v>403</v>
      </c>
      <c r="H142" s="256">
        <v>56.712000000000003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0.00084999999999999995</v>
      </c>
      <c r="V142" s="262">
        <f>U142*H142</f>
        <v>0.048205199999999997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2654</v>
      </c>
    </row>
    <row r="143" s="2" customFormat="1" ht="21.75" customHeight="1">
      <c r="A143" s="39"/>
      <c r="B143" s="40"/>
      <c r="C143" s="252" t="s">
        <v>248</v>
      </c>
      <c r="D143" s="252" t="s">
        <v>226</v>
      </c>
      <c r="E143" s="253" t="s">
        <v>2655</v>
      </c>
      <c r="F143" s="254" t="s">
        <v>2656</v>
      </c>
      <c r="G143" s="255" t="s">
        <v>403</v>
      </c>
      <c r="H143" s="256">
        <v>56.712000000000003</v>
      </c>
      <c r="I143" s="257"/>
      <c r="J143" s="257"/>
      <c r="K143" s="258">
        <f>ROUND(P143*H143,2)</f>
        <v>0</v>
      </c>
      <c r="L143" s="254" t="s">
        <v>404</v>
      </c>
      <c r="M143" s="45"/>
      <c r="N143" s="259" t="s">
        <v>1</v>
      </c>
      <c r="O143" s="260" t="s">
        <v>41</v>
      </c>
      <c r="P143" s="261">
        <f>I143+J143</f>
        <v>0</v>
      </c>
      <c r="Q143" s="261">
        <f>ROUND(I143*H143,2)</f>
        <v>0</v>
      </c>
      <c r="R143" s="261">
        <f>ROUND(J143*H143,2)</f>
        <v>0</v>
      </c>
      <c r="S143" s="92"/>
      <c r="T143" s="262">
        <f>S143*H143</f>
        <v>0</v>
      </c>
      <c r="U143" s="262">
        <v>0</v>
      </c>
      <c r="V143" s="262">
        <f>U143*H143</f>
        <v>0</v>
      </c>
      <c r="W143" s="262">
        <v>0</v>
      </c>
      <c r="X143" s="263">
        <f>W143*H143</f>
        <v>0</v>
      </c>
      <c r="Y143" s="39"/>
      <c r="Z143" s="39"/>
      <c r="AA143" s="39"/>
      <c r="AB143" s="39"/>
      <c r="AC143" s="39"/>
      <c r="AD143" s="39"/>
      <c r="AE143" s="39"/>
      <c r="AR143" s="264" t="s">
        <v>239</v>
      </c>
      <c r="AT143" s="264" t="s">
        <v>226</v>
      </c>
      <c r="AU143" s="264" t="s">
        <v>88</v>
      </c>
      <c r="AY143" s="18" t="s">
        <v>223</v>
      </c>
      <c r="BE143" s="265">
        <f>IF(O143="základní",K143,0)</f>
        <v>0</v>
      </c>
      <c r="BF143" s="265">
        <f>IF(O143="snížená",K143,0)</f>
        <v>0</v>
      </c>
      <c r="BG143" s="265">
        <f>IF(O143="zákl. přenesená",K143,0)</f>
        <v>0</v>
      </c>
      <c r="BH143" s="265">
        <f>IF(O143="sníž. přenesená",K143,0)</f>
        <v>0</v>
      </c>
      <c r="BI143" s="265">
        <f>IF(O143="nulová",K143,0)</f>
        <v>0</v>
      </c>
      <c r="BJ143" s="18" t="s">
        <v>86</v>
      </c>
      <c r="BK143" s="265">
        <f>ROUND(P143*H143,2)</f>
        <v>0</v>
      </c>
      <c r="BL143" s="18" t="s">
        <v>239</v>
      </c>
      <c r="BM143" s="264" t="s">
        <v>2657</v>
      </c>
    </row>
    <row r="144" s="15" customFormat="1">
      <c r="A144" s="15"/>
      <c r="B144" s="309"/>
      <c r="C144" s="310"/>
      <c r="D144" s="266" t="s">
        <v>446</v>
      </c>
      <c r="E144" s="311" t="s">
        <v>1</v>
      </c>
      <c r="F144" s="312" t="s">
        <v>2658</v>
      </c>
      <c r="G144" s="310"/>
      <c r="H144" s="311" t="s">
        <v>1</v>
      </c>
      <c r="I144" s="313"/>
      <c r="J144" s="313"/>
      <c r="K144" s="310"/>
      <c r="L144" s="310"/>
      <c r="M144" s="314"/>
      <c r="N144" s="315"/>
      <c r="O144" s="316"/>
      <c r="P144" s="316"/>
      <c r="Q144" s="316"/>
      <c r="R144" s="316"/>
      <c r="S144" s="316"/>
      <c r="T144" s="316"/>
      <c r="U144" s="316"/>
      <c r="V144" s="316"/>
      <c r="W144" s="316"/>
      <c r="X144" s="317"/>
      <c r="Y144" s="15"/>
      <c r="Z144" s="15"/>
      <c r="AA144" s="15"/>
      <c r="AB144" s="15"/>
      <c r="AC144" s="15"/>
      <c r="AD144" s="15"/>
      <c r="AE144" s="15"/>
      <c r="AT144" s="318" t="s">
        <v>446</v>
      </c>
      <c r="AU144" s="318" t="s">
        <v>88</v>
      </c>
      <c r="AV144" s="15" t="s">
        <v>86</v>
      </c>
      <c r="AW144" s="15" t="s">
        <v>5</v>
      </c>
      <c r="AX144" s="15" t="s">
        <v>78</v>
      </c>
      <c r="AY144" s="318" t="s">
        <v>223</v>
      </c>
    </row>
    <row r="145" s="13" customFormat="1">
      <c r="A145" s="13"/>
      <c r="B145" s="274"/>
      <c r="C145" s="275"/>
      <c r="D145" s="266" t="s">
        <v>446</v>
      </c>
      <c r="E145" s="276" t="s">
        <v>1</v>
      </c>
      <c r="F145" s="277" t="s">
        <v>5380</v>
      </c>
      <c r="G145" s="275"/>
      <c r="H145" s="278">
        <v>56.712000000000003</v>
      </c>
      <c r="I145" s="279"/>
      <c r="J145" s="279"/>
      <c r="K145" s="275"/>
      <c r="L145" s="275"/>
      <c r="M145" s="280"/>
      <c r="N145" s="281"/>
      <c r="O145" s="282"/>
      <c r="P145" s="282"/>
      <c r="Q145" s="282"/>
      <c r="R145" s="282"/>
      <c r="S145" s="282"/>
      <c r="T145" s="282"/>
      <c r="U145" s="282"/>
      <c r="V145" s="282"/>
      <c r="W145" s="282"/>
      <c r="X145" s="283"/>
      <c r="Y145" s="13"/>
      <c r="Z145" s="13"/>
      <c r="AA145" s="13"/>
      <c r="AB145" s="13"/>
      <c r="AC145" s="13"/>
      <c r="AD145" s="13"/>
      <c r="AE145" s="13"/>
      <c r="AT145" s="284" t="s">
        <v>446</v>
      </c>
      <c r="AU145" s="284" t="s">
        <v>88</v>
      </c>
      <c r="AV145" s="13" t="s">
        <v>88</v>
      </c>
      <c r="AW145" s="13" t="s">
        <v>5</v>
      </c>
      <c r="AX145" s="13" t="s">
        <v>78</v>
      </c>
      <c r="AY145" s="284" t="s">
        <v>223</v>
      </c>
    </row>
    <row r="146" s="2" customFormat="1" ht="21.75" customHeight="1">
      <c r="A146" s="39"/>
      <c r="B146" s="40"/>
      <c r="C146" s="252" t="s">
        <v>253</v>
      </c>
      <c r="D146" s="252" t="s">
        <v>226</v>
      </c>
      <c r="E146" s="253" t="s">
        <v>2680</v>
      </c>
      <c r="F146" s="254" t="s">
        <v>2681</v>
      </c>
      <c r="G146" s="255" t="s">
        <v>409</v>
      </c>
      <c r="H146" s="256">
        <v>71.307000000000002</v>
      </c>
      <c r="I146" s="257"/>
      <c r="J146" s="257"/>
      <c r="K146" s="258">
        <f>ROUND(P146*H146,2)</f>
        <v>0</v>
      </c>
      <c r="L146" s="254" t="s">
        <v>404</v>
      </c>
      <c r="M146" s="45"/>
      <c r="N146" s="259" t="s">
        <v>1</v>
      </c>
      <c r="O146" s="260" t="s">
        <v>41</v>
      </c>
      <c r="P146" s="261">
        <f>I146+J146</f>
        <v>0</v>
      </c>
      <c r="Q146" s="261">
        <f>ROUND(I146*H146,2)</f>
        <v>0</v>
      </c>
      <c r="R146" s="261">
        <f>ROUND(J146*H146,2)</f>
        <v>0</v>
      </c>
      <c r="S146" s="92"/>
      <c r="T146" s="262">
        <f>S146*H146</f>
        <v>0</v>
      </c>
      <c r="U146" s="262">
        <v>0</v>
      </c>
      <c r="V146" s="262">
        <f>U146*H146</f>
        <v>0</v>
      </c>
      <c r="W146" s="262">
        <v>0</v>
      </c>
      <c r="X146" s="263">
        <f>W146*H146</f>
        <v>0</v>
      </c>
      <c r="Y146" s="39"/>
      <c r="Z146" s="39"/>
      <c r="AA146" s="39"/>
      <c r="AB146" s="39"/>
      <c r="AC146" s="39"/>
      <c r="AD146" s="39"/>
      <c r="AE146" s="39"/>
      <c r="AR146" s="264" t="s">
        <v>239</v>
      </c>
      <c r="AT146" s="264" t="s">
        <v>226</v>
      </c>
      <c r="AU146" s="264" t="s">
        <v>88</v>
      </c>
      <c r="AY146" s="18" t="s">
        <v>223</v>
      </c>
      <c r="BE146" s="265">
        <f>IF(O146="základní",K146,0)</f>
        <v>0</v>
      </c>
      <c r="BF146" s="265">
        <f>IF(O146="snížená",K146,0)</f>
        <v>0</v>
      </c>
      <c r="BG146" s="265">
        <f>IF(O146="zákl. přenesená",K146,0)</f>
        <v>0</v>
      </c>
      <c r="BH146" s="265">
        <f>IF(O146="sníž. přenesená",K146,0)</f>
        <v>0</v>
      </c>
      <c r="BI146" s="265">
        <f>IF(O146="nulová",K146,0)</f>
        <v>0</v>
      </c>
      <c r="BJ146" s="18" t="s">
        <v>86</v>
      </c>
      <c r="BK146" s="265">
        <f>ROUND(P146*H146,2)</f>
        <v>0</v>
      </c>
      <c r="BL146" s="18" t="s">
        <v>239</v>
      </c>
      <c r="BM146" s="264" t="s">
        <v>2682</v>
      </c>
    </row>
    <row r="147" s="15" customFormat="1">
      <c r="A147" s="15"/>
      <c r="B147" s="309"/>
      <c r="C147" s="310"/>
      <c r="D147" s="266" t="s">
        <v>446</v>
      </c>
      <c r="E147" s="311" t="s">
        <v>1</v>
      </c>
      <c r="F147" s="312" t="s">
        <v>3000</v>
      </c>
      <c r="G147" s="310"/>
      <c r="H147" s="311" t="s">
        <v>1</v>
      </c>
      <c r="I147" s="313"/>
      <c r="J147" s="313"/>
      <c r="K147" s="310"/>
      <c r="L147" s="310"/>
      <c r="M147" s="314"/>
      <c r="N147" s="315"/>
      <c r="O147" s="316"/>
      <c r="P147" s="316"/>
      <c r="Q147" s="316"/>
      <c r="R147" s="316"/>
      <c r="S147" s="316"/>
      <c r="T147" s="316"/>
      <c r="U147" s="316"/>
      <c r="V147" s="316"/>
      <c r="W147" s="316"/>
      <c r="X147" s="317"/>
      <c r="Y147" s="15"/>
      <c r="Z147" s="15"/>
      <c r="AA147" s="15"/>
      <c r="AB147" s="15"/>
      <c r="AC147" s="15"/>
      <c r="AD147" s="15"/>
      <c r="AE147" s="15"/>
      <c r="AT147" s="318" t="s">
        <v>446</v>
      </c>
      <c r="AU147" s="318" t="s">
        <v>88</v>
      </c>
      <c r="AV147" s="15" t="s">
        <v>86</v>
      </c>
      <c r="AW147" s="15" t="s">
        <v>5</v>
      </c>
      <c r="AX147" s="15" t="s">
        <v>78</v>
      </c>
      <c r="AY147" s="318" t="s">
        <v>223</v>
      </c>
    </row>
    <row r="148" s="13" customFormat="1">
      <c r="A148" s="13"/>
      <c r="B148" s="274"/>
      <c r="C148" s="275"/>
      <c r="D148" s="266" t="s">
        <v>446</v>
      </c>
      <c r="E148" s="276" t="s">
        <v>1</v>
      </c>
      <c r="F148" s="277" t="s">
        <v>5378</v>
      </c>
      <c r="G148" s="275"/>
      <c r="H148" s="278">
        <v>71.307000000000002</v>
      </c>
      <c r="I148" s="279"/>
      <c r="J148" s="279"/>
      <c r="K148" s="275"/>
      <c r="L148" s="275"/>
      <c r="M148" s="280"/>
      <c r="N148" s="281"/>
      <c r="O148" s="282"/>
      <c r="P148" s="282"/>
      <c r="Q148" s="282"/>
      <c r="R148" s="282"/>
      <c r="S148" s="282"/>
      <c r="T148" s="282"/>
      <c r="U148" s="282"/>
      <c r="V148" s="282"/>
      <c r="W148" s="282"/>
      <c r="X148" s="283"/>
      <c r="Y148" s="13"/>
      <c r="Z148" s="13"/>
      <c r="AA148" s="13"/>
      <c r="AB148" s="13"/>
      <c r="AC148" s="13"/>
      <c r="AD148" s="13"/>
      <c r="AE148" s="13"/>
      <c r="AT148" s="284" t="s">
        <v>446</v>
      </c>
      <c r="AU148" s="284" t="s">
        <v>88</v>
      </c>
      <c r="AV148" s="13" t="s">
        <v>88</v>
      </c>
      <c r="AW148" s="13" t="s">
        <v>5</v>
      </c>
      <c r="AX148" s="13" t="s">
        <v>86</v>
      </c>
      <c r="AY148" s="284" t="s">
        <v>223</v>
      </c>
    </row>
    <row r="149" s="2" customFormat="1" ht="21.75" customHeight="1">
      <c r="A149" s="39"/>
      <c r="B149" s="40"/>
      <c r="C149" s="252" t="s">
        <v>348</v>
      </c>
      <c r="D149" s="252" t="s">
        <v>226</v>
      </c>
      <c r="E149" s="253" t="s">
        <v>541</v>
      </c>
      <c r="F149" s="254" t="s">
        <v>542</v>
      </c>
      <c r="G149" s="255" t="s">
        <v>409</v>
      </c>
      <c r="H149" s="256">
        <v>71.307000000000002</v>
      </c>
      <c r="I149" s="257"/>
      <c r="J149" s="257"/>
      <c r="K149" s="258">
        <f>ROUND(P149*H149,2)</f>
        <v>0</v>
      </c>
      <c r="L149" s="254" t="s">
        <v>404</v>
      </c>
      <c r="M149" s="45"/>
      <c r="N149" s="259" t="s">
        <v>1</v>
      </c>
      <c r="O149" s="260" t="s">
        <v>41</v>
      </c>
      <c r="P149" s="261">
        <f>I149+J149</f>
        <v>0</v>
      </c>
      <c r="Q149" s="261">
        <f>ROUND(I149*H149,2)</f>
        <v>0</v>
      </c>
      <c r="R149" s="261">
        <f>ROUND(J149*H149,2)</f>
        <v>0</v>
      </c>
      <c r="S149" s="92"/>
      <c r="T149" s="262">
        <f>S149*H149</f>
        <v>0</v>
      </c>
      <c r="U149" s="262">
        <v>0</v>
      </c>
      <c r="V149" s="262">
        <f>U149*H149</f>
        <v>0</v>
      </c>
      <c r="W149" s="262">
        <v>0</v>
      </c>
      <c r="X149" s="263">
        <f>W149*H149</f>
        <v>0</v>
      </c>
      <c r="Y149" s="39"/>
      <c r="Z149" s="39"/>
      <c r="AA149" s="39"/>
      <c r="AB149" s="39"/>
      <c r="AC149" s="39"/>
      <c r="AD149" s="39"/>
      <c r="AE149" s="39"/>
      <c r="AR149" s="264" t="s">
        <v>239</v>
      </c>
      <c r="AT149" s="264" t="s">
        <v>226</v>
      </c>
      <c r="AU149" s="264" t="s">
        <v>88</v>
      </c>
      <c r="AY149" s="18" t="s">
        <v>223</v>
      </c>
      <c r="BE149" s="265">
        <f>IF(O149="základní",K149,0)</f>
        <v>0</v>
      </c>
      <c r="BF149" s="265">
        <f>IF(O149="snížená",K149,0)</f>
        <v>0</v>
      </c>
      <c r="BG149" s="265">
        <f>IF(O149="zákl. přenesená",K149,0)</f>
        <v>0</v>
      </c>
      <c r="BH149" s="265">
        <f>IF(O149="sníž. přenesená",K149,0)</f>
        <v>0</v>
      </c>
      <c r="BI149" s="265">
        <f>IF(O149="nulová",K149,0)</f>
        <v>0</v>
      </c>
      <c r="BJ149" s="18" t="s">
        <v>86</v>
      </c>
      <c r="BK149" s="265">
        <f>ROUND(P149*H149,2)</f>
        <v>0</v>
      </c>
      <c r="BL149" s="18" t="s">
        <v>239</v>
      </c>
      <c r="BM149" s="264" t="s">
        <v>5381</v>
      </c>
    </row>
    <row r="150" s="15" customFormat="1">
      <c r="A150" s="15"/>
      <c r="B150" s="309"/>
      <c r="C150" s="310"/>
      <c r="D150" s="266" t="s">
        <v>446</v>
      </c>
      <c r="E150" s="311" t="s">
        <v>1</v>
      </c>
      <c r="F150" s="312" t="s">
        <v>2685</v>
      </c>
      <c r="G150" s="310"/>
      <c r="H150" s="311" t="s">
        <v>1</v>
      </c>
      <c r="I150" s="313"/>
      <c r="J150" s="313"/>
      <c r="K150" s="310"/>
      <c r="L150" s="310"/>
      <c r="M150" s="314"/>
      <c r="N150" s="315"/>
      <c r="O150" s="316"/>
      <c r="P150" s="316"/>
      <c r="Q150" s="316"/>
      <c r="R150" s="316"/>
      <c r="S150" s="316"/>
      <c r="T150" s="316"/>
      <c r="U150" s="316"/>
      <c r="V150" s="316"/>
      <c r="W150" s="316"/>
      <c r="X150" s="317"/>
      <c r="Y150" s="15"/>
      <c r="Z150" s="15"/>
      <c r="AA150" s="15"/>
      <c r="AB150" s="15"/>
      <c r="AC150" s="15"/>
      <c r="AD150" s="15"/>
      <c r="AE150" s="15"/>
      <c r="AT150" s="318" t="s">
        <v>446</v>
      </c>
      <c r="AU150" s="318" t="s">
        <v>88</v>
      </c>
      <c r="AV150" s="15" t="s">
        <v>86</v>
      </c>
      <c r="AW150" s="15" t="s">
        <v>5</v>
      </c>
      <c r="AX150" s="15" t="s">
        <v>78</v>
      </c>
      <c r="AY150" s="318" t="s">
        <v>223</v>
      </c>
    </row>
    <row r="151" s="13" customFormat="1">
      <c r="A151" s="13"/>
      <c r="B151" s="274"/>
      <c r="C151" s="275"/>
      <c r="D151" s="266" t="s">
        <v>446</v>
      </c>
      <c r="E151" s="276" t="s">
        <v>1</v>
      </c>
      <c r="F151" s="277" t="s">
        <v>5378</v>
      </c>
      <c r="G151" s="275"/>
      <c r="H151" s="278">
        <v>71.307000000000002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5</v>
      </c>
      <c r="AX151" s="13" t="s">
        <v>86</v>
      </c>
      <c r="AY151" s="284" t="s">
        <v>223</v>
      </c>
    </row>
    <row r="152" s="2" customFormat="1" ht="21.75" customHeight="1">
      <c r="A152" s="39"/>
      <c r="B152" s="40"/>
      <c r="C152" s="252" t="s">
        <v>263</v>
      </c>
      <c r="D152" s="252" t="s">
        <v>226</v>
      </c>
      <c r="E152" s="253" t="s">
        <v>2687</v>
      </c>
      <c r="F152" s="254" t="s">
        <v>2688</v>
      </c>
      <c r="G152" s="255" t="s">
        <v>409</v>
      </c>
      <c r="H152" s="256">
        <v>71.307000000000002</v>
      </c>
      <c r="I152" s="257"/>
      <c r="J152" s="257"/>
      <c r="K152" s="258">
        <f>ROUND(P152*H152,2)</f>
        <v>0</v>
      </c>
      <c r="L152" s="254" t="s">
        <v>404</v>
      </c>
      <c r="M152" s="45"/>
      <c r="N152" s="259" t="s">
        <v>1</v>
      </c>
      <c r="O152" s="260" t="s">
        <v>41</v>
      </c>
      <c r="P152" s="261">
        <f>I152+J152</f>
        <v>0</v>
      </c>
      <c r="Q152" s="261">
        <f>ROUND(I152*H152,2)</f>
        <v>0</v>
      </c>
      <c r="R152" s="261">
        <f>ROUND(J152*H152,2)</f>
        <v>0</v>
      </c>
      <c r="S152" s="92"/>
      <c r="T152" s="262">
        <f>S152*H152</f>
        <v>0</v>
      </c>
      <c r="U152" s="262">
        <v>0</v>
      </c>
      <c r="V152" s="262">
        <f>U152*H152</f>
        <v>0</v>
      </c>
      <c r="W152" s="262">
        <v>0</v>
      </c>
      <c r="X152" s="263">
        <f>W152*H152</f>
        <v>0</v>
      </c>
      <c r="Y152" s="39"/>
      <c r="Z152" s="39"/>
      <c r="AA152" s="39"/>
      <c r="AB152" s="39"/>
      <c r="AC152" s="39"/>
      <c r="AD152" s="39"/>
      <c r="AE152" s="39"/>
      <c r="AR152" s="264" t="s">
        <v>239</v>
      </c>
      <c r="AT152" s="264" t="s">
        <v>226</v>
      </c>
      <c r="AU152" s="264" t="s">
        <v>88</v>
      </c>
      <c r="AY152" s="18" t="s">
        <v>223</v>
      </c>
      <c r="BE152" s="265">
        <f>IF(O152="základní",K152,0)</f>
        <v>0</v>
      </c>
      <c r="BF152" s="265">
        <f>IF(O152="snížená",K152,0)</f>
        <v>0</v>
      </c>
      <c r="BG152" s="265">
        <f>IF(O152="zákl. přenesená",K152,0)</f>
        <v>0</v>
      </c>
      <c r="BH152" s="265">
        <f>IF(O152="sníž. přenesená",K152,0)</f>
        <v>0</v>
      </c>
      <c r="BI152" s="265">
        <f>IF(O152="nulová",K152,0)</f>
        <v>0</v>
      </c>
      <c r="BJ152" s="18" t="s">
        <v>86</v>
      </c>
      <c r="BK152" s="265">
        <f>ROUND(P152*H152,2)</f>
        <v>0</v>
      </c>
      <c r="BL152" s="18" t="s">
        <v>239</v>
      </c>
      <c r="BM152" s="264" t="s">
        <v>2689</v>
      </c>
    </row>
    <row r="153" s="13" customFormat="1">
      <c r="A153" s="13"/>
      <c r="B153" s="274"/>
      <c r="C153" s="275"/>
      <c r="D153" s="266" t="s">
        <v>446</v>
      </c>
      <c r="E153" s="276" t="s">
        <v>1</v>
      </c>
      <c r="F153" s="277" t="s">
        <v>5378</v>
      </c>
      <c r="G153" s="275"/>
      <c r="H153" s="278">
        <v>71.307000000000002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88</v>
      </c>
      <c r="AV153" s="13" t="s">
        <v>88</v>
      </c>
      <c r="AW153" s="13" t="s">
        <v>5</v>
      </c>
      <c r="AX153" s="13" t="s">
        <v>78</v>
      </c>
      <c r="AY153" s="284" t="s">
        <v>223</v>
      </c>
    </row>
    <row r="154" s="2" customFormat="1" ht="21.75" customHeight="1">
      <c r="A154" s="39"/>
      <c r="B154" s="40"/>
      <c r="C154" s="252" t="s">
        <v>267</v>
      </c>
      <c r="D154" s="252" t="s">
        <v>226</v>
      </c>
      <c r="E154" s="253" t="s">
        <v>1014</v>
      </c>
      <c r="F154" s="254" t="s">
        <v>1015</v>
      </c>
      <c r="G154" s="255" t="s">
        <v>409</v>
      </c>
      <c r="H154" s="256">
        <v>36.987000000000002</v>
      </c>
      <c r="I154" s="257"/>
      <c r="J154" s="257"/>
      <c r="K154" s="258">
        <f>ROUND(P154*H154,2)</f>
        <v>0</v>
      </c>
      <c r="L154" s="254" t="s">
        <v>404</v>
      </c>
      <c r="M154" s="45"/>
      <c r="N154" s="259" t="s">
        <v>1</v>
      </c>
      <c r="O154" s="260" t="s">
        <v>41</v>
      </c>
      <c r="P154" s="261">
        <f>I154+J154</f>
        <v>0</v>
      </c>
      <c r="Q154" s="261">
        <f>ROUND(I154*H154,2)</f>
        <v>0</v>
      </c>
      <c r="R154" s="261">
        <f>ROUND(J154*H154,2)</f>
        <v>0</v>
      </c>
      <c r="S154" s="92"/>
      <c r="T154" s="262">
        <f>S154*H154</f>
        <v>0</v>
      </c>
      <c r="U154" s="262">
        <v>0</v>
      </c>
      <c r="V154" s="262">
        <f>U154*H154</f>
        <v>0</v>
      </c>
      <c r="W154" s="262">
        <v>0</v>
      </c>
      <c r="X154" s="263">
        <f>W154*H154</f>
        <v>0</v>
      </c>
      <c r="Y154" s="39"/>
      <c r="Z154" s="39"/>
      <c r="AA154" s="39"/>
      <c r="AB154" s="39"/>
      <c r="AC154" s="39"/>
      <c r="AD154" s="39"/>
      <c r="AE154" s="39"/>
      <c r="AR154" s="264" t="s">
        <v>239</v>
      </c>
      <c r="AT154" s="264" t="s">
        <v>226</v>
      </c>
      <c r="AU154" s="264" t="s">
        <v>88</v>
      </c>
      <c r="AY154" s="18" t="s">
        <v>223</v>
      </c>
      <c r="BE154" s="265">
        <f>IF(O154="základní",K154,0)</f>
        <v>0</v>
      </c>
      <c r="BF154" s="265">
        <f>IF(O154="snížená",K154,0)</f>
        <v>0</v>
      </c>
      <c r="BG154" s="265">
        <f>IF(O154="zákl. přenesená",K154,0)</f>
        <v>0</v>
      </c>
      <c r="BH154" s="265">
        <f>IF(O154="sníž. přenesená",K154,0)</f>
        <v>0</v>
      </c>
      <c r="BI154" s="265">
        <f>IF(O154="nulová",K154,0)</f>
        <v>0</v>
      </c>
      <c r="BJ154" s="18" t="s">
        <v>86</v>
      </c>
      <c r="BK154" s="265">
        <f>ROUND(P154*H154,2)</f>
        <v>0</v>
      </c>
      <c r="BL154" s="18" t="s">
        <v>239</v>
      </c>
      <c r="BM154" s="264" t="s">
        <v>2691</v>
      </c>
    </row>
    <row r="155" s="2" customFormat="1">
      <c r="A155" s="39"/>
      <c r="B155" s="40"/>
      <c r="C155" s="41"/>
      <c r="D155" s="266" t="s">
        <v>232</v>
      </c>
      <c r="E155" s="41"/>
      <c r="F155" s="267" t="s">
        <v>5382</v>
      </c>
      <c r="G155" s="41"/>
      <c r="H155" s="41"/>
      <c r="I155" s="158"/>
      <c r="J155" s="158"/>
      <c r="K155" s="41"/>
      <c r="L155" s="41"/>
      <c r="M155" s="45"/>
      <c r="N155" s="268"/>
      <c r="O155" s="269"/>
      <c r="P155" s="92"/>
      <c r="Q155" s="92"/>
      <c r="R155" s="92"/>
      <c r="S155" s="92"/>
      <c r="T155" s="92"/>
      <c r="U155" s="92"/>
      <c r="V155" s="92"/>
      <c r="W155" s="92"/>
      <c r="X155" s="93"/>
      <c r="Y155" s="39"/>
      <c r="Z155" s="39"/>
      <c r="AA155" s="39"/>
      <c r="AB155" s="39"/>
      <c r="AC155" s="39"/>
      <c r="AD155" s="39"/>
      <c r="AE155" s="39"/>
      <c r="AT155" s="18" t="s">
        <v>232</v>
      </c>
      <c r="AU155" s="18" t="s">
        <v>88</v>
      </c>
    </row>
    <row r="156" s="15" customFormat="1">
      <c r="A156" s="15"/>
      <c r="B156" s="309"/>
      <c r="C156" s="310"/>
      <c r="D156" s="266" t="s">
        <v>446</v>
      </c>
      <c r="E156" s="311" t="s">
        <v>1</v>
      </c>
      <c r="F156" s="312" t="s">
        <v>5383</v>
      </c>
      <c r="G156" s="310"/>
      <c r="H156" s="311" t="s">
        <v>1</v>
      </c>
      <c r="I156" s="313"/>
      <c r="J156" s="313"/>
      <c r="K156" s="310"/>
      <c r="L156" s="310"/>
      <c r="M156" s="314"/>
      <c r="N156" s="315"/>
      <c r="O156" s="316"/>
      <c r="P156" s="316"/>
      <c r="Q156" s="316"/>
      <c r="R156" s="316"/>
      <c r="S156" s="316"/>
      <c r="T156" s="316"/>
      <c r="U156" s="316"/>
      <c r="V156" s="316"/>
      <c r="W156" s="316"/>
      <c r="X156" s="317"/>
      <c r="Y156" s="15"/>
      <c r="Z156" s="15"/>
      <c r="AA156" s="15"/>
      <c r="AB156" s="15"/>
      <c r="AC156" s="15"/>
      <c r="AD156" s="15"/>
      <c r="AE156" s="15"/>
      <c r="AT156" s="318" t="s">
        <v>446</v>
      </c>
      <c r="AU156" s="318" t="s">
        <v>88</v>
      </c>
      <c r="AV156" s="15" t="s">
        <v>86</v>
      </c>
      <c r="AW156" s="15" t="s">
        <v>5</v>
      </c>
      <c r="AX156" s="15" t="s">
        <v>78</v>
      </c>
      <c r="AY156" s="318" t="s">
        <v>223</v>
      </c>
    </row>
    <row r="157" s="13" customFormat="1">
      <c r="A157" s="13"/>
      <c r="B157" s="274"/>
      <c r="C157" s="275"/>
      <c r="D157" s="266" t="s">
        <v>446</v>
      </c>
      <c r="E157" s="276" t="s">
        <v>1</v>
      </c>
      <c r="F157" s="277" t="s">
        <v>5384</v>
      </c>
      <c r="G157" s="275"/>
      <c r="H157" s="278">
        <v>36.987000000000002</v>
      </c>
      <c r="I157" s="279"/>
      <c r="J157" s="279"/>
      <c r="K157" s="275"/>
      <c r="L157" s="275"/>
      <c r="M157" s="280"/>
      <c r="N157" s="281"/>
      <c r="O157" s="282"/>
      <c r="P157" s="282"/>
      <c r="Q157" s="282"/>
      <c r="R157" s="282"/>
      <c r="S157" s="282"/>
      <c r="T157" s="282"/>
      <c r="U157" s="282"/>
      <c r="V157" s="282"/>
      <c r="W157" s="282"/>
      <c r="X157" s="283"/>
      <c r="Y157" s="13"/>
      <c r="Z157" s="13"/>
      <c r="AA157" s="13"/>
      <c r="AB157" s="13"/>
      <c r="AC157" s="13"/>
      <c r="AD157" s="13"/>
      <c r="AE157" s="13"/>
      <c r="AT157" s="284" t="s">
        <v>446</v>
      </c>
      <c r="AU157" s="284" t="s">
        <v>88</v>
      </c>
      <c r="AV157" s="13" t="s">
        <v>88</v>
      </c>
      <c r="AW157" s="13" t="s">
        <v>5</v>
      </c>
      <c r="AX157" s="13" t="s">
        <v>78</v>
      </c>
      <c r="AY157" s="284" t="s">
        <v>223</v>
      </c>
    </row>
    <row r="158" s="2" customFormat="1" ht="21.75" customHeight="1">
      <c r="A158" s="39"/>
      <c r="B158" s="40"/>
      <c r="C158" s="252" t="s">
        <v>274</v>
      </c>
      <c r="D158" s="252" t="s">
        <v>226</v>
      </c>
      <c r="E158" s="253" t="s">
        <v>1019</v>
      </c>
      <c r="F158" s="254" t="s">
        <v>1365</v>
      </c>
      <c r="G158" s="255" t="s">
        <v>501</v>
      </c>
      <c r="H158" s="256">
        <v>70.275000000000006</v>
      </c>
      <c r="I158" s="257"/>
      <c r="J158" s="257"/>
      <c r="K158" s="258">
        <f>ROUND(P158*H158,2)</f>
        <v>0</v>
      </c>
      <c r="L158" s="254" t="s">
        <v>404</v>
      </c>
      <c r="M158" s="45"/>
      <c r="N158" s="259" t="s">
        <v>1</v>
      </c>
      <c r="O158" s="260" t="s">
        <v>41</v>
      </c>
      <c r="P158" s="261">
        <f>I158+J158</f>
        <v>0</v>
      </c>
      <c r="Q158" s="261">
        <f>ROUND(I158*H158,2)</f>
        <v>0</v>
      </c>
      <c r="R158" s="261">
        <f>ROUND(J158*H158,2)</f>
        <v>0</v>
      </c>
      <c r="S158" s="92"/>
      <c r="T158" s="262">
        <f>S158*H158</f>
        <v>0</v>
      </c>
      <c r="U158" s="262">
        <v>0</v>
      </c>
      <c r="V158" s="262">
        <f>U158*H158</f>
        <v>0</v>
      </c>
      <c r="W158" s="262">
        <v>0</v>
      </c>
      <c r="X158" s="263">
        <f>W158*H158</f>
        <v>0</v>
      </c>
      <c r="Y158" s="39"/>
      <c r="Z158" s="39"/>
      <c r="AA158" s="39"/>
      <c r="AB158" s="39"/>
      <c r="AC158" s="39"/>
      <c r="AD158" s="39"/>
      <c r="AE158" s="39"/>
      <c r="AR158" s="264" t="s">
        <v>239</v>
      </c>
      <c r="AT158" s="264" t="s">
        <v>226</v>
      </c>
      <c r="AU158" s="264" t="s">
        <v>88</v>
      </c>
      <c r="AY158" s="18" t="s">
        <v>223</v>
      </c>
      <c r="BE158" s="265">
        <f>IF(O158="základní",K158,0)</f>
        <v>0</v>
      </c>
      <c r="BF158" s="265">
        <f>IF(O158="snížená",K158,0)</f>
        <v>0</v>
      </c>
      <c r="BG158" s="265">
        <f>IF(O158="zákl. přenesená",K158,0)</f>
        <v>0</v>
      </c>
      <c r="BH158" s="265">
        <f>IF(O158="sníž. přenesená",K158,0)</f>
        <v>0</v>
      </c>
      <c r="BI158" s="265">
        <f>IF(O158="nulová",K158,0)</f>
        <v>0</v>
      </c>
      <c r="BJ158" s="18" t="s">
        <v>86</v>
      </c>
      <c r="BK158" s="265">
        <f>ROUND(P158*H158,2)</f>
        <v>0</v>
      </c>
      <c r="BL158" s="18" t="s">
        <v>239</v>
      </c>
      <c r="BM158" s="264" t="s">
        <v>2693</v>
      </c>
    </row>
    <row r="159" s="2" customFormat="1">
      <c r="A159" s="39"/>
      <c r="B159" s="40"/>
      <c r="C159" s="41"/>
      <c r="D159" s="266" t="s">
        <v>232</v>
      </c>
      <c r="E159" s="41"/>
      <c r="F159" s="267" t="s">
        <v>702</v>
      </c>
      <c r="G159" s="41"/>
      <c r="H159" s="41"/>
      <c r="I159" s="158"/>
      <c r="J159" s="158"/>
      <c r="K159" s="41"/>
      <c r="L159" s="41"/>
      <c r="M159" s="45"/>
      <c r="N159" s="268"/>
      <c r="O159" s="269"/>
      <c r="P159" s="92"/>
      <c r="Q159" s="92"/>
      <c r="R159" s="92"/>
      <c r="S159" s="92"/>
      <c r="T159" s="92"/>
      <c r="U159" s="92"/>
      <c r="V159" s="92"/>
      <c r="W159" s="92"/>
      <c r="X159" s="93"/>
      <c r="Y159" s="39"/>
      <c r="Z159" s="39"/>
      <c r="AA159" s="39"/>
      <c r="AB159" s="39"/>
      <c r="AC159" s="39"/>
      <c r="AD159" s="39"/>
      <c r="AE159" s="39"/>
      <c r="AT159" s="18" t="s">
        <v>232</v>
      </c>
      <c r="AU159" s="18" t="s">
        <v>88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5385</v>
      </c>
      <c r="G160" s="275"/>
      <c r="H160" s="278">
        <v>70.275000000000006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2" customFormat="1" ht="21.75" customHeight="1">
      <c r="A161" s="39"/>
      <c r="B161" s="40"/>
      <c r="C161" s="252" t="s">
        <v>279</v>
      </c>
      <c r="D161" s="252" t="s">
        <v>226</v>
      </c>
      <c r="E161" s="253" t="s">
        <v>913</v>
      </c>
      <c r="F161" s="254" t="s">
        <v>914</v>
      </c>
      <c r="G161" s="255" t="s">
        <v>409</v>
      </c>
      <c r="H161" s="256">
        <v>34.32</v>
      </c>
      <c r="I161" s="257"/>
      <c r="J161" s="257"/>
      <c r="K161" s="258">
        <f>ROUND(P161*H161,2)</f>
        <v>0</v>
      </c>
      <c r="L161" s="254" t="s">
        <v>404</v>
      </c>
      <c r="M161" s="45"/>
      <c r="N161" s="259" t="s">
        <v>1</v>
      </c>
      <c r="O161" s="260" t="s">
        <v>41</v>
      </c>
      <c r="P161" s="261">
        <f>I161+J161</f>
        <v>0</v>
      </c>
      <c r="Q161" s="261">
        <f>ROUND(I161*H161,2)</f>
        <v>0</v>
      </c>
      <c r="R161" s="261">
        <f>ROUND(J161*H161,2)</f>
        <v>0</v>
      </c>
      <c r="S161" s="92"/>
      <c r="T161" s="262">
        <f>S161*H161</f>
        <v>0</v>
      </c>
      <c r="U161" s="262">
        <v>0</v>
      </c>
      <c r="V161" s="262">
        <f>U161*H161</f>
        <v>0</v>
      </c>
      <c r="W161" s="262">
        <v>0</v>
      </c>
      <c r="X161" s="263">
        <f>W161*H161</f>
        <v>0</v>
      </c>
      <c r="Y161" s="39"/>
      <c r="Z161" s="39"/>
      <c r="AA161" s="39"/>
      <c r="AB161" s="39"/>
      <c r="AC161" s="39"/>
      <c r="AD161" s="39"/>
      <c r="AE161" s="39"/>
      <c r="AR161" s="264" t="s">
        <v>239</v>
      </c>
      <c r="AT161" s="264" t="s">
        <v>226</v>
      </c>
      <c r="AU161" s="264" t="s">
        <v>88</v>
      </c>
      <c r="AY161" s="18" t="s">
        <v>223</v>
      </c>
      <c r="BE161" s="265">
        <f>IF(O161="základní",K161,0)</f>
        <v>0</v>
      </c>
      <c r="BF161" s="265">
        <f>IF(O161="snížená",K161,0)</f>
        <v>0</v>
      </c>
      <c r="BG161" s="265">
        <f>IF(O161="zákl. přenesená",K161,0)</f>
        <v>0</v>
      </c>
      <c r="BH161" s="265">
        <f>IF(O161="sníž. přenesená",K161,0)</f>
        <v>0</v>
      </c>
      <c r="BI161" s="265">
        <f>IF(O161="nulová",K161,0)</f>
        <v>0</v>
      </c>
      <c r="BJ161" s="18" t="s">
        <v>86</v>
      </c>
      <c r="BK161" s="265">
        <f>ROUND(P161*H161,2)</f>
        <v>0</v>
      </c>
      <c r="BL161" s="18" t="s">
        <v>239</v>
      </c>
      <c r="BM161" s="264" t="s">
        <v>2695</v>
      </c>
    </row>
    <row r="162" s="15" customFormat="1">
      <c r="A162" s="15"/>
      <c r="B162" s="309"/>
      <c r="C162" s="310"/>
      <c r="D162" s="266" t="s">
        <v>446</v>
      </c>
      <c r="E162" s="311" t="s">
        <v>1</v>
      </c>
      <c r="F162" s="312" t="s">
        <v>5386</v>
      </c>
      <c r="G162" s="310"/>
      <c r="H162" s="311" t="s">
        <v>1</v>
      </c>
      <c r="I162" s="313"/>
      <c r="J162" s="313"/>
      <c r="K162" s="310"/>
      <c r="L162" s="310"/>
      <c r="M162" s="314"/>
      <c r="N162" s="315"/>
      <c r="O162" s="316"/>
      <c r="P162" s="316"/>
      <c r="Q162" s="316"/>
      <c r="R162" s="316"/>
      <c r="S162" s="316"/>
      <c r="T162" s="316"/>
      <c r="U162" s="316"/>
      <c r="V162" s="316"/>
      <c r="W162" s="316"/>
      <c r="X162" s="317"/>
      <c r="Y162" s="15"/>
      <c r="Z162" s="15"/>
      <c r="AA162" s="15"/>
      <c r="AB162" s="15"/>
      <c r="AC162" s="15"/>
      <c r="AD162" s="15"/>
      <c r="AE162" s="15"/>
      <c r="AT162" s="318" t="s">
        <v>446</v>
      </c>
      <c r="AU162" s="318" t="s">
        <v>88</v>
      </c>
      <c r="AV162" s="15" t="s">
        <v>86</v>
      </c>
      <c r="AW162" s="15" t="s">
        <v>5</v>
      </c>
      <c r="AX162" s="15" t="s">
        <v>78</v>
      </c>
      <c r="AY162" s="318" t="s">
        <v>223</v>
      </c>
    </row>
    <row r="163" s="13" customFormat="1">
      <c r="A163" s="13"/>
      <c r="B163" s="274"/>
      <c r="C163" s="275"/>
      <c r="D163" s="266" t="s">
        <v>446</v>
      </c>
      <c r="E163" s="276" t="s">
        <v>1</v>
      </c>
      <c r="F163" s="277" t="s">
        <v>5387</v>
      </c>
      <c r="G163" s="275"/>
      <c r="H163" s="278">
        <v>34.32</v>
      </c>
      <c r="I163" s="279"/>
      <c r="J163" s="279"/>
      <c r="K163" s="275"/>
      <c r="L163" s="275"/>
      <c r="M163" s="280"/>
      <c r="N163" s="281"/>
      <c r="O163" s="282"/>
      <c r="P163" s="282"/>
      <c r="Q163" s="282"/>
      <c r="R163" s="282"/>
      <c r="S163" s="282"/>
      <c r="T163" s="282"/>
      <c r="U163" s="282"/>
      <c r="V163" s="282"/>
      <c r="W163" s="282"/>
      <c r="X163" s="283"/>
      <c r="Y163" s="13"/>
      <c r="Z163" s="13"/>
      <c r="AA163" s="13"/>
      <c r="AB163" s="13"/>
      <c r="AC163" s="13"/>
      <c r="AD163" s="13"/>
      <c r="AE163" s="13"/>
      <c r="AT163" s="284" t="s">
        <v>446</v>
      </c>
      <c r="AU163" s="284" t="s">
        <v>88</v>
      </c>
      <c r="AV163" s="13" t="s">
        <v>88</v>
      </c>
      <c r="AW163" s="13" t="s">
        <v>5</v>
      </c>
      <c r="AX163" s="13" t="s">
        <v>78</v>
      </c>
      <c r="AY163" s="284" t="s">
        <v>223</v>
      </c>
    </row>
    <row r="164" s="2" customFormat="1" ht="21.75" customHeight="1">
      <c r="A164" s="39"/>
      <c r="B164" s="40"/>
      <c r="C164" s="296" t="s">
        <v>289</v>
      </c>
      <c r="D164" s="296" t="s">
        <v>498</v>
      </c>
      <c r="E164" s="297" t="s">
        <v>1381</v>
      </c>
      <c r="F164" s="298" t="s">
        <v>4523</v>
      </c>
      <c r="G164" s="299" t="s">
        <v>501</v>
      </c>
      <c r="H164" s="300">
        <v>2.6219999999999999</v>
      </c>
      <c r="I164" s="301"/>
      <c r="J164" s="302"/>
      <c r="K164" s="303">
        <f>ROUND(P164*H164,2)</f>
        <v>0</v>
      </c>
      <c r="L164" s="298" t="s">
        <v>404</v>
      </c>
      <c r="M164" s="304"/>
      <c r="N164" s="305" t="s">
        <v>1</v>
      </c>
      <c r="O164" s="260" t="s">
        <v>41</v>
      </c>
      <c r="P164" s="261">
        <f>I164+J164</f>
        <v>0</v>
      </c>
      <c r="Q164" s="261">
        <f>ROUND(I164*H164,2)</f>
        <v>0</v>
      </c>
      <c r="R164" s="261">
        <f>ROUND(J164*H164,2)</f>
        <v>0</v>
      </c>
      <c r="S164" s="92"/>
      <c r="T164" s="262">
        <f>S164*H164</f>
        <v>0</v>
      </c>
      <c r="U164" s="262">
        <v>1</v>
      </c>
      <c r="V164" s="262">
        <f>U164*H164</f>
        <v>2.6219999999999999</v>
      </c>
      <c r="W164" s="262">
        <v>0</v>
      </c>
      <c r="X164" s="263">
        <f>W164*H164</f>
        <v>0</v>
      </c>
      <c r="Y164" s="39"/>
      <c r="Z164" s="39"/>
      <c r="AA164" s="39"/>
      <c r="AB164" s="39"/>
      <c r="AC164" s="39"/>
      <c r="AD164" s="39"/>
      <c r="AE164" s="39"/>
      <c r="AR164" s="264" t="s">
        <v>430</v>
      </c>
      <c r="AT164" s="264" t="s">
        <v>498</v>
      </c>
      <c r="AU164" s="264" t="s">
        <v>88</v>
      </c>
      <c r="AY164" s="18" t="s">
        <v>223</v>
      </c>
      <c r="BE164" s="265">
        <f>IF(O164="základní",K164,0)</f>
        <v>0</v>
      </c>
      <c r="BF164" s="265">
        <f>IF(O164="snížená",K164,0)</f>
        <v>0</v>
      </c>
      <c r="BG164" s="265">
        <f>IF(O164="zákl. přenesená",K164,0)</f>
        <v>0</v>
      </c>
      <c r="BH164" s="265">
        <f>IF(O164="sníž. přenesená",K164,0)</f>
        <v>0</v>
      </c>
      <c r="BI164" s="265">
        <f>IF(O164="nulová",K164,0)</f>
        <v>0</v>
      </c>
      <c r="BJ164" s="18" t="s">
        <v>86</v>
      </c>
      <c r="BK164" s="265">
        <f>ROUND(P164*H164,2)</f>
        <v>0</v>
      </c>
      <c r="BL164" s="18" t="s">
        <v>239</v>
      </c>
      <c r="BM164" s="264" t="s">
        <v>5388</v>
      </c>
    </row>
    <row r="165" s="15" customFormat="1">
      <c r="A165" s="15"/>
      <c r="B165" s="309"/>
      <c r="C165" s="310"/>
      <c r="D165" s="266" t="s">
        <v>446</v>
      </c>
      <c r="E165" s="311" t="s">
        <v>1</v>
      </c>
      <c r="F165" s="312" t="s">
        <v>5389</v>
      </c>
      <c r="G165" s="310"/>
      <c r="H165" s="311" t="s">
        <v>1</v>
      </c>
      <c r="I165" s="313"/>
      <c r="J165" s="313"/>
      <c r="K165" s="310"/>
      <c r="L165" s="310"/>
      <c r="M165" s="314"/>
      <c r="N165" s="315"/>
      <c r="O165" s="316"/>
      <c r="P165" s="316"/>
      <c r="Q165" s="316"/>
      <c r="R165" s="316"/>
      <c r="S165" s="316"/>
      <c r="T165" s="316"/>
      <c r="U165" s="316"/>
      <c r="V165" s="316"/>
      <c r="W165" s="316"/>
      <c r="X165" s="317"/>
      <c r="Y165" s="15"/>
      <c r="Z165" s="15"/>
      <c r="AA165" s="15"/>
      <c r="AB165" s="15"/>
      <c r="AC165" s="15"/>
      <c r="AD165" s="15"/>
      <c r="AE165" s="15"/>
      <c r="AT165" s="318" t="s">
        <v>446</v>
      </c>
      <c r="AU165" s="318" t="s">
        <v>88</v>
      </c>
      <c r="AV165" s="15" t="s">
        <v>86</v>
      </c>
      <c r="AW165" s="15" t="s">
        <v>5</v>
      </c>
      <c r="AX165" s="15" t="s">
        <v>78</v>
      </c>
      <c r="AY165" s="318" t="s">
        <v>223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5390</v>
      </c>
      <c r="G166" s="275"/>
      <c r="H166" s="278">
        <v>2.6219999999999999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86</v>
      </c>
      <c r="AY166" s="284" t="s">
        <v>223</v>
      </c>
    </row>
    <row r="167" s="2" customFormat="1" ht="21.75" customHeight="1">
      <c r="A167" s="39"/>
      <c r="B167" s="40"/>
      <c r="C167" s="252" t="s">
        <v>9</v>
      </c>
      <c r="D167" s="252" t="s">
        <v>226</v>
      </c>
      <c r="E167" s="253" t="s">
        <v>2736</v>
      </c>
      <c r="F167" s="254" t="s">
        <v>2737</v>
      </c>
      <c r="G167" s="255" t="s">
        <v>403</v>
      </c>
      <c r="H167" s="256">
        <v>1.71</v>
      </c>
      <c r="I167" s="257"/>
      <c r="J167" s="257"/>
      <c r="K167" s="258">
        <f>ROUND(P167*H167,2)</f>
        <v>0</v>
      </c>
      <c r="L167" s="254" t="s">
        <v>404</v>
      </c>
      <c r="M167" s="45"/>
      <c r="N167" s="259" t="s">
        <v>1</v>
      </c>
      <c r="O167" s="260" t="s">
        <v>41</v>
      </c>
      <c r="P167" s="261">
        <f>I167+J167</f>
        <v>0</v>
      </c>
      <c r="Q167" s="261">
        <f>ROUND(I167*H167,2)</f>
        <v>0</v>
      </c>
      <c r="R167" s="261">
        <f>ROUND(J167*H167,2)</f>
        <v>0</v>
      </c>
      <c r="S167" s="92"/>
      <c r="T167" s="262">
        <f>S167*H167</f>
        <v>0</v>
      </c>
      <c r="U167" s="262">
        <v>0</v>
      </c>
      <c r="V167" s="262">
        <f>U167*H167</f>
        <v>0</v>
      </c>
      <c r="W167" s="262">
        <v>0</v>
      </c>
      <c r="X167" s="263">
        <f>W167*H167</f>
        <v>0</v>
      </c>
      <c r="Y167" s="39"/>
      <c r="Z167" s="39"/>
      <c r="AA167" s="39"/>
      <c r="AB167" s="39"/>
      <c r="AC167" s="39"/>
      <c r="AD167" s="39"/>
      <c r="AE167" s="39"/>
      <c r="AR167" s="264" t="s">
        <v>239</v>
      </c>
      <c r="AT167" s="264" t="s">
        <v>226</v>
      </c>
      <c r="AU167" s="264" t="s">
        <v>88</v>
      </c>
      <c r="AY167" s="18" t="s">
        <v>223</v>
      </c>
      <c r="BE167" s="265">
        <f>IF(O167="základní",K167,0)</f>
        <v>0</v>
      </c>
      <c r="BF167" s="265">
        <f>IF(O167="snížená",K167,0)</f>
        <v>0</v>
      </c>
      <c r="BG167" s="265">
        <f>IF(O167="zákl. přenesená",K167,0)</f>
        <v>0</v>
      </c>
      <c r="BH167" s="265">
        <f>IF(O167="sníž. přenesená",K167,0)</f>
        <v>0</v>
      </c>
      <c r="BI167" s="265">
        <f>IF(O167="nulová",K167,0)</f>
        <v>0</v>
      </c>
      <c r="BJ167" s="18" t="s">
        <v>86</v>
      </c>
      <c r="BK167" s="265">
        <f>ROUND(P167*H167,2)</f>
        <v>0</v>
      </c>
      <c r="BL167" s="18" t="s">
        <v>239</v>
      </c>
      <c r="BM167" s="264" t="s">
        <v>2738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5391</v>
      </c>
      <c r="G168" s="275"/>
      <c r="H168" s="278">
        <v>1.71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86</v>
      </c>
      <c r="AY168" s="284" t="s">
        <v>223</v>
      </c>
    </row>
    <row r="169" s="12" customFormat="1" ht="22.8" customHeight="1">
      <c r="A169" s="12"/>
      <c r="B169" s="235"/>
      <c r="C169" s="236"/>
      <c r="D169" s="237" t="s">
        <v>77</v>
      </c>
      <c r="E169" s="250" t="s">
        <v>88</v>
      </c>
      <c r="F169" s="250" t="s">
        <v>568</v>
      </c>
      <c r="G169" s="236"/>
      <c r="H169" s="236"/>
      <c r="I169" s="239"/>
      <c r="J169" s="239"/>
      <c r="K169" s="251">
        <f>BK169</f>
        <v>0</v>
      </c>
      <c r="L169" s="236"/>
      <c r="M169" s="241"/>
      <c r="N169" s="242"/>
      <c r="O169" s="243"/>
      <c r="P169" s="243"/>
      <c r="Q169" s="244">
        <f>SUM(Q170:Q175)</f>
        <v>0</v>
      </c>
      <c r="R169" s="244">
        <f>SUM(R170:R175)</f>
        <v>0</v>
      </c>
      <c r="S169" s="243"/>
      <c r="T169" s="245">
        <f>SUM(T170:T175)</f>
        <v>0</v>
      </c>
      <c r="U169" s="243"/>
      <c r="V169" s="245">
        <f>SUM(V170:V175)</f>
        <v>52.294329639999994</v>
      </c>
      <c r="W169" s="243"/>
      <c r="X169" s="246">
        <f>SUM(X170:X175)</f>
        <v>0</v>
      </c>
      <c r="Y169" s="12"/>
      <c r="Z169" s="12"/>
      <c r="AA169" s="12"/>
      <c r="AB169" s="12"/>
      <c r="AC169" s="12"/>
      <c r="AD169" s="12"/>
      <c r="AE169" s="12"/>
      <c r="AR169" s="247" t="s">
        <v>86</v>
      </c>
      <c r="AT169" s="248" t="s">
        <v>77</v>
      </c>
      <c r="AU169" s="248" t="s">
        <v>86</v>
      </c>
      <c r="AY169" s="247" t="s">
        <v>223</v>
      </c>
      <c r="BK169" s="249">
        <f>SUM(BK170:BK175)</f>
        <v>0</v>
      </c>
    </row>
    <row r="170" s="2" customFormat="1" ht="21.75" customHeight="1">
      <c r="A170" s="39"/>
      <c r="B170" s="40"/>
      <c r="C170" s="252" t="s">
        <v>303</v>
      </c>
      <c r="D170" s="252" t="s">
        <v>226</v>
      </c>
      <c r="E170" s="253" t="s">
        <v>3215</v>
      </c>
      <c r="F170" s="254" t="s">
        <v>3216</v>
      </c>
      <c r="G170" s="255" t="s">
        <v>409</v>
      </c>
      <c r="H170" s="256">
        <v>21.315999999999999</v>
      </c>
      <c r="I170" s="257"/>
      <c r="J170" s="257"/>
      <c r="K170" s="258">
        <f>ROUND(P170*H170,2)</f>
        <v>0</v>
      </c>
      <c r="L170" s="254" t="s">
        <v>404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2.45329</v>
      </c>
      <c r="V170" s="262">
        <f>U170*H170</f>
        <v>52.294329639999994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88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5392</v>
      </c>
    </row>
    <row r="171" s="15" customFormat="1">
      <c r="A171" s="15"/>
      <c r="B171" s="309"/>
      <c r="C171" s="310"/>
      <c r="D171" s="266" t="s">
        <v>446</v>
      </c>
      <c r="E171" s="311" t="s">
        <v>1</v>
      </c>
      <c r="F171" s="312" t="s">
        <v>5393</v>
      </c>
      <c r="G171" s="310"/>
      <c r="H171" s="311" t="s">
        <v>1</v>
      </c>
      <c r="I171" s="313"/>
      <c r="J171" s="313"/>
      <c r="K171" s="310"/>
      <c r="L171" s="310"/>
      <c r="M171" s="314"/>
      <c r="N171" s="315"/>
      <c r="O171" s="316"/>
      <c r="P171" s="316"/>
      <c r="Q171" s="316"/>
      <c r="R171" s="316"/>
      <c r="S171" s="316"/>
      <c r="T171" s="316"/>
      <c r="U171" s="316"/>
      <c r="V171" s="316"/>
      <c r="W171" s="316"/>
      <c r="X171" s="317"/>
      <c r="Y171" s="15"/>
      <c r="Z171" s="15"/>
      <c r="AA171" s="15"/>
      <c r="AB171" s="15"/>
      <c r="AC171" s="15"/>
      <c r="AD171" s="15"/>
      <c r="AE171" s="15"/>
      <c r="AT171" s="318" t="s">
        <v>446</v>
      </c>
      <c r="AU171" s="318" t="s">
        <v>88</v>
      </c>
      <c r="AV171" s="15" t="s">
        <v>86</v>
      </c>
      <c r="AW171" s="15" t="s">
        <v>5</v>
      </c>
      <c r="AX171" s="15" t="s">
        <v>78</v>
      </c>
      <c r="AY171" s="318" t="s">
        <v>223</v>
      </c>
    </row>
    <row r="172" s="13" customFormat="1">
      <c r="A172" s="13"/>
      <c r="B172" s="274"/>
      <c r="C172" s="275"/>
      <c r="D172" s="266" t="s">
        <v>446</v>
      </c>
      <c r="E172" s="276" t="s">
        <v>1</v>
      </c>
      <c r="F172" s="277" t="s">
        <v>5394</v>
      </c>
      <c r="G172" s="275"/>
      <c r="H172" s="278">
        <v>5.3319999999999999</v>
      </c>
      <c r="I172" s="279"/>
      <c r="J172" s="279"/>
      <c r="K172" s="275"/>
      <c r="L172" s="275"/>
      <c r="M172" s="280"/>
      <c r="N172" s="281"/>
      <c r="O172" s="282"/>
      <c r="P172" s="282"/>
      <c r="Q172" s="282"/>
      <c r="R172" s="282"/>
      <c r="S172" s="282"/>
      <c r="T172" s="282"/>
      <c r="U172" s="282"/>
      <c r="V172" s="282"/>
      <c r="W172" s="282"/>
      <c r="X172" s="283"/>
      <c r="Y172" s="13"/>
      <c r="Z172" s="13"/>
      <c r="AA172" s="13"/>
      <c r="AB172" s="13"/>
      <c r="AC172" s="13"/>
      <c r="AD172" s="13"/>
      <c r="AE172" s="13"/>
      <c r="AT172" s="284" t="s">
        <v>446</v>
      </c>
      <c r="AU172" s="284" t="s">
        <v>88</v>
      </c>
      <c r="AV172" s="13" t="s">
        <v>88</v>
      </c>
      <c r="AW172" s="13" t="s">
        <v>5</v>
      </c>
      <c r="AX172" s="13" t="s">
        <v>78</v>
      </c>
      <c r="AY172" s="284" t="s">
        <v>223</v>
      </c>
    </row>
    <row r="173" s="13" customFormat="1">
      <c r="A173" s="13"/>
      <c r="B173" s="274"/>
      <c r="C173" s="275"/>
      <c r="D173" s="266" t="s">
        <v>446</v>
      </c>
      <c r="E173" s="276" t="s">
        <v>1</v>
      </c>
      <c r="F173" s="277" t="s">
        <v>5395</v>
      </c>
      <c r="G173" s="275"/>
      <c r="H173" s="278">
        <v>6.6959999999999997</v>
      </c>
      <c r="I173" s="279"/>
      <c r="J173" s="279"/>
      <c r="K173" s="275"/>
      <c r="L173" s="275"/>
      <c r="M173" s="280"/>
      <c r="N173" s="281"/>
      <c r="O173" s="282"/>
      <c r="P173" s="282"/>
      <c r="Q173" s="282"/>
      <c r="R173" s="282"/>
      <c r="S173" s="282"/>
      <c r="T173" s="282"/>
      <c r="U173" s="282"/>
      <c r="V173" s="282"/>
      <c r="W173" s="282"/>
      <c r="X173" s="283"/>
      <c r="Y173" s="13"/>
      <c r="Z173" s="13"/>
      <c r="AA173" s="13"/>
      <c r="AB173" s="13"/>
      <c r="AC173" s="13"/>
      <c r="AD173" s="13"/>
      <c r="AE173" s="13"/>
      <c r="AT173" s="284" t="s">
        <v>446</v>
      </c>
      <c r="AU173" s="284" t="s">
        <v>88</v>
      </c>
      <c r="AV173" s="13" t="s">
        <v>88</v>
      </c>
      <c r="AW173" s="13" t="s">
        <v>5</v>
      </c>
      <c r="AX173" s="13" t="s">
        <v>78</v>
      </c>
      <c r="AY173" s="284" t="s">
        <v>223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5396</v>
      </c>
      <c r="G174" s="275"/>
      <c r="H174" s="278">
        <v>9.2880000000000003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88</v>
      </c>
      <c r="AV174" s="13" t="s">
        <v>88</v>
      </c>
      <c r="AW174" s="13" t="s">
        <v>5</v>
      </c>
      <c r="AX174" s="13" t="s">
        <v>78</v>
      </c>
      <c r="AY174" s="284" t="s">
        <v>223</v>
      </c>
    </row>
    <row r="175" s="14" customFormat="1">
      <c r="A175" s="14"/>
      <c r="B175" s="285"/>
      <c r="C175" s="286"/>
      <c r="D175" s="266" t="s">
        <v>446</v>
      </c>
      <c r="E175" s="287" t="s">
        <v>1</v>
      </c>
      <c r="F175" s="288" t="s">
        <v>463</v>
      </c>
      <c r="G175" s="286"/>
      <c r="H175" s="289">
        <v>21.315999999999999</v>
      </c>
      <c r="I175" s="290"/>
      <c r="J175" s="290"/>
      <c r="K175" s="286"/>
      <c r="L175" s="286"/>
      <c r="M175" s="291"/>
      <c r="N175" s="292"/>
      <c r="O175" s="293"/>
      <c r="P175" s="293"/>
      <c r="Q175" s="293"/>
      <c r="R175" s="293"/>
      <c r="S175" s="293"/>
      <c r="T175" s="293"/>
      <c r="U175" s="293"/>
      <c r="V175" s="293"/>
      <c r="W175" s="293"/>
      <c r="X175" s="294"/>
      <c r="Y175" s="14"/>
      <c r="Z175" s="14"/>
      <c r="AA175" s="14"/>
      <c r="AB175" s="14"/>
      <c r="AC175" s="14"/>
      <c r="AD175" s="14"/>
      <c r="AE175" s="14"/>
      <c r="AT175" s="295" t="s">
        <v>446</v>
      </c>
      <c r="AU175" s="295" t="s">
        <v>88</v>
      </c>
      <c r="AV175" s="14" t="s">
        <v>239</v>
      </c>
      <c r="AW175" s="14" t="s">
        <v>5</v>
      </c>
      <c r="AX175" s="14" t="s">
        <v>86</v>
      </c>
      <c r="AY175" s="295" t="s">
        <v>223</v>
      </c>
    </row>
    <row r="176" s="12" customFormat="1" ht="22.8" customHeight="1">
      <c r="A176" s="12"/>
      <c r="B176" s="235"/>
      <c r="C176" s="236"/>
      <c r="D176" s="237" t="s">
        <v>77</v>
      </c>
      <c r="E176" s="250" t="s">
        <v>234</v>
      </c>
      <c r="F176" s="250" t="s">
        <v>1186</v>
      </c>
      <c r="G176" s="236"/>
      <c r="H176" s="236"/>
      <c r="I176" s="239"/>
      <c r="J176" s="239"/>
      <c r="K176" s="251">
        <f>BK176</f>
        <v>0</v>
      </c>
      <c r="L176" s="236"/>
      <c r="M176" s="241"/>
      <c r="N176" s="242"/>
      <c r="O176" s="243"/>
      <c r="P176" s="243"/>
      <c r="Q176" s="244">
        <f>SUM(Q177:Q184)</f>
        <v>0</v>
      </c>
      <c r="R176" s="244">
        <f>SUM(R177:R184)</f>
        <v>0</v>
      </c>
      <c r="S176" s="243"/>
      <c r="T176" s="245">
        <f>SUM(T177:T184)</f>
        <v>0</v>
      </c>
      <c r="U176" s="243"/>
      <c r="V176" s="245">
        <f>SUM(V177:V184)</f>
        <v>0.48999168000000004</v>
      </c>
      <c r="W176" s="243"/>
      <c r="X176" s="246">
        <f>SUM(X177:X184)</f>
        <v>0</v>
      </c>
      <c r="Y176" s="12"/>
      <c r="Z176" s="12"/>
      <c r="AA176" s="12"/>
      <c r="AB176" s="12"/>
      <c r="AC176" s="12"/>
      <c r="AD176" s="12"/>
      <c r="AE176" s="12"/>
      <c r="AR176" s="247" t="s">
        <v>86</v>
      </c>
      <c r="AT176" s="248" t="s">
        <v>77</v>
      </c>
      <c r="AU176" s="248" t="s">
        <v>86</v>
      </c>
      <c r="AY176" s="247" t="s">
        <v>223</v>
      </c>
      <c r="BK176" s="249">
        <f>SUM(BK177:BK184)</f>
        <v>0</v>
      </c>
    </row>
    <row r="177" s="2" customFormat="1" ht="21.75" customHeight="1">
      <c r="A177" s="39"/>
      <c r="B177" s="40"/>
      <c r="C177" s="252" t="s">
        <v>312</v>
      </c>
      <c r="D177" s="252" t="s">
        <v>226</v>
      </c>
      <c r="E177" s="253" t="s">
        <v>5397</v>
      </c>
      <c r="F177" s="254" t="s">
        <v>5398</v>
      </c>
      <c r="G177" s="255" t="s">
        <v>403</v>
      </c>
      <c r="H177" s="256">
        <v>113.42400000000001</v>
      </c>
      <c r="I177" s="257"/>
      <c r="J177" s="257"/>
      <c r="K177" s="258">
        <f>ROUND(P177*H177,2)</f>
        <v>0</v>
      </c>
      <c r="L177" s="254" t="s">
        <v>404</v>
      </c>
      <c r="M177" s="45"/>
      <c r="N177" s="259" t="s">
        <v>1</v>
      </c>
      <c r="O177" s="260" t="s">
        <v>41</v>
      </c>
      <c r="P177" s="261">
        <f>I177+J177</f>
        <v>0</v>
      </c>
      <c r="Q177" s="261">
        <f>ROUND(I177*H177,2)</f>
        <v>0</v>
      </c>
      <c r="R177" s="261">
        <f>ROUND(J177*H177,2)</f>
        <v>0</v>
      </c>
      <c r="S177" s="92"/>
      <c r="T177" s="262">
        <f>S177*H177</f>
        <v>0</v>
      </c>
      <c r="U177" s="262">
        <v>0.0043200000000000001</v>
      </c>
      <c r="V177" s="262">
        <f>U177*H177</f>
        <v>0.48999168000000004</v>
      </c>
      <c r="W177" s="262">
        <v>0</v>
      </c>
      <c r="X177" s="263">
        <f>W177*H177</f>
        <v>0</v>
      </c>
      <c r="Y177" s="39"/>
      <c r="Z177" s="39"/>
      <c r="AA177" s="39"/>
      <c r="AB177" s="39"/>
      <c r="AC177" s="39"/>
      <c r="AD177" s="39"/>
      <c r="AE177" s="39"/>
      <c r="AR177" s="264" t="s">
        <v>239</v>
      </c>
      <c r="AT177" s="264" t="s">
        <v>226</v>
      </c>
      <c r="AU177" s="264" t="s">
        <v>88</v>
      </c>
      <c r="AY177" s="18" t="s">
        <v>223</v>
      </c>
      <c r="BE177" s="265">
        <f>IF(O177="základní",K177,0)</f>
        <v>0</v>
      </c>
      <c r="BF177" s="265">
        <f>IF(O177="snížená",K177,0)</f>
        <v>0</v>
      </c>
      <c r="BG177" s="265">
        <f>IF(O177="zákl. přenesená",K177,0)</f>
        <v>0</v>
      </c>
      <c r="BH177" s="265">
        <f>IF(O177="sníž. přenesená",K177,0)</f>
        <v>0</v>
      </c>
      <c r="BI177" s="265">
        <f>IF(O177="nulová",K177,0)</f>
        <v>0</v>
      </c>
      <c r="BJ177" s="18" t="s">
        <v>86</v>
      </c>
      <c r="BK177" s="265">
        <f>ROUND(P177*H177,2)</f>
        <v>0</v>
      </c>
      <c r="BL177" s="18" t="s">
        <v>239</v>
      </c>
      <c r="BM177" s="264" t="s">
        <v>5399</v>
      </c>
    </row>
    <row r="178" s="15" customFormat="1">
      <c r="A178" s="15"/>
      <c r="B178" s="309"/>
      <c r="C178" s="310"/>
      <c r="D178" s="266" t="s">
        <v>446</v>
      </c>
      <c r="E178" s="311" t="s">
        <v>1</v>
      </c>
      <c r="F178" s="312" t="s">
        <v>5400</v>
      </c>
      <c r="G178" s="310"/>
      <c r="H178" s="311" t="s">
        <v>1</v>
      </c>
      <c r="I178" s="313"/>
      <c r="J178" s="313"/>
      <c r="K178" s="310"/>
      <c r="L178" s="310"/>
      <c r="M178" s="314"/>
      <c r="N178" s="315"/>
      <c r="O178" s="316"/>
      <c r="P178" s="316"/>
      <c r="Q178" s="316"/>
      <c r="R178" s="316"/>
      <c r="S178" s="316"/>
      <c r="T178" s="316"/>
      <c r="U178" s="316"/>
      <c r="V178" s="316"/>
      <c r="W178" s="316"/>
      <c r="X178" s="317"/>
      <c r="Y178" s="15"/>
      <c r="Z178" s="15"/>
      <c r="AA178" s="15"/>
      <c r="AB178" s="15"/>
      <c r="AC178" s="15"/>
      <c r="AD178" s="15"/>
      <c r="AE178" s="15"/>
      <c r="AT178" s="318" t="s">
        <v>446</v>
      </c>
      <c r="AU178" s="318" t="s">
        <v>88</v>
      </c>
      <c r="AV178" s="15" t="s">
        <v>86</v>
      </c>
      <c r="AW178" s="15" t="s">
        <v>5</v>
      </c>
      <c r="AX178" s="15" t="s">
        <v>78</v>
      </c>
      <c r="AY178" s="318" t="s">
        <v>223</v>
      </c>
    </row>
    <row r="179" s="13" customFormat="1">
      <c r="A179" s="13"/>
      <c r="B179" s="274"/>
      <c r="C179" s="275"/>
      <c r="D179" s="266" t="s">
        <v>446</v>
      </c>
      <c r="E179" s="276" t="s">
        <v>1</v>
      </c>
      <c r="F179" s="277" t="s">
        <v>5401</v>
      </c>
      <c r="G179" s="275"/>
      <c r="H179" s="278">
        <v>63.384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5</v>
      </c>
      <c r="AX179" s="13" t="s">
        <v>78</v>
      </c>
      <c r="AY179" s="284" t="s">
        <v>223</v>
      </c>
    </row>
    <row r="180" s="13" customFormat="1">
      <c r="A180" s="13"/>
      <c r="B180" s="274"/>
      <c r="C180" s="275"/>
      <c r="D180" s="266" t="s">
        <v>446</v>
      </c>
      <c r="E180" s="276" t="s">
        <v>1</v>
      </c>
      <c r="F180" s="277" t="s">
        <v>5402</v>
      </c>
      <c r="G180" s="275"/>
      <c r="H180" s="278">
        <v>50.039999999999999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88</v>
      </c>
      <c r="AV180" s="13" t="s">
        <v>88</v>
      </c>
      <c r="AW180" s="13" t="s">
        <v>5</v>
      </c>
      <c r="AX180" s="13" t="s">
        <v>78</v>
      </c>
      <c r="AY180" s="284" t="s">
        <v>223</v>
      </c>
    </row>
    <row r="181" s="14" customFormat="1">
      <c r="A181" s="14"/>
      <c r="B181" s="285"/>
      <c r="C181" s="286"/>
      <c r="D181" s="266" t="s">
        <v>446</v>
      </c>
      <c r="E181" s="287" t="s">
        <v>1</v>
      </c>
      <c r="F181" s="288" t="s">
        <v>463</v>
      </c>
      <c r="G181" s="286"/>
      <c r="H181" s="289">
        <v>113.42400000000001</v>
      </c>
      <c r="I181" s="290"/>
      <c r="J181" s="290"/>
      <c r="K181" s="286"/>
      <c r="L181" s="286"/>
      <c r="M181" s="291"/>
      <c r="N181" s="292"/>
      <c r="O181" s="293"/>
      <c r="P181" s="293"/>
      <c r="Q181" s="293"/>
      <c r="R181" s="293"/>
      <c r="S181" s="293"/>
      <c r="T181" s="293"/>
      <c r="U181" s="293"/>
      <c r="V181" s="293"/>
      <c r="W181" s="293"/>
      <c r="X181" s="294"/>
      <c r="Y181" s="14"/>
      <c r="Z181" s="14"/>
      <c r="AA181" s="14"/>
      <c r="AB181" s="14"/>
      <c r="AC181" s="14"/>
      <c r="AD181" s="14"/>
      <c r="AE181" s="14"/>
      <c r="AT181" s="295" t="s">
        <v>446</v>
      </c>
      <c r="AU181" s="295" t="s">
        <v>88</v>
      </c>
      <c r="AV181" s="14" t="s">
        <v>239</v>
      </c>
      <c r="AW181" s="14" t="s">
        <v>5</v>
      </c>
      <c r="AX181" s="14" t="s">
        <v>86</v>
      </c>
      <c r="AY181" s="295" t="s">
        <v>223</v>
      </c>
    </row>
    <row r="182" s="2" customFormat="1" ht="21.75" customHeight="1">
      <c r="A182" s="39"/>
      <c r="B182" s="40"/>
      <c r="C182" s="252" t="s">
        <v>317</v>
      </c>
      <c r="D182" s="252" t="s">
        <v>226</v>
      </c>
      <c r="E182" s="253" t="s">
        <v>5403</v>
      </c>
      <c r="F182" s="254" t="s">
        <v>5404</v>
      </c>
      <c r="G182" s="255" t="s">
        <v>403</v>
      </c>
      <c r="H182" s="256">
        <v>113.42</v>
      </c>
      <c r="I182" s="257"/>
      <c r="J182" s="257"/>
      <c r="K182" s="258">
        <f>ROUND(P182*H182,2)</f>
        <v>0</v>
      </c>
      <c r="L182" s="254" t="s">
        <v>404</v>
      </c>
      <c r="M182" s="45"/>
      <c r="N182" s="259" t="s">
        <v>1</v>
      </c>
      <c r="O182" s="260" t="s">
        <v>41</v>
      </c>
      <c r="P182" s="261">
        <f>I182+J182</f>
        <v>0</v>
      </c>
      <c r="Q182" s="261">
        <f>ROUND(I182*H182,2)</f>
        <v>0</v>
      </c>
      <c r="R182" s="261">
        <f>ROUND(J182*H182,2)</f>
        <v>0</v>
      </c>
      <c r="S182" s="92"/>
      <c r="T182" s="262">
        <f>S182*H182</f>
        <v>0</v>
      </c>
      <c r="U182" s="262">
        <v>0</v>
      </c>
      <c r="V182" s="262">
        <f>U182*H182</f>
        <v>0</v>
      </c>
      <c r="W182" s="262">
        <v>0</v>
      </c>
      <c r="X182" s="263">
        <f>W182*H182</f>
        <v>0</v>
      </c>
      <c r="Y182" s="39"/>
      <c r="Z182" s="39"/>
      <c r="AA182" s="39"/>
      <c r="AB182" s="39"/>
      <c r="AC182" s="39"/>
      <c r="AD182" s="39"/>
      <c r="AE182" s="39"/>
      <c r="AR182" s="264" t="s">
        <v>239</v>
      </c>
      <c r="AT182" s="264" t="s">
        <v>226</v>
      </c>
      <c r="AU182" s="264" t="s">
        <v>88</v>
      </c>
      <c r="AY182" s="18" t="s">
        <v>223</v>
      </c>
      <c r="BE182" s="265">
        <f>IF(O182="základní",K182,0)</f>
        <v>0</v>
      </c>
      <c r="BF182" s="265">
        <f>IF(O182="snížená",K182,0)</f>
        <v>0</v>
      </c>
      <c r="BG182" s="265">
        <f>IF(O182="zákl. přenesená",K182,0)</f>
        <v>0</v>
      </c>
      <c r="BH182" s="265">
        <f>IF(O182="sníž. přenesená",K182,0)</f>
        <v>0</v>
      </c>
      <c r="BI182" s="265">
        <f>IF(O182="nulová",K182,0)</f>
        <v>0</v>
      </c>
      <c r="BJ182" s="18" t="s">
        <v>86</v>
      </c>
      <c r="BK182" s="265">
        <f>ROUND(P182*H182,2)</f>
        <v>0</v>
      </c>
      <c r="BL182" s="18" t="s">
        <v>239</v>
      </c>
      <c r="BM182" s="264" t="s">
        <v>5405</v>
      </c>
    </row>
    <row r="183" s="15" customFormat="1">
      <c r="A183" s="15"/>
      <c r="B183" s="309"/>
      <c r="C183" s="310"/>
      <c r="D183" s="266" t="s">
        <v>446</v>
      </c>
      <c r="E183" s="311" t="s">
        <v>1</v>
      </c>
      <c r="F183" s="312" t="s">
        <v>5406</v>
      </c>
      <c r="G183" s="310"/>
      <c r="H183" s="311" t="s">
        <v>1</v>
      </c>
      <c r="I183" s="313"/>
      <c r="J183" s="313"/>
      <c r="K183" s="310"/>
      <c r="L183" s="310"/>
      <c r="M183" s="314"/>
      <c r="N183" s="315"/>
      <c r="O183" s="316"/>
      <c r="P183" s="316"/>
      <c r="Q183" s="316"/>
      <c r="R183" s="316"/>
      <c r="S183" s="316"/>
      <c r="T183" s="316"/>
      <c r="U183" s="316"/>
      <c r="V183" s="316"/>
      <c r="W183" s="316"/>
      <c r="X183" s="317"/>
      <c r="Y183" s="15"/>
      <c r="Z183" s="15"/>
      <c r="AA183" s="15"/>
      <c r="AB183" s="15"/>
      <c r="AC183" s="15"/>
      <c r="AD183" s="15"/>
      <c r="AE183" s="15"/>
      <c r="AT183" s="318" t="s">
        <v>446</v>
      </c>
      <c r="AU183" s="318" t="s">
        <v>88</v>
      </c>
      <c r="AV183" s="15" t="s">
        <v>86</v>
      </c>
      <c r="AW183" s="15" t="s">
        <v>5</v>
      </c>
      <c r="AX183" s="15" t="s">
        <v>78</v>
      </c>
      <c r="AY183" s="318" t="s">
        <v>223</v>
      </c>
    </row>
    <row r="184" s="13" customFormat="1">
      <c r="A184" s="13"/>
      <c r="B184" s="274"/>
      <c r="C184" s="275"/>
      <c r="D184" s="266" t="s">
        <v>446</v>
      </c>
      <c r="E184" s="276" t="s">
        <v>1</v>
      </c>
      <c r="F184" s="277" t="s">
        <v>5407</v>
      </c>
      <c r="G184" s="275"/>
      <c r="H184" s="278">
        <v>113.42</v>
      </c>
      <c r="I184" s="279"/>
      <c r="J184" s="279"/>
      <c r="K184" s="275"/>
      <c r="L184" s="275"/>
      <c r="M184" s="280"/>
      <c r="N184" s="281"/>
      <c r="O184" s="282"/>
      <c r="P184" s="282"/>
      <c r="Q184" s="282"/>
      <c r="R184" s="282"/>
      <c r="S184" s="282"/>
      <c r="T184" s="282"/>
      <c r="U184" s="282"/>
      <c r="V184" s="282"/>
      <c r="W184" s="282"/>
      <c r="X184" s="283"/>
      <c r="Y184" s="13"/>
      <c r="Z184" s="13"/>
      <c r="AA184" s="13"/>
      <c r="AB184" s="13"/>
      <c r="AC184" s="13"/>
      <c r="AD184" s="13"/>
      <c r="AE184" s="13"/>
      <c r="AT184" s="284" t="s">
        <v>446</v>
      </c>
      <c r="AU184" s="284" t="s">
        <v>88</v>
      </c>
      <c r="AV184" s="13" t="s">
        <v>88</v>
      </c>
      <c r="AW184" s="13" t="s">
        <v>5</v>
      </c>
      <c r="AX184" s="13" t="s">
        <v>86</v>
      </c>
      <c r="AY184" s="284" t="s">
        <v>223</v>
      </c>
    </row>
    <row r="185" s="12" customFormat="1" ht="22.8" customHeight="1">
      <c r="A185" s="12"/>
      <c r="B185" s="235"/>
      <c r="C185" s="236"/>
      <c r="D185" s="237" t="s">
        <v>77</v>
      </c>
      <c r="E185" s="250" t="s">
        <v>239</v>
      </c>
      <c r="F185" s="250" t="s">
        <v>1617</v>
      </c>
      <c r="G185" s="236"/>
      <c r="H185" s="236"/>
      <c r="I185" s="239"/>
      <c r="J185" s="239"/>
      <c r="K185" s="251">
        <f>BK185</f>
        <v>0</v>
      </c>
      <c r="L185" s="236"/>
      <c r="M185" s="241"/>
      <c r="N185" s="242"/>
      <c r="O185" s="243"/>
      <c r="P185" s="243"/>
      <c r="Q185" s="244">
        <f>SUM(Q186:Q192)</f>
        <v>0</v>
      </c>
      <c r="R185" s="244">
        <f>SUM(R186:R192)</f>
        <v>0</v>
      </c>
      <c r="S185" s="243"/>
      <c r="T185" s="245">
        <f>SUM(T186:T192)</f>
        <v>0</v>
      </c>
      <c r="U185" s="243"/>
      <c r="V185" s="245">
        <f>SUM(V186:V192)</f>
        <v>0.27814050000000001</v>
      </c>
      <c r="W185" s="243"/>
      <c r="X185" s="246">
        <f>SUM(X186:X192)</f>
        <v>0</v>
      </c>
      <c r="Y185" s="12"/>
      <c r="Z185" s="12"/>
      <c r="AA185" s="12"/>
      <c r="AB185" s="12"/>
      <c r="AC185" s="12"/>
      <c r="AD185" s="12"/>
      <c r="AE185" s="12"/>
      <c r="AR185" s="247" t="s">
        <v>86</v>
      </c>
      <c r="AT185" s="248" t="s">
        <v>77</v>
      </c>
      <c r="AU185" s="248" t="s">
        <v>86</v>
      </c>
      <c r="AY185" s="247" t="s">
        <v>223</v>
      </c>
      <c r="BK185" s="249">
        <f>SUM(BK186:BK192)</f>
        <v>0</v>
      </c>
    </row>
    <row r="186" s="2" customFormat="1" ht="21.75" customHeight="1">
      <c r="A186" s="39"/>
      <c r="B186" s="40"/>
      <c r="C186" s="252" t="s">
        <v>322</v>
      </c>
      <c r="D186" s="252" t="s">
        <v>226</v>
      </c>
      <c r="E186" s="253" t="s">
        <v>2803</v>
      </c>
      <c r="F186" s="254" t="s">
        <v>2804</v>
      </c>
      <c r="G186" s="255" t="s">
        <v>403</v>
      </c>
      <c r="H186" s="256">
        <v>1.4850000000000001</v>
      </c>
      <c r="I186" s="257"/>
      <c r="J186" s="257"/>
      <c r="K186" s="258">
        <f>ROUND(P186*H186,2)</f>
        <v>0</v>
      </c>
      <c r="L186" s="254" t="s">
        <v>404</v>
      </c>
      <c r="M186" s="45"/>
      <c r="N186" s="259" t="s">
        <v>1</v>
      </c>
      <c r="O186" s="260" t="s">
        <v>41</v>
      </c>
      <c r="P186" s="261">
        <f>I186+J186</f>
        <v>0</v>
      </c>
      <c r="Q186" s="261">
        <f>ROUND(I186*H186,2)</f>
        <v>0</v>
      </c>
      <c r="R186" s="261">
        <f>ROUND(J186*H186,2)</f>
        <v>0</v>
      </c>
      <c r="S186" s="92"/>
      <c r="T186" s="262">
        <f>S186*H186</f>
        <v>0</v>
      </c>
      <c r="U186" s="262">
        <v>0.18729999999999999</v>
      </c>
      <c r="V186" s="262">
        <f>U186*H186</f>
        <v>0.27814050000000001</v>
      </c>
      <c r="W186" s="262">
        <v>0</v>
      </c>
      <c r="X186" s="263">
        <f>W186*H186</f>
        <v>0</v>
      </c>
      <c r="Y186" s="39"/>
      <c r="Z186" s="39"/>
      <c r="AA186" s="39"/>
      <c r="AB186" s="39"/>
      <c r="AC186" s="39"/>
      <c r="AD186" s="39"/>
      <c r="AE186" s="39"/>
      <c r="AR186" s="264" t="s">
        <v>239</v>
      </c>
      <c r="AT186" s="264" t="s">
        <v>226</v>
      </c>
      <c r="AU186" s="264" t="s">
        <v>88</v>
      </c>
      <c r="AY186" s="18" t="s">
        <v>223</v>
      </c>
      <c r="BE186" s="265">
        <f>IF(O186="základní",K186,0)</f>
        <v>0</v>
      </c>
      <c r="BF186" s="265">
        <f>IF(O186="snížená",K186,0)</f>
        <v>0</v>
      </c>
      <c r="BG186" s="265">
        <f>IF(O186="zákl. přenesená",K186,0)</f>
        <v>0</v>
      </c>
      <c r="BH186" s="265">
        <f>IF(O186="sníž. přenesená",K186,0)</f>
        <v>0</v>
      </c>
      <c r="BI186" s="265">
        <f>IF(O186="nulová",K186,0)</f>
        <v>0</v>
      </c>
      <c r="BJ186" s="18" t="s">
        <v>86</v>
      </c>
      <c r="BK186" s="265">
        <f>ROUND(P186*H186,2)</f>
        <v>0</v>
      </c>
      <c r="BL186" s="18" t="s">
        <v>239</v>
      </c>
      <c r="BM186" s="264" t="s">
        <v>2805</v>
      </c>
    </row>
    <row r="187" s="15" customFormat="1">
      <c r="A187" s="15"/>
      <c r="B187" s="309"/>
      <c r="C187" s="310"/>
      <c r="D187" s="266" t="s">
        <v>446</v>
      </c>
      <c r="E187" s="311" t="s">
        <v>1</v>
      </c>
      <c r="F187" s="312" t="s">
        <v>5408</v>
      </c>
      <c r="G187" s="310"/>
      <c r="H187" s="311" t="s">
        <v>1</v>
      </c>
      <c r="I187" s="313"/>
      <c r="J187" s="313"/>
      <c r="K187" s="310"/>
      <c r="L187" s="310"/>
      <c r="M187" s="314"/>
      <c r="N187" s="315"/>
      <c r="O187" s="316"/>
      <c r="P187" s="316"/>
      <c r="Q187" s="316"/>
      <c r="R187" s="316"/>
      <c r="S187" s="316"/>
      <c r="T187" s="316"/>
      <c r="U187" s="316"/>
      <c r="V187" s="316"/>
      <c r="W187" s="316"/>
      <c r="X187" s="317"/>
      <c r="Y187" s="15"/>
      <c r="Z187" s="15"/>
      <c r="AA187" s="15"/>
      <c r="AB187" s="15"/>
      <c r="AC187" s="15"/>
      <c r="AD187" s="15"/>
      <c r="AE187" s="15"/>
      <c r="AT187" s="318" t="s">
        <v>446</v>
      </c>
      <c r="AU187" s="318" t="s">
        <v>88</v>
      </c>
      <c r="AV187" s="15" t="s">
        <v>86</v>
      </c>
      <c r="AW187" s="15" t="s">
        <v>5</v>
      </c>
      <c r="AX187" s="15" t="s">
        <v>78</v>
      </c>
      <c r="AY187" s="318" t="s">
        <v>223</v>
      </c>
    </row>
    <row r="188" s="13" customFormat="1">
      <c r="A188" s="13"/>
      <c r="B188" s="274"/>
      <c r="C188" s="275"/>
      <c r="D188" s="266" t="s">
        <v>446</v>
      </c>
      <c r="E188" s="276" t="s">
        <v>1</v>
      </c>
      <c r="F188" s="277" t="s">
        <v>5409</v>
      </c>
      <c r="G188" s="275"/>
      <c r="H188" s="278">
        <v>1.4850000000000001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3"/>
      <c r="Z188" s="13"/>
      <c r="AA188" s="13"/>
      <c r="AB188" s="13"/>
      <c r="AC188" s="13"/>
      <c r="AD188" s="13"/>
      <c r="AE188" s="13"/>
      <c r="AT188" s="284" t="s">
        <v>446</v>
      </c>
      <c r="AU188" s="284" t="s">
        <v>88</v>
      </c>
      <c r="AV188" s="13" t="s">
        <v>88</v>
      </c>
      <c r="AW188" s="13" t="s">
        <v>5</v>
      </c>
      <c r="AX188" s="13" t="s">
        <v>78</v>
      </c>
      <c r="AY188" s="284" t="s">
        <v>223</v>
      </c>
    </row>
    <row r="189" s="2" customFormat="1" ht="21.75" customHeight="1">
      <c r="A189" s="39"/>
      <c r="B189" s="40"/>
      <c r="C189" s="252" t="s">
        <v>332</v>
      </c>
      <c r="D189" s="252" t="s">
        <v>226</v>
      </c>
      <c r="E189" s="253" t="s">
        <v>2809</v>
      </c>
      <c r="F189" s="254" t="s">
        <v>2810</v>
      </c>
      <c r="G189" s="255" t="s">
        <v>409</v>
      </c>
      <c r="H189" s="256">
        <v>1.4850000000000001</v>
      </c>
      <c r="I189" s="257"/>
      <c r="J189" s="257"/>
      <c r="K189" s="258">
        <f>ROUND(P189*H189,2)</f>
        <v>0</v>
      </c>
      <c r="L189" s="254" t="s">
        <v>404</v>
      </c>
      <c r="M189" s="45"/>
      <c r="N189" s="259" t="s">
        <v>1</v>
      </c>
      <c r="O189" s="260" t="s">
        <v>41</v>
      </c>
      <c r="P189" s="261">
        <f>I189+J189</f>
        <v>0</v>
      </c>
      <c r="Q189" s="261">
        <f>ROUND(I189*H189,2)</f>
        <v>0</v>
      </c>
      <c r="R189" s="261">
        <f>ROUND(J189*H189,2)</f>
        <v>0</v>
      </c>
      <c r="S189" s="92"/>
      <c r="T189" s="262">
        <f>S189*H189</f>
        <v>0</v>
      </c>
      <c r="U189" s="262">
        <v>0</v>
      </c>
      <c r="V189" s="262">
        <f>U189*H189</f>
        <v>0</v>
      </c>
      <c r="W189" s="262">
        <v>0</v>
      </c>
      <c r="X189" s="263">
        <f>W189*H189</f>
        <v>0</v>
      </c>
      <c r="Y189" s="39"/>
      <c r="Z189" s="39"/>
      <c r="AA189" s="39"/>
      <c r="AB189" s="39"/>
      <c r="AC189" s="39"/>
      <c r="AD189" s="39"/>
      <c r="AE189" s="39"/>
      <c r="AR189" s="264" t="s">
        <v>239</v>
      </c>
      <c r="AT189" s="264" t="s">
        <v>226</v>
      </c>
      <c r="AU189" s="264" t="s">
        <v>88</v>
      </c>
      <c r="AY189" s="18" t="s">
        <v>223</v>
      </c>
      <c r="BE189" s="265">
        <f>IF(O189="základní",K189,0)</f>
        <v>0</v>
      </c>
      <c r="BF189" s="265">
        <f>IF(O189="snížená",K189,0)</f>
        <v>0</v>
      </c>
      <c r="BG189" s="265">
        <f>IF(O189="zákl. přenesená",K189,0)</f>
        <v>0</v>
      </c>
      <c r="BH189" s="265">
        <f>IF(O189="sníž. přenesená",K189,0)</f>
        <v>0</v>
      </c>
      <c r="BI189" s="265">
        <f>IF(O189="nulová",K189,0)</f>
        <v>0</v>
      </c>
      <c r="BJ189" s="18" t="s">
        <v>86</v>
      </c>
      <c r="BK189" s="265">
        <f>ROUND(P189*H189,2)</f>
        <v>0</v>
      </c>
      <c r="BL189" s="18" t="s">
        <v>239</v>
      </c>
      <c r="BM189" s="264" t="s">
        <v>2811</v>
      </c>
    </row>
    <row r="190" s="2" customFormat="1">
      <c r="A190" s="39"/>
      <c r="B190" s="40"/>
      <c r="C190" s="41"/>
      <c r="D190" s="266" t="s">
        <v>232</v>
      </c>
      <c r="E190" s="41"/>
      <c r="F190" s="267" t="s">
        <v>2812</v>
      </c>
      <c r="G190" s="41"/>
      <c r="H190" s="41"/>
      <c r="I190" s="158"/>
      <c r="J190" s="158"/>
      <c r="K190" s="41"/>
      <c r="L190" s="41"/>
      <c r="M190" s="45"/>
      <c r="N190" s="268"/>
      <c r="O190" s="269"/>
      <c r="P190" s="92"/>
      <c r="Q190" s="92"/>
      <c r="R190" s="92"/>
      <c r="S190" s="92"/>
      <c r="T190" s="92"/>
      <c r="U190" s="92"/>
      <c r="V190" s="92"/>
      <c r="W190" s="92"/>
      <c r="X190" s="93"/>
      <c r="Y190" s="39"/>
      <c r="Z190" s="39"/>
      <c r="AA190" s="39"/>
      <c r="AB190" s="39"/>
      <c r="AC190" s="39"/>
      <c r="AD190" s="39"/>
      <c r="AE190" s="39"/>
      <c r="AT190" s="18" t="s">
        <v>232</v>
      </c>
      <c r="AU190" s="18" t="s">
        <v>88</v>
      </c>
    </row>
    <row r="191" s="15" customFormat="1">
      <c r="A191" s="15"/>
      <c r="B191" s="309"/>
      <c r="C191" s="310"/>
      <c r="D191" s="266" t="s">
        <v>446</v>
      </c>
      <c r="E191" s="311" t="s">
        <v>1</v>
      </c>
      <c r="F191" s="312" t="s">
        <v>5410</v>
      </c>
      <c r="G191" s="310"/>
      <c r="H191" s="311" t="s">
        <v>1</v>
      </c>
      <c r="I191" s="313"/>
      <c r="J191" s="313"/>
      <c r="K191" s="310"/>
      <c r="L191" s="310"/>
      <c r="M191" s="314"/>
      <c r="N191" s="315"/>
      <c r="O191" s="316"/>
      <c r="P191" s="316"/>
      <c r="Q191" s="316"/>
      <c r="R191" s="316"/>
      <c r="S191" s="316"/>
      <c r="T191" s="316"/>
      <c r="U191" s="316"/>
      <c r="V191" s="316"/>
      <c r="W191" s="316"/>
      <c r="X191" s="317"/>
      <c r="Y191" s="15"/>
      <c r="Z191" s="15"/>
      <c r="AA191" s="15"/>
      <c r="AB191" s="15"/>
      <c r="AC191" s="15"/>
      <c r="AD191" s="15"/>
      <c r="AE191" s="15"/>
      <c r="AT191" s="318" t="s">
        <v>446</v>
      </c>
      <c r="AU191" s="318" t="s">
        <v>88</v>
      </c>
      <c r="AV191" s="15" t="s">
        <v>86</v>
      </c>
      <c r="AW191" s="15" t="s">
        <v>5</v>
      </c>
      <c r="AX191" s="15" t="s">
        <v>78</v>
      </c>
      <c r="AY191" s="318" t="s">
        <v>223</v>
      </c>
    </row>
    <row r="192" s="13" customFormat="1">
      <c r="A192" s="13"/>
      <c r="B192" s="274"/>
      <c r="C192" s="275"/>
      <c r="D192" s="266" t="s">
        <v>446</v>
      </c>
      <c r="E192" s="276" t="s">
        <v>1</v>
      </c>
      <c r="F192" s="277" t="s">
        <v>5411</v>
      </c>
      <c r="G192" s="275"/>
      <c r="H192" s="278">
        <v>1.4850000000000001</v>
      </c>
      <c r="I192" s="279"/>
      <c r="J192" s="279"/>
      <c r="K192" s="275"/>
      <c r="L192" s="275"/>
      <c r="M192" s="280"/>
      <c r="N192" s="281"/>
      <c r="O192" s="282"/>
      <c r="P192" s="282"/>
      <c r="Q192" s="282"/>
      <c r="R192" s="282"/>
      <c r="S192" s="282"/>
      <c r="T192" s="282"/>
      <c r="U192" s="282"/>
      <c r="V192" s="282"/>
      <c r="W192" s="282"/>
      <c r="X192" s="283"/>
      <c r="Y192" s="13"/>
      <c r="Z192" s="13"/>
      <c r="AA192" s="13"/>
      <c r="AB192" s="13"/>
      <c r="AC192" s="13"/>
      <c r="AD192" s="13"/>
      <c r="AE192" s="13"/>
      <c r="AT192" s="284" t="s">
        <v>446</v>
      </c>
      <c r="AU192" s="284" t="s">
        <v>88</v>
      </c>
      <c r="AV192" s="13" t="s">
        <v>88</v>
      </c>
      <c r="AW192" s="13" t="s">
        <v>5</v>
      </c>
      <c r="AX192" s="13" t="s">
        <v>78</v>
      </c>
      <c r="AY192" s="284" t="s">
        <v>223</v>
      </c>
    </row>
    <row r="193" s="12" customFormat="1" ht="22.8" customHeight="1">
      <c r="A193" s="12"/>
      <c r="B193" s="235"/>
      <c r="C193" s="236"/>
      <c r="D193" s="237" t="s">
        <v>77</v>
      </c>
      <c r="E193" s="250" t="s">
        <v>258</v>
      </c>
      <c r="F193" s="250" t="s">
        <v>2923</v>
      </c>
      <c r="G193" s="236"/>
      <c r="H193" s="236"/>
      <c r="I193" s="239"/>
      <c r="J193" s="239"/>
      <c r="K193" s="251">
        <f>BK193</f>
        <v>0</v>
      </c>
      <c r="L193" s="236"/>
      <c r="M193" s="241"/>
      <c r="N193" s="242"/>
      <c r="O193" s="243"/>
      <c r="P193" s="243"/>
      <c r="Q193" s="244">
        <f>SUM(Q194:Q198)</f>
        <v>0</v>
      </c>
      <c r="R193" s="244">
        <f>SUM(R194:R198)</f>
        <v>0</v>
      </c>
      <c r="S193" s="243"/>
      <c r="T193" s="245">
        <f>SUM(T194:T198)</f>
        <v>0</v>
      </c>
      <c r="U193" s="243"/>
      <c r="V193" s="245">
        <f>SUM(V194:V198)</f>
        <v>0</v>
      </c>
      <c r="W193" s="243"/>
      <c r="X193" s="246">
        <f>SUM(X194:X198)</f>
        <v>0</v>
      </c>
      <c r="Y193" s="12"/>
      <c r="Z193" s="12"/>
      <c r="AA193" s="12"/>
      <c r="AB193" s="12"/>
      <c r="AC193" s="12"/>
      <c r="AD193" s="12"/>
      <c r="AE193" s="12"/>
      <c r="AR193" s="247" t="s">
        <v>86</v>
      </c>
      <c r="AT193" s="248" t="s">
        <v>77</v>
      </c>
      <c r="AU193" s="248" t="s">
        <v>86</v>
      </c>
      <c r="AY193" s="247" t="s">
        <v>223</v>
      </c>
      <c r="BK193" s="249">
        <f>SUM(BK194:BK198)</f>
        <v>0</v>
      </c>
    </row>
    <row r="194" s="2" customFormat="1" ht="16.5" customHeight="1">
      <c r="A194" s="39"/>
      <c r="B194" s="40"/>
      <c r="C194" s="252" t="s">
        <v>8</v>
      </c>
      <c r="D194" s="252" t="s">
        <v>226</v>
      </c>
      <c r="E194" s="253" t="s">
        <v>2924</v>
      </c>
      <c r="F194" s="254" t="s">
        <v>5412</v>
      </c>
      <c r="G194" s="255" t="s">
        <v>481</v>
      </c>
      <c r="H194" s="256">
        <v>1</v>
      </c>
      <c r="I194" s="257"/>
      <c r="J194" s="257"/>
      <c r="K194" s="258">
        <f>ROUND(P194*H194,2)</f>
        <v>0</v>
      </c>
      <c r="L194" s="254" t="s">
        <v>1</v>
      </c>
      <c r="M194" s="45"/>
      <c r="N194" s="259" t="s">
        <v>1</v>
      </c>
      <c r="O194" s="260" t="s">
        <v>41</v>
      </c>
      <c r="P194" s="261">
        <f>I194+J194</f>
        <v>0</v>
      </c>
      <c r="Q194" s="261">
        <f>ROUND(I194*H194,2)</f>
        <v>0</v>
      </c>
      <c r="R194" s="261">
        <f>ROUND(J194*H194,2)</f>
        <v>0</v>
      </c>
      <c r="S194" s="92"/>
      <c r="T194" s="262">
        <f>S194*H194</f>
        <v>0</v>
      </c>
      <c r="U194" s="262">
        <v>0</v>
      </c>
      <c r="V194" s="262">
        <f>U194*H194</f>
        <v>0</v>
      </c>
      <c r="W194" s="262">
        <v>0</v>
      </c>
      <c r="X194" s="263">
        <f>W194*H194</f>
        <v>0</v>
      </c>
      <c r="Y194" s="39"/>
      <c r="Z194" s="39"/>
      <c r="AA194" s="39"/>
      <c r="AB194" s="39"/>
      <c r="AC194" s="39"/>
      <c r="AD194" s="39"/>
      <c r="AE194" s="39"/>
      <c r="AR194" s="264" t="s">
        <v>239</v>
      </c>
      <c r="AT194" s="264" t="s">
        <v>226</v>
      </c>
      <c r="AU194" s="264" t="s">
        <v>88</v>
      </c>
      <c r="AY194" s="18" t="s">
        <v>223</v>
      </c>
      <c r="BE194" s="265">
        <f>IF(O194="základní",K194,0)</f>
        <v>0</v>
      </c>
      <c r="BF194" s="265">
        <f>IF(O194="snížená",K194,0)</f>
        <v>0</v>
      </c>
      <c r="BG194" s="265">
        <f>IF(O194="zákl. přenesená",K194,0)</f>
        <v>0</v>
      </c>
      <c r="BH194" s="265">
        <f>IF(O194="sníž. přenesená",K194,0)</f>
        <v>0</v>
      </c>
      <c r="BI194" s="265">
        <f>IF(O194="nulová",K194,0)</f>
        <v>0</v>
      </c>
      <c r="BJ194" s="18" t="s">
        <v>86</v>
      </c>
      <c r="BK194" s="265">
        <f>ROUND(P194*H194,2)</f>
        <v>0</v>
      </c>
      <c r="BL194" s="18" t="s">
        <v>239</v>
      </c>
      <c r="BM194" s="264" t="s">
        <v>2926</v>
      </c>
    </row>
    <row r="195" s="2" customFormat="1">
      <c r="A195" s="39"/>
      <c r="B195" s="40"/>
      <c r="C195" s="41"/>
      <c r="D195" s="266" t="s">
        <v>232</v>
      </c>
      <c r="E195" s="41"/>
      <c r="F195" s="267" t="s">
        <v>5413</v>
      </c>
      <c r="G195" s="41"/>
      <c r="H195" s="41"/>
      <c r="I195" s="158"/>
      <c r="J195" s="158"/>
      <c r="K195" s="41"/>
      <c r="L195" s="41"/>
      <c r="M195" s="45"/>
      <c r="N195" s="268"/>
      <c r="O195" s="269"/>
      <c r="P195" s="92"/>
      <c r="Q195" s="92"/>
      <c r="R195" s="92"/>
      <c r="S195" s="92"/>
      <c r="T195" s="92"/>
      <c r="U195" s="92"/>
      <c r="V195" s="92"/>
      <c r="W195" s="92"/>
      <c r="X195" s="93"/>
      <c r="Y195" s="39"/>
      <c r="Z195" s="39"/>
      <c r="AA195" s="39"/>
      <c r="AB195" s="39"/>
      <c r="AC195" s="39"/>
      <c r="AD195" s="39"/>
      <c r="AE195" s="39"/>
      <c r="AT195" s="18" t="s">
        <v>232</v>
      </c>
      <c r="AU195" s="18" t="s">
        <v>88</v>
      </c>
    </row>
    <row r="196" s="13" customFormat="1">
      <c r="A196" s="13"/>
      <c r="B196" s="274"/>
      <c r="C196" s="275"/>
      <c r="D196" s="266" t="s">
        <v>446</v>
      </c>
      <c r="E196" s="276" t="s">
        <v>1</v>
      </c>
      <c r="F196" s="277" t="s">
        <v>86</v>
      </c>
      <c r="G196" s="275"/>
      <c r="H196" s="278">
        <v>1</v>
      </c>
      <c r="I196" s="279"/>
      <c r="J196" s="279"/>
      <c r="K196" s="275"/>
      <c r="L196" s="275"/>
      <c r="M196" s="280"/>
      <c r="N196" s="281"/>
      <c r="O196" s="282"/>
      <c r="P196" s="282"/>
      <c r="Q196" s="282"/>
      <c r="R196" s="282"/>
      <c r="S196" s="282"/>
      <c r="T196" s="282"/>
      <c r="U196" s="282"/>
      <c r="V196" s="282"/>
      <c r="W196" s="282"/>
      <c r="X196" s="283"/>
      <c r="Y196" s="13"/>
      <c r="Z196" s="13"/>
      <c r="AA196" s="13"/>
      <c r="AB196" s="13"/>
      <c r="AC196" s="13"/>
      <c r="AD196" s="13"/>
      <c r="AE196" s="13"/>
      <c r="AT196" s="284" t="s">
        <v>446</v>
      </c>
      <c r="AU196" s="284" t="s">
        <v>88</v>
      </c>
      <c r="AV196" s="13" t="s">
        <v>88</v>
      </c>
      <c r="AW196" s="13" t="s">
        <v>5</v>
      </c>
      <c r="AX196" s="13" t="s">
        <v>86</v>
      </c>
      <c r="AY196" s="284" t="s">
        <v>223</v>
      </c>
    </row>
    <row r="197" s="2" customFormat="1" ht="21.75" customHeight="1">
      <c r="A197" s="39"/>
      <c r="B197" s="40"/>
      <c r="C197" s="252" t="s">
        <v>343</v>
      </c>
      <c r="D197" s="252" t="s">
        <v>226</v>
      </c>
      <c r="E197" s="253" t="s">
        <v>2928</v>
      </c>
      <c r="F197" s="254" t="s">
        <v>2929</v>
      </c>
      <c r="G197" s="255" t="s">
        <v>409</v>
      </c>
      <c r="H197" s="256">
        <v>19</v>
      </c>
      <c r="I197" s="257"/>
      <c r="J197" s="257"/>
      <c r="K197" s="258">
        <f>ROUND(P197*H197,2)</f>
        <v>0</v>
      </c>
      <c r="L197" s="254" t="s">
        <v>404</v>
      </c>
      <c r="M197" s="45"/>
      <c r="N197" s="259" t="s">
        <v>1</v>
      </c>
      <c r="O197" s="260" t="s">
        <v>41</v>
      </c>
      <c r="P197" s="261">
        <f>I197+J197</f>
        <v>0</v>
      </c>
      <c r="Q197" s="261">
        <f>ROUND(I197*H197,2)</f>
        <v>0</v>
      </c>
      <c r="R197" s="261">
        <f>ROUND(J197*H197,2)</f>
        <v>0</v>
      </c>
      <c r="S197" s="92"/>
      <c r="T197" s="262">
        <f>S197*H197</f>
        <v>0</v>
      </c>
      <c r="U197" s="262">
        <v>0</v>
      </c>
      <c r="V197" s="262">
        <f>U197*H197</f>
        <v>0</v>
      </c>
      <c r="W197" s="262">
        <v>0</v>
      </c>
      <c r="X197" s="263">
        <f>W197*H197</f>
        <v>0</v>
      </c>
      <c r="Y197" s="39"/>
      <c r="Z197" s="39"/>
      <c r="AA197" s="39"/>
      <c r="AB197" s="39"/>
      <c r="AC197" s="39"/>
      <c r="AD197" s="39"/>
      <c r="AE197" s="39"/>
      <c r="AR197" s="264" t="s">
        <v>239</v>
      </c>
      <c r="AT197" s="264" t="s">
        <v>226</v>
      </c>
      <c r="AU197" s="264" t="s">
        <v>88</v>
      </c>
      <c r="AY197" s="18" t="s">
        <v>223</v>
      </c>
      <c r="BE197" s="265">
        <f>IF(O197="základní",K197,0)</f>
        <v>0</v>
      </c>
      <c r="BF197" s="265">
        <f>IF(O197="snížená",K197,0)</f>
        <v>0</v>
      </c>
      <c r="BG197" s="265">
        <f>IF(O197="zákl. přenesená",K197,0)</f>
        <v>0</v>
      </c>
      <c r="BH197" s="265">
        <f>IF(O197="sníž. přenesená",K197,0)</f>
        <v>0</v>
      </c>
      <c r="BI197" s="265">
        <f>IF(O197="nulová",K197,0)</f>
        <v>0</v>
      </c>
      <c r="BJ197" s="18" t="s">
        <v>86</v>
      </c>
      <c r="BK197" s="265">
        <f>ROUND(P197*H197,2)</f>
        <v>0</v>
      </c>
      <c r="BL197" s="18" t="s">
        <v>239</v>
      </c>
      <c r="BM197" s="264" t="s">
        <v>2930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322</v>
      </c>
      <c r="G198" s="275"/>
      <c r="H198" s="278">
        <v>19</v>
      </c>
      <c r="I198" s="279"/>
      <c r="J198" s="279"/>
      <c r="K198" s="275"/>
      <c r="L198" s="275"/>
      <c r="M198" s="280"/>
      <c r="N198" s="306"/>
      <c r="O198" s="307"/>
      <c r="P198" s="307"/>
      <c r="Q198" s="307"/>
      <c r="R198" s="307"/>
      <c r="S198" s="307"/>
      <c r="T198" s="307"/>
      <c r="U198" s="307"/>
      <c r="V198" s="307"/>
      <c r="W198" s="307"/>
      <c r="X198" s="308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86</v>
      </c>
      <c r="AY198" s="284" t="s">
        <v>223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197"/>
      <c r="J199" s="197"/>
      <c r="K199" s="68"/>
      <c r="L199" s="68"/>
      <c r="M199" s="45"/>
      <c r="N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P1DAJcxiXhh+7uu5jgeS3kItT+lcULkuCLTnw4kiO/rBXCH3A9fNLzSLy+2ze14QxX8u4DdRjCNcMui+Xg7hZA==" hashValue="pJ7yQQHD2HlAfAR3+m/CW65mBBtMmYTPD+028UURQ7iKVYR7Xw1J7sF7hcEWXw3fsu/e6Skbdq+domUiJkizIQ==" algorithmName="SHA-512" password="CC35"/>
  <autoFilter ref="C125:L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0" customWidth="1"/>
    <col min="10" max="10" width="20.16016" style="15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0"/>
      <c r="J2" s="1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185</v>
      </c>
      <c r="AZ2" s="319" t="s">
        <v>5414</v>
      </c>
      <c r="BA2" s="319" t="s">
        <v>5415</v>
      </c>
      <c r="BB2" s="319" t="s">
        <v>1</v>
      </c>
      <c r="BC2" s="319" t="s">
        <v>5416</v>
      </c>
      <c r="BD2" s="319" t="s">
        <v>88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3"/>
      <c r="J3" s="153"/>
      <c r="K3" s="152"/>
      <c r="L3" s="152"/>
      <c r="M3" s="21"/>
      <c r="AT3" s="18" t="s">
        <v>88</v>
      </c>
      <c r="AZ3" s="319" t="s">
        <v>5417</v>
      </c>
      <c r="BA3" s="319" t="s">
        <v>5418</v>
      </c>
      <c r="BB3" s="319" t="s">
        <v>1</v>
      </c>
      <c r="BC3" s="319" t="s">
        <v>5419</v>
      </c>
      <c r="BD3" s="319" t="s">
        <v>88</v>
      </c>
    </row>
    <row r="4" s="1" customFormat="1" ht="24.96" customHeight="1">
      <c r="B4" s="21"/>
      <c r="D4" s="154" t="s">
        <v>186</v>
      </c>
      <c r="I4" s="150"/>
      <c r="J4" s="150"/>
      <c r="M4" s="21"/>
      <c r="N4" s="155" t="s">
        <v>11</v>
      </c>
      <c r="AT4" s="18" t="s">
        <v>4</v>
      </c>
    </row>
    <row r="5" s="1" customFormat="1" ht="6.96" customHeight="1">
      <c r="B5" s="21"/>
      <c r="I5" s="150"/>
      <c r="J5" s="150"/>
      <c r="M5" s="21"/>
    </row>
    <row r="6" s="1" customFormat="1" ht="12" customHeight="1">
      <c r="B6" s="21"/>
      <c r="D6" s="156" t="s">
        <v>17</v>
      </c>
      <c r="I6" s="150"/>
      <c r="J6" s="150"/>
      <c r="M6" s="21"/>
    </row>
    <row r="7" s="1" customFormat="1" ht="16.5" customHeight="1">
      <c r="B7" s="21"/>
      <c r="E7" s="157" t="str">
        <f>'Rekapitulace stavby'!K6</f>
        <v>Revitalizace centra města Kopřivnice - aktualizace 08.2020</v>
      </c>
      <c r="F7" s="156"/>
      <c r="G7" s="156"/>
      <c r="H7" s="156"/>
      <c r="I7" s="150"/>
      <c r="J7" s="150"/>
      <c r="M7" s="21"/>
    </row>
    <row r="8" s="2" customFormat="1" ht="12" customHeight="1">
      <c r="A8" s="39"/>
      <c r="B8" s="45"/>
      <c r="C8" s="39"/>
      <c r="D8" s="156" t="s">
        <v>187</v>
      </c>
      <c r="E8" s="39"/>
      <c r="F8" s="39"/>
      <c r="G8" s="39"/>
      <c r="H8" s="39"/>
      <c r="I8" s="158"/>
      <c r="J8" s="158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5420</v>
      </c>
      <c r="F9" s="39"/>
      <c r="G9" s="39"/>
      <c r="H9" s="39"/>
      <c r="I9" s="158"/>
      <c r="J9" s="158"/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8"/>
      <c r="J10" s="158"/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6" t="s">
        <v>19</v>
      </c>
      <c r="E11" s="39"/>
      <c r="F11" s="145" t="s">
        <v>1</v>
      </c>
      <c r="G11" s="39"/>
      <c r="H11" s="39"/>
      <c r="I11" s="160" t="s">
        <v>20</v>
      </c>
      <c r="J11" s="161" t="s">
        <v>1</v>
      </c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6" t="s">
        <v>21</v>
      </c>
      <c r="E12" s="39"/>
      <c r="F12" s="145" t="s">
        <v>22</v>
      </c>
      <c r="G12" s="39"/>
      <c r="H12" s="39"/>
      <c r="I12" s="160" t="s">
        <v>23</v>
      </c>
      <c r="J12" s="162" t="str">
        <f>'Rekapitulace stavby'!AN8</f>
        <v>7. 8. 2020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8"/>
      <c r="J13" s="158"/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6" t="s">
        <v>25</v>
      </c>
      <c r="E14" s="39"/>
      <c r="F14" s="39"/>
      <c r="G14" s="39"/>
      <c r="H14" s="39"/>
      <c r="I14" s="160" t="s">
        <v>26</v>
      </c>
      <c r="J14" s="161" t="str">
        <f>IF('Rekapitulace stavby'!AN10="","",'Rekapitulace stavby'!AN10)</f>
        <v/>
      </c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>Město Kopřivnice</v>
      </c>
      <c r="F15" s="39"/>
      <c r="G15" s="39"/>
      <c r="H15" s="39"/>
      <c r="I15" s="160" t="s">
        <v>28</v>
      </c>
      <c r="J15" s="161" t="str">
        <f>IF('Rekapitulace stavby'!AN11="","",'Rekapitulace stavby'!AN11)</f>
        <v/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8"/>
      <c r="J16" s="158"/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6" t="s">
        <v>29</v>
      </c>
      <c r="E17" s="39"/>
      <c r="F17" s="39"/>
      <c r="G17" s="39"/>
      <c r="H17" s="39"/>
      <c r="I17" s="160" t="s">
        <v>26</v>
      </c>
      <c r="J17" s="34" t="str">
        <f>'Rekapitulace stavby'!AN13</f>
        <v>Vyplň údaj</v>
      </c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60" t="s">
        <v>28</v>
      </c>
      <c r="J18" s="34" t="str">
        <f>'Rekapitulace stavby'!AN14</f>
        <v>Vyplň údaj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8"/>
      <c r="J19" s="158"/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6" t="s">
        <v>31</v>
      </c>
      <c r="E20" s="39"/>
      <c r="F20" s="39"/>
      <c r="G20" s="39"/>
      <c r="H20" s="39"/>
      <c r="I20" s="160" t="s">
        <v>26</v>
      </c>
      <c r="J20" s="161" t="str">
        <f>IF('Rekapitulace stavby'!AN16="","",'Rekapitulace stavby'!AN16)</f>
        <v/>
      </c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>Dopravoprojekt Ostrava a.s.</v>
      </c>
      <c r="F21" s="39"/>
      <c r="G21" s="39"/>
      <c r="H21" s="39"/>
      <c r="I21" s="160" t="s">
        <v>28</v>
      </c>
      <c r="J21" s="161" t="str">
        <f>IF('Rekapitulace stavby'!AN17="","",'Rekapitulace stavby'!AN17)</f>
        <v/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8"/>
      <c r="J22" s="158"/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6" t="s">
        <v>33</v>
      </c>
      <c r="E23" s="39"/>
      <c r="F23" s="39"/>
      <c r="G23" s="39"/>
      <c r="H23" s="39"/>
      <c r="I23" s="160" t="s">
        <v>26</v>
      </c>
      <c r="J23" s="161" t="str">
        <f>IF('Rekapitulace stavby'!AN19="","",'Rekapitulace stavby'!AN19)</f>
        <v/>
      </c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60" t="s">
        <v>28</v>
      </c>
      <c r="J24" s="161" t="str">
        <f>IF('Rekapitulace stavby'!AN20="","",'Rekapitulace stavby'!AN20)</f>
        <v/>
      </c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8"/>
      <c r="J25" s="158"/>
      <c r="K25" s="39"/>
      <c r="L25" s="39"/>
      <c r="M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6" t="s">
        <v>34</v>
      </c>
      <c r="E26" s="39"/>
      <c r="F26" s="39"/>
      <c r="G26" s="39"/>
      <c r="H26" s="39"/>
      <c r="I26" s="158"/>
      <c r="J26" s="158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6"/>
      <c r="J27" s="166"/>
      <c r="K27" s="163"/>
      <c r="L27" s="163"/>
      <c r="M27" s="167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8"/>
      <c r="J28" s="158"/>
      <c r="K28" s="39"/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8"/>
      <c r="E29" s="168"/>
      <c r="F29" s="168"/>
      <c r="G29" s="168"/>
      <c r="H29" s="168"/>
      <c r="I29" s="169"/>
      <c r="J29" s="169"/>
      <c r="K29" s="168"/>
      <c r="L29" s="168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56" t="s">
        <v>190</v>
      </c>
      <c r="F30" s="39"/>
      <c r="G30" s="39"/>
      <c r="H30" s="39"/>
      <c r="I30" s="158"/>
      <c r="J30" s="158"/>
      <c r="K30" s="170">
        <f>I96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56" t="s">
        <v>191</v>
      </c>
      <c r="F31" s="39"/>
      <c r="G31" s="39"/>
      <c r="H31" s="39"/>
      <c r="I31" s="158"/>
      <c r="J31" s="158"/>
      <c r="K31" s="170">
        <f>J96</f>
        <v>0</v>
      </c>
      <c r="L31" s="39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71" t="s">
        <v>36</v>
      </c>
      <c r="E32" s="39"/>
      <c r="F32" s="39"/>
      <c r="G32" s="39"/>
      <c r="H32" s="39"/>
      <c r="I32" s="158"/>
      <c r="J32" s="158"/>
      <c r="K32" s="172">
        <f>ROUND(K121, 2)</f>
        <v>0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8"/>
      <c r="E33" s="168"/>
      <c r="F33" s="168"/>
      <c r="G33" s="168"/>
      <c r="H33" s="168"/>
      <c r="I33" s="169"/>
      <c r="J33" s="169"/>
      <c r="K33" s="168"/>
      <c r="L33" s="168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3" t="s">
        <v>38</v>
      </c>
      <c r="G34" s="39"/>
      <c r="H34" s="39"/>
      <c r="I34" s="174" t="s">
        <v>37</v>
      </c>
      <c r="J34" s="158"/>
      <c r="K34" s="173" t="s">
        <v>39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5" t="s">
        <v>40</v>
      </c>
      <c r="E35" s="156" t="s">
        <v>41</v>
      </c>
      <c r="F35" s="170">
        <f>ROUND((SUM(BE121:BE227)),  2)</f>
        <v>0</v>
      </c>
      <c r="G35" s="39"/>
      <c r="H35" s="39"/>
      <c r="I35" s="176">
        <v>0.20999999999999999</v>
      </c>
      <c r="J35" s="158"/>
      <c r="K35" s="170">
        <f>ROUND(((SUM(BE121:BE227))*I35),  2)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6" t="s">
        <v>42</v>
      </c>
      <c r="F36" s="170">
        <f>ROUND((SUM(BF121:BF227)),  2)</f>
        <v>0</v>
      </c>
      <c r="G36" s="39"/>
      <c r="H36" s="39"/>
      <c r="I36" s="176">
        <v>0.14999999999999999</v>
      </c>
      <c r="J36" s="158"/>
      <c r="K36" s="170">
        <f>ROUND(((SUM(BF121:BF227))*I36),  2)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6" t="s">
        <v>43</v>
      </c>
      <c r="F37" s="170">
        <f>ROUND((SUM(BG121:BG227)),  2)</f>
        <v>0</v>
      </c>
      <c r="G37" s="39"/>
      <c r="H37" s="39"/>
      <c r="I37" s="176">
        <v>0.20999999999999999</v>
      </c>
      <c r="J37" s="158"/>
      <c r="K37" s="170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6" t="s">
        <v>44</v>
      </c>
      <c r="F38" s="170">
        <f>ROUND((SUM(BH121:BH227)),  2)</f>
        <v>0</v>
      </c>
      <c r="G38" s="39"/>
      <c r="H38" s="39"/>
      <c r="I38" s="176">
        <v>0.14999999999999999</v>
      </c>
      <c r="J38" s="158"/>
      <c r="K38" s="170">
        <f>0</f>
        <v>0</v>
      </c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6" t="s">
        <v>45</v>
      </c>
      <c r="F39" s="170">
        <f>ROUND((SUM(BI121:BI227)),  2)</f>
        <v>0</v>
      </c>
      <c r="G39" s="39"/>
      <c r="H39" s="39"/>
      <c r="I39" s="176">
        <v>0</v>
      </c>
      <c r="J39" s="158"/>
      <c r="K39" s="170">
        <f>0</f>
        <v>0</v>
      </c>
      <c r="L39" s="3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8"/>
      <c r="J40" s="158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82"/>
      <c r="J41" s="182"/>
      <c r="K41" s="183">
        <f>SUM(K32:K39)</f>
        <v>0</v>
      </c>
      <c r="L41" s="184"/>
      <c r="M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8"/>
      <c r="J42" s="158"/>
      <c r="K42" s="39"/>
      <c r="L42" s="39"/>
      <c r="M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50"/>
      <c r="J43" s="150"/>
      <c r="M43" s="21"/>
    </row>
    <row r="44" s="1" customFormat="1" ht="14.4" customHeight="1">
      <c r="B44" s="21"/>
      <c r="I44" s="150"/>
      <c r="J44" s="150"/>
      <c r="M44" s="21"/>
    </row>
    <row r="45" s="1" customFormat="1" ht="14.4" customHeight="1">
      <c r="B45" s="21"/>
      <c r="I45" s="150"/>
      <c r="J45" s="150"/>
      <c r="M45" s="21"/>
    </row>
    <row r="46" s="1" customFormat="1" ht="14.4" customHeight="1">
      <c r="B46" s="21"/>
      <c r="I46" s="150"/>
      <c r="J46" s="150"/>
      <c r="M46" s="21"/>
    </row>
    <row r="47" s="1" customFormat="1" ht="14.4" customHeight="1">
      <c r="B47" s="21"/>
      <c r="I47" s="150"/>
      <c r="J47" s="150"/>
      <c r="M47" s="21"/>
    </row>
    <row r="48" s="1" customFormat="1" ht="14.4" customHeight="1">
      <c r="B48" s="21"/>
      <c r="I48" s="150"/>
      <c r="J48" s="150"/>
      <c r="M48" s="21"/>
    </row>
    <row r="49" s="1" customFormat="1" ht="14.4" customHeight="1">
      <c r="B49" s="21"/>
      <c r="I49" s="150"/>
      <c r="J49" s="150"/>
      <c r="M49" s="21"/>
    </row>
    <row r="50" s="2" customFormat="1" ht="14.4" customHeight="1">
      <c r="B50" s="64"/>
      <c r="D50" s="185" t="s">
        <v>49</v>
      </c>
      <c r="E50" s="186"/>
      <c r="F50" s="186"/>
      <c r="G50" s="185" t="s">
        <v>50</v>
      </c>
      <c r="H50" s="186"/>
      <c r="I50" s="187"/>
      <c r="J50" s="187"/>
      <c r="K50" s="186"/>
      <c r="L50" s="186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88" t="s">
        <v>51</v>
      </c>
      <c r="E61" s="189"/>
      <c r="F61" s="190" t="s">
        <v>52</v>
      </c>
      <c r="G61" s="188" t="s">
        <v>51</v>
      </c>
      <c r="H61" s="189"/>
      <c r="I61" s="191"/>
      <c r="J61" s="192" t="s">
        <v>52</v>
      </c>
      <c r="K61" s="189"/>
      <c r="L61" s="189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85" t="s">
        <v>53</v>
      </c>
      <c r="E65" s="193"/>
      <c r="F65" s="193"/>
      <c r="G65" s="185" t="s">
        <v>54</v>
      </c>
      <c r="H65" s="193"/>
      <c r="I65" s="194"/>
      <c r="J65" s="194"/>
      <c r="K65" s="193"/>
      <c r="L65" s="193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88" t="s">
        <v>51</v>
      </c>
      <c r="E76" s="189"/>
      <c r="F76" s="190" t="s">
        <v>52</v>
      </c>
      <c r="G76" s="188" t="s">
        <v>51</v>
      </c>
      <c r="H76" s="189"/>
      <c r="I76" s="191"/>
      <c r="J76" s="192" t="s">
        <v>52</v>
      </c>
      <c r="K76" s="189"/>
      <c r="L76" s="189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5"/>
      <c r="C77" s="196"/>
      <c r="D77" s="196"/>
      <c r="E77" s="196"/>
      <c r="F77" s="196"/>
      <c r="G77" s="196"/>
      <c r="H77" s="196"/>
      <c r="I77" s="197"/>
      <c r="J77" s="197"/>
      <c r="K77" s="196"/>
      <c r="L77" s="196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8"/>
      <c r="C81" s="199"/>
      <c r="D81" s="199"/>
      <c r="E81" s="199"/>
      <c r="F81" s="199"/>
      <c r="G81" s="199"/>
      <c r="H81" s="199"/>
      <c r="I81" s="200"/>
      <c r="J81" s="200"/>
      <c r="K81" s="199"/>
      <c r="L81" s="19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192</v>
      </c>
      <c r="D82" s="41"/>
      <c r="E82" s="41"/>
      <c r="F82" s="41"/>
      <c r="G82" s="41"/>
      <c r="H82" s="41"/>
      <c r="I82" s="158"/>
      <c r="J82" s="158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8"/>
      <c r="J83" s="158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8"/>
      <c r="J84" s="158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1" t="str">
        <f>E7</f>
        <v>Revitalizace centra města Kopřivnice - aktualizace 08.2020</v>
      </c>
      <c r="F85" s="33"/>
      <c r="G85" s="33"/>
      <c r="H85" s="33"/>
      <c r="I85" s="158"/>
      <c r="J85" s="158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187</v>
      </c>
      <c r="D86" s="41"/>
      <c r="E86" s="41"/>
      <c r="F86" s="41"/>
      <c r="G86" s="41"/>
      <c r="H86" s="41"/>
      <c r="I86" s="158"/>
      <c r="J86" s="158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905 - Mobiliář</v>
      </c>
      <c r="F87" s="41"/>
      <c r="G87" s="41"/>
      <c r="H87" s="41"/>
      <c r="I87" s="158"/>
      <c r="J87" s="158"/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8"/>
      <c r="J88" s="158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160" t="s">
        <v>23</v>
      </c>
      <c r="J89" s="162" t="str">
        <f>IF(J12="","",J12)</f>
        <v>7. 8. 2020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8"/>
      <c r="J90" s="158"/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E15</f>
        <v>Město Kopřivnice</v>
      </c>
      <c r="G91" s="41"/>
      <c r="H91" s="41"/>
      <c r="I91" s="160" t="s">
        <v>31</v>
      </c>
      <c r="J91" s="202" t="str">
        <f>E21</f>
        <v>Dopravoprojekt Ostrava a.s.</v>
      </c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60" t="s">
        <v>33</v>
      </c>
      <c r="J92" s="202" t="str">
        <f>E24</f>
        <v xml:space="preserve"> </v>
      </c>
      <c r="K92" s="41"/>
      <c r="L92" s="4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8"/>
      <c r="J93" s="158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3" t="s">
        <v>193</v>
      </c>
      <c r="D94" s="204"/>
      <c r="E94" s="204"/>
      <c r="F94" s="204"/>
      <c r="G94" s="204"/>
      <c r="H94" s="204"/>
      <c r="I94" s="205" t="s">
        <v>194</v>
      </c>
      <c r="J94" s="205" t="s">
        <v>195</v>
      </c>
      <c r="K94" s="206" t="s">
        <v>196</v>
      </c>
      <c r="L94" s="204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8"/>
      <c r="J95" s="158"/>
      <c r="K95" s="41"/>
      <c r="L95" s="41"/>
      <c r="M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7" t="s">
        <v>197</v>
      </c>
      <c r="D96" s="41"/>
      <c r="E96" s="41"/>
      <c r="F96" s="41"/>
      <c r="G96" s="41"/>
      <c r="H96" s="41"/>
      <c r="I96" s="208">
        <f>Q121</f>
        <v>0</v>
      </c>
      <c r="J96" s="208">
        <f>R121</f>
        <v>0</v>
      </c>
      <c r="K96" s="111">
        <f>K121</f>
        <v>0</v>
      </c>
      <c r="L96" s="41"/>
      <c r="M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198</v>
      </c>
    </row>
    <row r="97" s="9" customFormat="1" ht="24.96" customHeight="1">
      <c r="A97" s="9"/>
      <c r="B97" s="209"/>
      <c r="C97" s="210"/>
      <c r="D97" s="211" t="s">
        <v>391</v>
      </c>
      <c r="E97" s="212"/>
      <c r="F97" s="212"/>
      <c r="G97" s="212"/>
      <c r="H97" s="212"/>
      <c r="I97" s="213">
        <f>Q122</f>
        <v>0</v>
      </c>
      <c r="J97" s="213">
        <f>R122</f>
        <v>0</v>
      </c>
      <c r="K97" s="214">
        <f>K122</f>
        <v>0</v>
      </c>
      <c r="L97" s="210"/>
      <c r="M97" s="21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6"/>
      <c r="C98" s="137"/>
      <c r="D98" s="217" t="s">
        <v>392</v>
      </c>
      <c r="E98" s="218"/>
      <c r="F98" s="218"/>
      <c r="G98" s="218"/>
      <c r="H98" s="218"/>
      <c r="I98" s="219">
        <f>Q123</f>
        <v>0</v>
      </c>
      <c r="J98" s="219">
        <f>R123</f>
        <v>0</v>
      </c>
      <c r="K98" s="220">
        <f>K123</f>
        <v>0</v>
      </c>
      <c r="L98" s="137"/>
      <c r="M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6"/>
      <c r="C99" s="137"/>
      <c r="D99" s="217" t="s">
        <v>393</v>
      </c>
      <c r="E99" s="218"/>
      <c r="F99" s="218"/>
      <c r="G99" s="218"/>
      <c r="H99" s="218"/>
      <c r="I99" s="219">
        <f>Q155</f>
        <v>0</v>
      </c>
      <c r="J99" s="219">
        <f>R155</f>
        <v>0</v>
      </c>
      <c r="K99" s="220">
        <f>K155</f>
        <v>0</v>
      </c>
      <c r="L99" s="137"/>
      <c r="M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6"/>
      <c r="C100" s="137"/>
      <c r="D100" s="217" t="s">
        <v>394</v>
      </c>
      <c r="E100" s="218"/>
      <c r="F100" s="218"/>
      <c r="G100" s="218"/>
      <c r="H100" s="218"/>
      <c r="I100" s="219">
        <f>Q201</f>
        <v>0</v>
      </c>
      <c r="J100" s="219">
        <f>R201</f>
        <v>0</v>
      </c>
      <c r="K100" s="220">
        <f>K201</f>
        <v>0</v>
      </c>
      <c r="L100" s="137"/>
      <c r="M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6"/>
      <c r="C101" s="137"/>
      <c r="D101" s="217" t="s">
        <v>969</v>
      </c>
      <c r="E101" s="218"/>
      <c r="F101" s="218"/>
      <c r="G101" s="218"/>
      <c r="H101" s="218"/>
      <c r="I101" s="219">
        <f>Q226</f>
        <v>0</v>
      </c>
      <c r="J101" s="219">
        <f>R226</f>
        <v>0</v>
      </c>
      <c r="K101" s="220">
        <f>K226</f>
        <v>0</v>
      </c>
      <c r="L101" s="137"/>
      <c r="M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8"/>
      <c r="J102" s="158"/>
      <c r="K102" s="41"/>
      <c r="L102" s="41"/>
      <c r="M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7"/>
      <c r="J103" s="197"/>
      <c r="K103" s="68"/>
      <c r="L103" s="68"/>
      <c r="M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200"/>
      <c r="J107" s="200"/>
      <c r="K107" s="70"/>
      <c r="L107" s="70"/>
      <c r="M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204</v>
      </c>
      <c r="D108" s="41"/>
      <c r="E108" s="41"/>
      <c r="F108" s="41"/>
      <c r="G108" s="41"/>
      <c r="H108" s="41"/>
      <c r="I108" s="158"/>
      <c r="J108" s="158"/>
      <c r="K108" s="41"/>
      <c r="L108" s="41"/>
      <c r="M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8"/>
      <c r="J109" s="158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17</v>
      </c>
      <c r="D110" s="41"/>
      <c r="E110" s="41"/>
      <c r="F110" s="41"/>
      <c r="G110" s="41"/>
      <c r="H110" s="41"/>
      <c r="I110" s="158"/>
      <c r="J110" s="158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201" t="str">
        <f>E7</f>
        <v>Revitalizace centra města Kopřivnice - aktualizace 08.2020</v>
      </c>
      <c r="F111" s="33"/>
      <c r="G111" s="33"/>
      <c r="H111" s="33"/>
      <c r="I111" s="158"/>
      <c r="J111" s="158"/>
      <c r="K111" s="41"/>
      <c r="L111" s="41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187</v>
      </c>
      <c r="D112" s="41"/>
      <c r="E112" s="41"/>
      <c r="F112" s="41"/>
      <c r="G112" s="41"/>
      <c r="H112" s="41"/>
      <c r="I112" s="158"/>
      <c r="J112" s="158"/>
      <c r="K112" s="41"/>
      <c r="L112" s="41"/>
      <c r="M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905 - Mobiliář</v>
      </c>
      <c r="F113" s="41"/>
      <c r="G113" s="41"/>
      <c r="H113" s="41"/>
      <c r="I113" s="158"/>
      <c r="J113" s="158"/>
      <c r="K113" s="41"/>
      <c r="L113" s="41"/>
      <c r="M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8"/>
      <c r="J114" s="158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 xml:space="preserve"> </v>
      </c>
      <c r="G115" s="41"/>
      <c r="H115" s="41"/>
      <c r="I115" s="160" t="s">
        <v>23</v>
      </c>
      <c r="J115" s="162" t="str">
        <f>IF(J12="","",J12)</f>
        <v>7. 8. 2020</v>
      </c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8"/>
      <c r="J116" s="158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25</v>
      </c>
      <c r="D117" s="41"/>
      <c r="E117" s="41"/>
      <c r="F117" s="28" t="str">
        <f>E15</f>
        <v>Město Kopřivnice</v>
      </c>
      <c r="G117" s="41"/>
      <c r="H117" s="41"/>
      <c r="I117" s="160" t="s">
        <v>31</v>
      </c>
      <c r="J117" s="202" t="str">
        <f>E21</f>
        <v>Dopravoprojekt Ostrava a.s.</v>
      </c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160" t="s">
        <v>33</v>
      </c>
      <c r="J118" s="202" t="str">
        <f>E24</f>
        <v xml:space="preserve"> </v>
      </c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8"/>
      <c r="J119" s="158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22"/>
      <c r="B120" s="223"/>
      <c r="C120" s="224" t="s">
        <v>205</v>
      </c>
      <c r="D120" s="225" t="s">
        <v>61</v>
      </c>
      <c r="E120" s="225" t="s">
        <v>57</v>
      </c>
      <c r="F120" s="225" t="s">
        <v>58</v>
      </c>
      <c r="G120" s="225" t="s">
        <v>206</v>
      </c>
      <c r="H120" s="225" t="s">
        <v>207</v>
      </c>
      <c r="I120" s="226" t="s">
        <v>208</v>
      </c>
      <c r="J120" s="226" t="s">
        <v>209</v>
      </c>
      <c r="K120" s="225" t="s">
        <v>196</v>
      </c>
      <c r="L120" s="227" t="s">
        <v>210</v>
      </c>
      <c r="M120" s="228"/>
      <c r="N120" s="101" t="s">
        <v>1</v>
      </c>
      <c r="O120" s="102" t="s">
        <v>40</v>
      </c>
      <c r="P120" s="102" t="s">
        <v>211</v>
      </c>
      <c r="Q120" s="102" t="s">
        <v>212</v>
      </c>
      <c r="R120" s="102" t="s">
        <v>213</v>
      </c>
      <c r="S120" s="102" t="s">
        <v>214</v>
      </c>
      <c r="T120" s="102" t="s">
        <v>215</v>
      </c>
      <c r="U120" s="102" t="s">
        <v>216</v>
      </c>
      <c r="V120" s="102" t="s">
        <v>217</v>
      </c>
      <c r="W120" s="102" t="s">
        <v>218</v>
      </c>
      <c r="X120" s="103" t="s">
        <v>219</v>
      </c>
      <c r="Y120" s="222"/>
      <c r="Z120" s="222"/>
      <c r="AA120" s="222"/>
      <c r="AB120" s="222"/>
      <c r="AC120" s="222"/>
      <c r="AD120" s="222"/>
      <c r="AE120" s="222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158"/>
      <c r="J121" s="158"/>
      <c r="K121" s="229">
        <f>BK121</f>
        <v>0</v>
      </c>
      <c r="L121" s="41"/>
      <c r="M121" s="45"/>
      <c r="N121" s="104"/>
      <c r="O121" s="230"/>
      <c r="P121" s="105"/>
      <c r="Q121" s="231">
        <f>Q122</f>
        <v>0</v>
      </c>
      <c r="R121" s="231">
        <f>R122</f>
        <v>0</v>
      </c>
      <c r="S121" s="105"/>
      <c r="T121" s="232">
        <f>T122</f>
        <v>0</v>
      </c>
      <c r="U121" s="105"/>
      <c r="V121" s="232">
        <f>V122</f>
        <v>14.07047736</v>
      </c>
      <c r="W121" s="105"/>
      <c r="X121" s="233">
        <f>X122</f>
        <v>0</v>
      </c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198</v>
      </c>
      <c r="BK121" s="234">
        <f>BK122</f>
        <v>0</v>
      </c>
    </row>
    <row r="122" s="12" customFormat="1" ht="25.92" customHeight="1">
      <c r="A122" s="12"/>
      <c r="B122" s="235"/>
      <c r="C122" s="236"/>
      <c r="D122" s="237" t="s">
        <v>77</v>
      </c>
      <c r="E122" s="238" t="s">
        <v>398</v>
      </c>
      <c r="F122" s="238" t="s">
        <v>399</v>
      </c>
      <c r="G122" s="236"/>
      <c r="H122" s="236"/>
      <c r="I122" s="239"/>
      <c r="J122" s="239"/>
      <c r="K122" s="240">
        <f>BK122</f>
        <v>0</v>
      </c>
      <c r="L122" s="236"/>
      <c r="M122" s="241"/>
      <c r="N122" s="242"/>
      <c r="O122" s="243"/>
      <c r="P122" s="243"/>
      <c r="Q122" s="244">
        <f>Q123+Q155+Q201+Q226</f>
        <v>0</v>
      </c>
      <c r="R122" s="244">
        <f>R123+R155+R201+R226</f>
        <v>0</v>
      </c>
      <c r="S122" s="243"/>
      <c r="T122" s="245">
        <f>T123+T155+T201+T226</f>
        <v>0</v>
      </c>
      <c r="U122" s="243"/>
      <c r="V122" s="245">
        <f>V123+V155+V201+V226</f>
        <v>14.07047736</v>
      </c>
      <c r="W122" s="243"/>
      <c r="X122" s="246">
        <f>X123+X155+X201+X226</f>
        <v>0</v>
      </c>
      <c r="Y122" s="12"/>
      <c r="Z122" s="12"/>
      <c r="AA122" s="12"/>
      <c r="AB122" s="12"/>
      <c r="AC122" s="12"/>
      <c r="AD122" s="12"/>
      <c r="AE122" s="12"/>
      <c r="AR122" s="247" t="s">
        <v>86</v>
      </c>
      <c r="AT122" s="248" t="s">
        <v>77</v>
      </c>
      <c r="AU122" s="248" t="s">
        <v>78</v>
      </c>
      <c r="AY122" s="247" t="s">
        <v>223</v>
      </c>
      <c r="BK122" s="249">
        <f>BK123+BK155+BK201+BK226</f>
        <v>0</v>
      </c>
    </row>
    <row r="123" s="12" customFormat="1" ht="22.8" customHeight="1">
      <c r="A123" s="12"/>
      <c r="B123" s="235"/>
      <c r="C123" s="236"/>
      <c r="D123" s="237" t="s">
        <v>77</v>
      </c>
      <c r="E123" s="250" t="s">
        <v>86</v>
      </c>
      <c r="F123" s="250" t="s">
        <v>400</v>
      </c>
      <c r="G123" s="236"/>
      <c r="H123" s="236"/>
      <c r="I123" s="239"/>
      <c r="J123" s="239"/>
      <c r="K123" s="251">
        <f>BK123</f>
        <v>0</v>
      </c>
      <c r="L123" s="236"/>
      <c r="M123" s="241"/>
      <c r="N123" s="242"/>
      <c r="O123" s="243"/>
      <c r="P123" s="243"/>
      <c r="Q123" s="244">
        <f>SUM(Q124:Q154)</f>
        <v>0</v>
      </c>
      <c r="R123" s="244">
        <f>SUM(R124:R154)</f>
        <v>0</v>
      </c>
      <c r="S123" s="243"/>
      <c r="T123" s="245">
        <f>SUM(T124:T154)</f>
        <v>0</v>
      </c>
      <c r="U123" s="243"/>
      <c r="V123" s="245">
        <f>SUM(V124:V154)</f>
        <v>0</v>
      </c>
      <c r="W123" s="243"/>
      <c r="X123" s="246">
        <f>SUM(X124:X154)</f>
        <v>0</v>
      </c>
      <c r="Y123" s="12"/>
      <c r="Z123" s="12"/>
      <c r="AA123" s="12"/>
      <c r="AB123" s="12"/>
      <c r="AC123" s="12"/>
      <c r="AD123" s="12"/>
      <c r="AE123" s="12"/>
      <c r="AR123" s="247" t="s">
        <v>86</v>
      </c>
      <c r="AT123" s="248" t="s">
        <v>77</v>
      </c>
      <c r="AU123" s="248" t="s">
        <v>86</v>
      </c>
      <c r="AY123" s="247" t="s">
        <v>223</v>
      </c>
      <c r="BK123" s="249">
        <f>SUM(BK124:BK154)</f>
        <v>0</v>
      </c>
    </row>
    <row r="124" s="2" customFormat="1" ht="21.75" customHeight="1">
      <c r="A124" s="39"/>
      <c r="B124" s="40"/>
      <c r="C124" s="252" t="s">
        <v>86</v>
      </c>
      <c r="D124" s="252" t="s">
        <v>226</v>
      </c>
      <c r="E124" s="253" t="s">
        <v>1327</v>
      </c>
      <c r="F124" s="254" t="s">
        <v>1328</v>
      </c>
      <c r="G124" s="255" t="s">
        <v>409</v>
      </c>
      <c r="H124" s="256">
        <v>29.994</v>
      </c>
      <c r="I124" s="257"/>
      <c r="J124" s="257"/>
      <c r="K124" s="258">
        <f>ROUND(P124*H124,2)</f>
        <v>0</v>
      </c>
      <c r="L124" s="254" t="s">
        <v>404</v>
      </c>
      <c r="M124" s="45"/>
      <c r="N124" s="259" t="s">
        <v>1</v>
      </c>
      <c r="O124" s="260" t="s">
        <v>41</v>
      </c>
      <c r="P124" s="261">
        <f>I124+J124</f>
        <v>0</v>
      </c>
      <c r="Q124" s="261">
        <f>ROUND(I124*H124,2)</f>
        <v>0</v>
      </c>
      <c r="R124" s="261">
        <f>ROUND(J124*H124,2)</f>
        <v>0</v>
      </c>
      <c r="S124" s="92"/>
      <c r="T124" s="262">
        <f>S124*H124</f>
        <v>0</v>
      </c>
      <c r="U124" s="262">
        <v>0</v>
      </c>
      <c r="V124" s="262">
        <f>U124*H124</f>
        <v>0</v>
      </c>
      <c r="W124" s="262">
        <v>0</v>
      </c>
      <c r="X124" s="263">
        <f>W124*H124</f>
        <v>0</v>
      </c>
      <c r="Y124" s="39"/>
      <c r="Z124" s="39"/>
      <c r="AA124" s="39"/>
      <c r="AB124" s="39"/>
      <c r="AC124" s="39"/>
      <c r="AD124" s="39"/>
      <c r="AE124" s="39"/>
      <c r="AR124" s="264" t="s">
        <v>239</v>
      </c>
      <c r="AT124" s="264" t="s">
        <v>226</v>
      </c>
      <c r="AU124" s="264" t="s">
        <v>88</v>
      </c>
      <c r="AY124" s="18" t="s">
        <v>223</v>
      </c>
      <c r="BE124" s="265">
        <f>IF(O124="základní",K124,0)</f>
        <v>0</v>
      </c>
      <c r="BF124" s="265">
        <f>IF(O124="snížená",K124,0)</f>
        <v>0</v>
      </c>
      <c r="BG124" s="265">
        <f>IF(O124="zákl. přenesená",K124,0)</f>
        <v>0</v>
      </c>
      <c r="BH124" s="265">
        <f>IF(O124="sníž. přenesená",K124,0)</f>
        <v>0</v>
      </c>
      <c r="BI124" s="265">
        <f>IF(O124="nulová",K124,0)</f>
        <v>0</v>
      </c>
      <c r="BJ124" s="18" t="s">
        <v>86</v>
      </c>
      <c r="BK124" s="265">
        <f>ROUND(P124*H124,2)</f>
        <v>0</v>
      </c>
      <c r="BL124" s="18" t="s">
        <v>239</v>
      </c>
      <c r="BM124" s="264" t="s">
        <v>5421</v>
      </c>
    </row>
    <row r="125" s="13" customFormat="1">
      <c r="A125" s="13"/>
      <c r="B125" s="274"/>
      <c r="C125" s="275"/>
      <c r="D125" s="266" t="s">
        <v>446</v>
      </c>
      <c r="E125" s="276" t="s">
        <v>1</v>
      </c>
      <c r="F125" s="277" t="s">
        <v>5422</v>
      </c>
      <c r="G125" s="275"/>
      <c r="H125" s="278">
        <v>0.32600000000000001</v>
      </c>
      <c r="I125" s="279"/>
      <c r="J125" s="279"/>
      <c r="K125" s="275"/>
      <c r="L125" s="275"/>
      <c r="M125" s="280"/>
      <c r="N125" s="281"/>
      <c r="O125" s="282"/>
      <c r="P125" s="282"/>
      <c r="Q125" s="282"/>
      <c r="R125" s="282"/>
      <c r="S125" s="282"/>
      <c r="T125" s="282"/>
      <c r="U125" s="282"/>
      <c r="V125" s="282"/>
      <c r="W125" s="282"/>
      <c r="X125" s="283"/>
      <c r="Y125" s="13"/>
      <c r="Z125" s="13"/>
      <c r="AA125" s="13"/>
      <c r="AB125" s="13"/>
      <c r="AC125" s="13"/>
      <c r="AD125" s="13"/>
      <c r="AE125" s="13"/>
      <c r="AT125" s="284" t="s">
        <v>446</v>
      </c>
      <c r="AU125" s="284" t="s">
        <v>88</v>
      </c>
      <c r="AV125" s="13" t="s">
        <v>88</v>
      </c>
      <c r="AW125" s="13" t="s">
        <v>5</v>
      </c>
      <c r="AX125" s="13" t="s">
        <v>78</v>
      </c>
      <c r="AY125" s="284" t="s">
        <v>223</v>
      </c>
    </row>
    <row r="126" s="13" customFormat="1">
      <c r="A126" s="13"/>
      <c r="B126" s="274"/>
      <c r="C126" s="275"/>
      <c r="D126" s="266" t="s">
        <v>446</v>
      </c>
      <c r="E126" s="276" t="s">
        <v>1</v>
      </c>
      <c r="F126" s="277" t="s">
        <v>5423</v>
      </c>
      <c r="G126" s="275"/>
      <c r="H126" s="278">
        <v>0.76000000000000001</v>
      </c>
      <c r="I126" s="279"/>
      <c r="J126" s="279"/>
      <c r="K126" s="275"/>
      <c r="L126" s="275"/>
      <c r="M126" s="280"/>
      <c r="N126" s="281"/>
      <c r="O126" s="282"/>
      <c r="P126" s="282"/>
      <c r="Q126" s="282"/>
      <c r="R126" s="282"/>
      <c r="S126" s="282"/>
      <c r="T126" s="282"/>
      <c r="U126" s="282"/>
      <c r="V126" s="282"/>
      <c r="W126" s="282"/>
      <c r="X126" s="283"/>
      <c r="Y126" s="13"/>
      <c r="Z126" s="13"/>
      <c r="AA126" s="13"/>
      <c r="AB126" s="13"/>
      <c r="AC126" s="13"/>
      <c r="AD126" s="13"/>
      <c r="AE126" s="13"/>
      <c r="AT126" s="284" t="s">
        <v>446</v>
      </c>
      <c r="AU126" s="284" t="s">
        <v>88</v>
      </c>
      <c r="AV126" s="13" t="s">
        <v>88</v>
      </c>
      <c r="AW126" s="13" t="s">
        <v>5</v>
      </c>
      <c r="AX126" s="13" t="s">
        <v>78</v>
      </c>
      <c r="AY126" s="284" t="s">
        <v>223</v>
      </c>
    </row>
    <row r="127" s="13" customFormat="1">
      <c r="A127" s="13"/>
      <c r="B127" s="274"/>
      <c r="C127" s="275"/>
      <c r="D127" s="266" t="s">
        <v>446</v>
      </c>
      <c r="E127" s="276" t="s">
        <v>1</v>
      </c>
      <c r="F127" s="277" t="s">
        <v>5424</v>
      </c>
      <c r="G127" s="275"/>
      <c r="H127" s="278">
        <v>0.26900000000000002</v>
      </c>
      <c r="I127" s="279"/>
      <c r="J127" s="279"/>
      <c r="K127" s="275"/>
      <c r="L127" s="275"/>
      <c r="M127" s="280"/>
      <c r="N127" s="281"/>
      <c r="O127" s="282"/>
      <c r="P127" s="282"/>
      <c r="Q127" s="282"/>
      <c r="R127" s="282"/>
      <c r="S127" s="282"/>
      <c r="T127" s="282"/>
      <c r="U127" s="282"/>
      <c r="V127" s="282"/>
      <c r="W127" s="282"/>
      <c r="X127" s="283"/>
      <c r="Y127" s="13"/>
      <c r="Z127" s="13"/>
      <c r="AA127" s="13"/>
      <c r="AB127" s="13"/>
      <c r="AC127" s="13"/>
      <c r="AD127" s="13"/>
      <c r="AE127" s="13"/>
      <c r="AT127" s="284" t="s">
        <v>446</v>
      </c>
      <c r="AU127" s="284" t="s">
        <v>88</v>
      </c>
      <c r="AV127" s="13" t="s">
        <v>88</v>
      </c>
      <c r="AW127" s="13" t="s">
        <v>5</v>
      </c>
      <c r="AX127" s="13" t="s">
        <v>78</v>
      </c>
      <c r="AY127" s="284" t="s">
        <v>223</v>
      </c>
    </row>
    <row r="128" s="13" customFormat="1">
      <c r="A128" s="13"/>
      <c r="B128" s="274"/>
      <c r="C128" s="275"/>
      <c r="D128" s="266" t="s">
        <v>446</v>
      </c>
      <c r="E128" s="276" t="s">
        <v>1</v>
      </c>
      <c r="F128" s="277" t="s">
        <v>5425</v>
      </c>
      <c r="G128" s="275"/>
      <c r="H128" s="278">
        <v>1.756</v>
      </c>
      <c r="I128" s="279"/>
      <c r="J128" s="279"/>
      <c r="K128" s="275"/>
      <c r="L128" s="275"/>
      <c r="M128" s="280"/>
      <c r="N128" s="281"/>
      <c r="O128" s="282"/>
      <c r="P128" s="282"/>
      <c r="Q128" s="282"/>
      <c r="R128" s="282"/>
      <c r="S128" s="282"/>
      <c r="T128" s="282"/>
      <c r="U128" s="282"/>
      <c r="V128" s="282"/>
      <c r="W128" s="282"/>
      <c r="X128" s="283"/>
      <c r="Y128" s="13"/>
      <c r="Z128" s="13"/>
      <c r="AA128" s="13"/>
      <c r="AB128" s="13"/>
      <c r="AC128" s="13"/>
      <c r="AD128" s="13"/>
      <c r="AE128" s="13"/>
      <c r="AT128" s="284" t="s">
        <v>446</v>
      </c>
      <c r="AU128" s="284" t="s">
        <v>88</v>
      </c>
      <c r="AV128" s="13" t="s">
        <v>88</v>
      </c>
      <c r="AW128" s="13" t="s">
        <v>5</v>
      </c>
      <c r="AX128" s="13" t="s">
        <v>78</v>
      </c>
      <c r="AY128" s="284" t="s">
        <v>223</v>
      </c>
    </row>
    <row r="129" s="13" customFormat="1">
      <c r="A129" s="13"/>
      <c r="B129" s="274"/>
      <c r="C129" s="275"/>
      <c r="D129" s="266" t="s">
        <v>446</v>
      </c>
      <c r="E129" s="276" t="s">
        <v>1</v>
      </c>
      <c r="F129" s="277" t="s">
        <v>5426</v>
      </c>
      <c r="G129" s="275"/>
      <c r="H129" s="278">
        <v>0.11500000000000001</v>
      </c>
      <c r="I129" s="279"/>
      <c r="J129" s="279"/>
      <c r="K129" s="275"/>
      <c r="L129" s="275"/>
      <c r="M129" s="280"/>
      <c r="N129" s="281"/>
      <c r="O129" s="282"/>
      <c r="P129" s="282"/>
      <c r="Q129" s="282"/>
      <c r="R129" s="282"/>
      <c r="S129" s="282"/>
      <c r="T129" s="282"/>
      <c r="U129" s="282"/>
      <c r="V129" s="282"/>
      <c r="W129" s="282"/>
      <c r="X129" s="283"/>
      <c r="Y129" s="13"/>
      <c r="Z129" s="13"/>
      <c r="AA129" s="13"/>
      <c r="AB129" s="13"/>
      <c r="AC129" s="13"/>
      <c r="AD129" s="13"/>
      <c r="AE129" s="13"/>
      <c r="AT129" s="284" t="s">
        <v>446</v>
      </c>
      <c r="AU129" s="284" t="s">
        <v>88</v>
      </c>
      <c r="AV129" s="13" t="s">
        <v>88</v>
      </c>
      <c r="AW129" s="13" t="s">
        <v>5</v>
      </c>
      <c r="AX129" s="13" t="s">
        <v>78</v>
      </c>
      <c r="AY129" s="284" t="s">
        <v>223</v>
      </c>
    </row>
    <row r="130" s="13" customFormat="1">
      <c r="A130" s="13"/>
      <c r="B130" s="274"/>
      <c r="C130" s="275"/>
      <c r="D130" s="266" t="s">
        <v>446</v>
      </c>
      <c r="E130" s="276" t="s">
        <v>1</v>
      </c>
      <c r="F130" s="277" t="s">
        <v>5427</v>
      </c>
      <c r="G130" s="275"/>
      <c r="H130" s="278">
        <v>4.8479999999999999</v>
      </c>
      <c r="I130" s="279"/>
      <c r="J130" s="279"/>
      <c r="K130" s="275"/>
      <c r="L130" s="275"/>
      <c r="M130" s="280"/>
      <c r="N130" s="281"/>
      <c r="O130" s="282"/>
      <c r="P130" s="282"/>
      <c r="Q130" s="282"/>
      <c r="R130" s="282"/>
      <c r="S130" s="282"/>
      <c r="T130" s="282"/>
      <c r="U130" s="282"/>
      <c r="V130" s="282"/>
      <c r="W130" s="282"/>
      <c r="X130" s="283"/>
      <c r="Y130" s="13"/>
      <c r="Z130" s="13"/>
      <c r="AA130" s="13"/>
      <c r="AB130" s="13"/>
      <c r="AC130" s="13"/>
      <c r="AD130" s="13"/>
      <c r="AE130" s="13"/>
      <c r="AT130" s="284" t="s">
        <v>446</v>
      </c>
      <c r="AU130" s="284" t="s">
        <v>88</v>
      </c>
      <c r="AV130" s="13" t="s">
        <v>88</v>
      </c>
      <c r="AW130" s="13" t="s">
        <v>5</v>
      </c>
      <c r="AX130" s="13" t="s">
        <v>78</v>
      </c>
      <c r="AY130" s="284" t="s">
        <v>223</v>
      </c>
    </row>
    <row r="131" s="13" customFormat="1">
      <c r="A131" s="13"/>
      <c r="B131" s="274"/>
      <c r="C131" s="275"/>
      <c r="D131" s="266" t="s">
        <v>446</v>
      </c>
      <c r="E131" s="276" t="s">
        <v>1</v>
      </c>
      <c r="F131" s="277" t="s">
        <v>5428</v>
      </c>
      <c r="G131" s="275"/>
      <c r="H131" s="278">
        <v>8.0459999999999994</v>
      </c>
      <c r="I131" s="279"/>
      <c r="J131" s="279"/>
      <c r="K131" s="275"/>
      <c r="L131" s="275"/>
      <c r="M131" s="280"/>
      <c r="N131" s="281"/>
      <c r="O131" s="282"/>
      <c r="P131" s="282"/>
      <c r="Q131" s="282"/>
      <c r="R131" s="282"/>
      <c r="S131" s="282"/>
      <c r="T131" s="282"/>
      <c r="U131" s="282"/>
      <c r="V131" s="282"/>
      <c r="W131" s="282"/>
      <c r="X131" s="283"/>
      <c r="Y131" s="13"/>
      <c r="Z131" s="13"/>
      <c r="AA131" s="13"/>
      <c r="AB131" s="13"/>
      <c r="AC131" s="13"/>
      <c r="AD131" s="13"/>
      <c r="AE131" s="13"/>
      <c r="AT131" s="284" t="s">
        <v>446</v>
      </c>
      <c r="AU131" s="284" t="s">
        <v>88</v>
      </c>
      <c r="AV131" s="13" t="s">
        <v>88</v>
      </c>
      <c r="AW131" s="13" t="s">
        <v>5</v>
      </c>
      <c r="AX131" s="13" t="s">
        <v>78</v>
      </c>
      <c r="AY131" s="284" t="s">
        <v>223</v>
      </c>
    </row>
    <row r="132" s="13" customFormat="1">
      <c r="A132" s="13"/>
      <c r="B132" s="274"/>
      <c r="C132" s="275"/>
      <c r="D132" s="266" t="s">
        <v>446</v>
      </c>
      <c r="E132" s="276" t="s">
        <v>1</v>
      </c>
      <c r="F132" s="277" t="s">
        <v>5429</v>
      </c>
      <c r="G132" s="275"/>
      <c r="H132" s="278">
        <v>1.488</v>
      </c>
      <c r="I132" s="279"/>
      <c r="J132" s="279"/>
      <c r="K132" s="275"/>
      <c r="L132" s="275"/>
      <c r="M132" s="280"/>
      <c r="N132" s="281"/>
      <c r="O132" s="282"/>
      <c r="P132" s="282"/>
      <c r="Q132" s="282"/>
      <c r="R132" s="282"/>
      <c r="S132" s="282"/>
      <c r="T132" s="282"/>
      <c r="U132" s="282"/>
      <c r="V132" s="282"/>
      <c r="W132" s="282"/>
      <c r="X132" s="283"/>
      <c r="Y132" s="13"/>
      <c r="Z132" s="13"/>
      <c r="AA132" s="13"/>
      <c r="AB132" s="13"/>
      <c r="AC132" s="13"/>
      <c r="AD132" s="13"/>
      <c r="AE132" s="13"/>
      <c r="AT132" s="284" t="s">
        <v>446</v>
      </c>
      <c r="AU132" s="284" t="s">
        <v>88</v>
      </c>
      <c r="AV132" s="13" t="s">
        <v>88</v>
      </c>
      <c r="AW132" s="13" t="s">
        <v>5</v>
      </c>
      <c r="AX132" s="13" t="s">
        <v>78</v>
      </c>
      <c r="AY132" s="284" t="s">
        <v>223</v>
      </c>
    </row>
    <row r="133" s="13" customFormat="1">
      <c r="A133" s="13"/>
      <c r="B133" s="274"/>
      <c r="C133" s="275"/>
      <c r="D133" s="266" t="s">
        <v>446</v>
      </c>
      <c r="E133" s="276" t="s">
        <v>1</v>
      </c>
      <c r="F133" s="277" t="s">
        <v>5430</v>
      </c>
      <c r="G133" s="275"/>
      <c r="H133" s="278">
        <v>2.976</v>
      </c>
      <c r="I133" s="279"/>
      <c r="J133" s="279"/>
      <c r="K133" s="275"/>
      <c r="L133" s="275"/>
      <c r="M133" s="280"/>
      <c r="N133" s="281"/>
      <c r="O133" s="282"/>
      <c r="P133" s="282"/>
      <c r="Q133" s="282"/>
      <c r="R133" s="282"/>
      <c r="S133" s="282"/>
      <c r="T133" s="282"/>
      <c r="U133" s="282"/>
      <c r="V133" s="282"/>
      <c r="W133" s="282"/>
      <c r="X133" s="283"/>
      <c r="Y133" s="13"/>
      <c r="Z133" s="13"/>
      <c r="AA133" s="13"/>
      <c r="AB133" s="13"/>
      <c r="AC133" s="13"/>
      <c r="AD133" s="13"/>
      <c r="AE133" s="13"/>
      <c r="AT133" s="284" t="s">
        <v>446</v>
      </c>
      <c r="AU133" s="284" t="s">
        <v>88</v>
      </c>
      <c r="AV133" s="13" t="s">
        <v>88</v>
      </c>
      <c r="AW133" s="13" t="s">
        <v>5</v>
      </c>
      <c r="AX133" s="13" t="s">
        <v>78</v>
      </c>
      <c r="AY133" s="284" t="s">
        <v>223</v>
      </c>
    </row>
    <row r="134" s="13" customFormat="1">
      <c r="A134" s="13"/>
      <c r="B134" s="274"/>
      <c r="C134" s="275"/>
      <c r="D134" s="266" t="s">
        <v>446</v>
      </c>
      <c r="E134" s="276" t="s">
        <v>1</v>
      </c>
      <c r="F134" s="277" t="s">
        <v>5431</v>
      </c>
      <c r="G134" s="275"/>
      <c r="H134" s="278">
        <v>2.6600000000000001</v>
      </c>
      <c r="I134" s="279"/>
      <c r="J134" s="279"/>
      <c r="K134" s="275"/>
      <c r="L134" s="275"/>
      <c r="M134" s="280"/>
      <c r="N134" s="281"/>
      <c r="O134" s="282"/>
      <c r="P134" s="282"/>
      <c r="Q134" s="282"/>
      <c r="R134" s="282"/>
      <c r="S134" s="282"/>
      <c r="T134" s="282"/>
      <c r="U134" s="282"/>
      <c r="V134" s="282"/>
      <c r="W134" s="282"/>
      <c r="X134" s="283"/>
      <c r="Y134" s="13"/>
      <c r="Z134" s="13"/>
      <c r="AA134" s="13"/>
      <c r="AB134" s="13"/>
      <c r="AC134" s="13"/>
      <c r="AD134" s="13"/>
      <c r="AE134" s="13"/>
      <c r="AT134" s="284" t="s">
        <v>446</v>
      </c>
      <c r="AU134" s="284" t="s">
        <v>88</v>
      </c>
      <c r="AV134" s="13" t="s">
        <v>88</v>
      </c>
      <c r="AW134" s="13" t="s">
        <v>5</v>
      </c>
      <c r="AX134" s="13" t="s">
        <v>78</v>
      </c>
      <c r="AY134" s="284" t="s">
        <v>223</v>
      </c>
    </row>
    <row r="135" s="13" customFormat="1">
      <c r="A135" s="13"/>
      <c r="B135" s="274"/>
      <c r="C135" s="275"/>
      <c r="D135" s="266" t="s">
        <v>446</v>
      </c>
      <c r="E135" s="276" t="s">
        <v>1</v>
      </c>
      <c r="F135" s="277" t="s">
        <v>5432</v>
      </c>
      <c r="G135" s="275"/>
      <c r="H135" s="278">
        <v>6.75</v>
      </c>
      <c r="I135" s="279"/>
      <c r="J135" s="279"/>
      <c r="K135" s="275"/>
      <c r="L135" s="275"/>
      <c r="M135" s="280"/>
      <c r="N135" s="281"/>
      <c r="O135" s="282"/>
      <c r="P135" s="282"/>
      <c r="Q135" s="282"/>
      <c r="R135" s="282"/>
      <c r="S135" s="282"/>
      <c r="T135" s="282"/>
      <c r="U135" s="282"/>
      <c r="V135" s="282"/>
      <c r="W135" s="282"/>
      <c r="X135" s="283"/>
      <c r="Y135" s="13"/>
      <c r="Z135" s="13"/>
      <c r="AA135" s="13"/>
      <c r="AB135" s="13"/>
      <c r="AC135" s="13"/>
      <c r="AD135" s="13"/>
      <c r="AE135" s="13"/>
      <c r="AT135" s="284" t="s">
        <v>446</v>
      </c>
      <c r="AU135" s="284" t="s">
        <v>88</v>
      </c>
      <c r="AV135" s="13" t="s">
        <v>88</v>
      </c>
      <c r="AW135" s="13" t="s">
        <v>5</v>
      </c>
      <c r="AX135" s="13" t="s">
        <v>78</v>
      </c>
      <c r="AY135" s="284" t="s">
        <v>223</v>
      </c>
    </row>
    <row r="136" s="14" customFormat="1">
      <c r="A136" s="14"/>
      <c r="B136" s="285"/>
      <c r="C136" s="286"/>
      <c r="D136" s="266" t="s">
        <v>446</v>
      </c>
      <c r="E136" s="287" t="s">
        <v>5414</v>
      </c>
      <c r="F136" s="288" t="s">
        <v>463</v>
      </c>
      <c r="G136" s="286"/>
      <c r="H136" s="289">
        <v>29.994</v>
      </c>
      <c r="I136" s="290"/>
      <c r="J136" s="290"/>
      <c r="K136" s="286"/>
      <c r="L136" s="286"/>
      <c r="M136" s="291"/>
      <c r="N136" s="292"/>
      <c r="O136" s="293"/>
      <c r="P136" s="293"/>
      <c r="Q136" s="293"/>
      <c r="R136" s="293"/>
      <c r="S136" s="293"/>
      <c r="T136" s="293"/>
      <c r="U136" s="293"/>
      <c r="V136" s="293"/>
      <c r="W136" s="293"/>
      <c r="X136" s="294"/>
      <c r="Y136" s="14"/>
      <c r="Z136" s="14"/>
      <c r="AA136" s="14"/>
      <c r="AB136" s="14"/>
      <c r="AC136" s="14"/>
      <c r="AD136" s="14"/>
      <c r="AE136" s="14"/>
      <c r="AT136" s="295" t="s">
        <v>446</v>
      </c>
      <c r="AU136" s="295" t="s">
        <v>88</v>
      </c>
      <c r="AV136" s="14" t="s">
        <v>239</v>
      </c>
      <c r="AW136" s="14" t="s">
        <v>5</v>
      </c>
      <c r="AX136" s="14" t="s">
        <v>86</v>
      </c>
      <c r="AY136" s="295" t="s">
        <v>223</v>
      </c>
    </row>
    <row r="137" s="2" customFormat="1" ht="21.75" customHeight="1">
      <c r="A137" s="39"/>
      <c r="B137" s="40"/>
      <c r="C137" s="252" t="s">
        <v>88</v>
      </c>
      <c r="D137" s="252" t="s">
        <v>226</v>
      </c>
      <c r="E137" s="253" t="s">
        <v>1332</v>
      </c>
      <c r="F137" s="254" t="s">
        <v>1333</v>
      </c>
      <c r="G137" s="255" t="s">
        <v>409</v>
      </c>
      <c r="H137" s="256">
        <v>14.997</v>
      </c>
      <c r="I137" s="257"/>
      <c r="J137" s="257"/>
      <c r="K137" s="258">
        <f>ROUND(P137*H137,2)</f>
        <v>0</v>
      </c>
      <c r="L137" s="254" t="s">
        <v>404</v>
      </c>
      <c r="M137" s="45"/>
      <c r="N137" s="259" t="s">
        <v>1</v>
      </c>
      <c r="O137" s="260" t="s">
        <v>41</v>
      </c>
      <c r="P137" s="261">
        <f>I137+J137</f>
        <v>0</v>
      </c>
      <c r="Q137" s="261">
        <f>ROUND(I137*H137,2)</f>
        <v>0</v>
      </c>
      <c r="R137" s="261">
        <f>ROUND(J137*H137,2)</f>
        <v>0</v>
      </c>
      <c r="S137" s="92"/>
      <c r="T137" s="262">
        <f>S137*H137</f>
        <v>0</v>
      </c>
      <c r="U137" s="262">
        <v>0</v>
      </c>
      <c r="V137" s="262">
        <f>U137*H137</f>
        <v>0</v>
      </c>
      <c r="W137" s="262">
        <v>0</v>
      </c>
      <c r="X137" s="263">
        <f>W137*H137</f>
        <v>0</v>
      </c>
      <c r="Y137" s="39"/>
      <c r="Z137" s="39"/>
      <c r="AA137" s="39"/>
      <c r="AB137" s="39"/>
      <c r="AC137" s="39"/>
      <c r="AD137" s="39"/>
      <c r="AE137" s="39"/>
      <c r="AR137" s="264" t="s">
        <v>239</v>
      </c>
      <c r="AT137" s="264" t="s">
        <v>226</v>
      </c>
      <c r="AU137" s="264" t="s">
        <v>88</v>
      </c>
      <c r="AY137" s="18" t="s">
        <v>223</v>
      </c>
      <c r="BE137" s="265">
        <f>IF(O137="základní",K137,0)</f>
        <v>0</v>
      </c>
      <c r="BF137" s="265">
        <f>IF(O137="snížená",K137,0)</f>
        <v>0</v>
      </c>
      <c r="BG137" s="265">
        <f>IF(O137="zákl. přenesená",K137,0)</f>
        <v>0</v>
      </c>
      <c r="BH137" s="265">
        <f>IF(O137="sníž. přenesená",K137,0)</f>
        <v>0</v>
      </c>
      <c r="BI137" s="265">
        <f>IF(O137="nulová",K137,0)</f>
        <v>0</v>
      </c>
      <c r="BJ137" s="18" t="s">
        <v>86</v>
      </c>
      <c r="BK137" s="265">
        <f>ROUND(P137*H137,2)</f>
        <v>0</v>
      </c>
      <c r="BL137" s="18" t="s">
        <v>239</v>
      </c>
      <c r="BM137" s="264" t="s">
        <v>5433</v>
      </c>
    </row>
    <row r="138" s="13" customFormat="1">
      <c r="A138" s="13"/>
      <c r="B138" s="274"/>
      <c r="C138" s="275"/>
      <c r="D138" s="266" t="s">
        <v>446</v>
      </c>
      <c r="E138" s="276" t="s">
        <v>1</v>
      </c>
      <c r="F138" s="277" t="s">
        <v>5414</v>
      </c>
      <c r="G138" s="275"/>
      <c r="H138" s="278">
        <v>29.994</v>
      </c>
      <c r="I138" s="279"/>
      <c r="J138" s="279"/>
      <c r="K138" s="275"/>
      <c r="L138" s="275"/>
      <c r="M138" s="280"/>
      <c r="N138" s="281"/>
      <c r="O138" s="282"/>
      <c r="P138" s="282"/>
      <c r="Q138" s="282"/>
      <c r="R138" s="282"/>
      <c r="S138" s="282"/>
      <c r="T138" s="282"/>
      <c r="U138" s="282"/>
      <c r="V138" s="282"/>
      <c r="W138" s="282"/>
      <c r="X138" s="283"/>
      <c r="Y138" s="13"/>
      <c r="Z138" s="13"/>
      <c r="AA138" s="13"/>
      <c r="AB138" s="13"/>
      <c r="AC138" s="13"/>
      <c r="AD138" s="13"/>
      <c r="AE138" s="13"/>
      <c r="AT138" s="284" t="s">
        <v>446</v>
      </c>
      <c r="AU138" s="284" t="s">
        <v>88</v>
      </c>
      <c r="AV138" s="13" t="s">
        <v>88</v>
      </c>
      <c r="AW138" s="13" t="s">
        <v>5</v>
      </c>
      <c r="AX138" s="13" t="s">
        <v>86</v>
      </c>
      <c r="AY138" s="284" t="s">
        <v>223</v>
      </c>
    </row>
    <row r="139" s="13" customFormat="1">
      <c r="A139" s="13"/>
      <c r="B139" s="274"/>
      <c r="C139" s="275"/>
      <c r="D139" s="266" t="s">
        <v>446</v>
      </c>
      <c r="E139" s="275"/>
      <c r="F139" s="277" t="s">
        <v>5434</v>
      </c>
      <c r="G139" s="275"/>
      <c r="H139" s="278">
        <v>14.997</v>
      </c>
      <c r="I139" s="279"/>
      <c r="J139" s="279"/>
      <c r="K139" s="275"/>
      <c r="L139" s="275"/>
      <c r="M139" s="280"/>
      <c r="N139" s="281"/>
      <c r="O139" s="282"/>
      <c r="P139" s="282"/>
      <c r="Q139" s="282"/>
      <c r="R139" s="282"/>
      <c r="S139" s="282"/>
      <c r="T139" s="282"/>
      <c r="U139" s="282"/>
      <c r="V139" s="282"/>
      <c r="W139" s="282"/>
      <c r="X139" s="283"/>
      <c r="Y139" s="13"/>
      <c r="Z139" s="13"/>
      <c r="AA139" s="13"/>
      <c r="AB139" s="13"/>
      <c r="AC139" s="13"/>
      <c r="AD139" s="13"/>
      <c r="AE139" s="13"/>
      <c r="AT139" s="284" t="s">
        <v>446</v>
      </c>
      <c r="AU139" s="284" t="s">
        <v>88</v>
      </c>
      <c r="AV139" s="13" t="s">
        <v>88</v>
      </c>
      <c r="AW139" s="13" t="s">
        <v>4</v>
      </c>
      <c r="AX139" s="13" t="s">
        <v>86</v>
      </c>
      <c r="AY139" s="284" t="s">
        <v>223</v>
      </c>
    </row>
    <row r="140" s="2" customFormat="1" ht="21.75" customHeight="1">
      <c r="A140" s="39"/>
      <c r="B140" s="40"/>
      <c r="C140" s="252" t="s">
        <v>580</v>
      </c>
      <c r="D140" s="252" t="s">
        <v>226</v>
      </c>
      <c r="E140" s="253" t="s">
        <v>541</v>
      </c>
      <c r="F140" s="254" t="s">
        <v>542</v>
      </c>
      <c r="G140" s="255" t="s">
        <v>409</v>
      </c>
      <c r="H140" s="256">
        <v>13.887000000000001</v>
      </c>
      <c r="I140" s="257"/>
      <c r="J140" s="257"/>
      <c r="K140" s="258">
        <f>ROUND(P140*H140,2)</f>
        <v>0</v>
      </c>
      <c r="L140" s="254" t="s">
        <v>404</v>
      </c>
      <c r="M140" s="45"/>
      <c r="N140" s="259" t="s">
        <v>1</v>
      </c>
      <c r="O140" s="260" t="s">
        <v>41</v>
      </c>
      <c r="P140" s="261">
        <f>I140+J140</f>
        <v>0</v>
      </c>
      <c r="Q140" s="261">
        <f>ROUND(I140*H140,2)</f>
        <v>0</v>
      </c>
      <c r="R140" s="261">
        <f>ROUND(J140*H140,2)</f>
        <v>0</v>
      </c>
      <c r="S140" s="92"/>
      <c r="T140" s="262">
        <f>S140*H140</f>
        <v>0</v>
      </c>
      <c r="U140" s="262">
        <v>0</v>
      </c>
      <c r="V140" s="262">
        <f>U140*H140</f>
        <v>0</v>
      </c>
      <c r="W140" s="262">
        <v>0</v>
      </c>
      <c r="X140" s="263">
        <f>W140*H140</f>
        <v>0</v>
      </c>
      <c r="Y140" s="39"/>
      <c r="Z140" s="39"/>
      <c r="AA140" s="39"/>
      <c r="AB140" s="39"/>
      <c r="AC140" s="39"/>
      <c r="AD140" s="39"/>
      <c r="AE140" s="39"/>
      <c r="AR140" s="264" t="s">
        <v>239</v>
      </c>
      <c r="AT140" s="264" t="s">
        <v>226</v>
      </c>
      <c r="AU140" s="264" t="s">
        <v>88</v>
      </c>
      <c r="AY140" s="18" t="s">
        <v>223</v>
      </c>
      <c r="BE140" s="265">
        <f>IF(O140="základní",K140,0)</f>
        <v>0</v>
      </c>
      <c r="BF140" s="265">
        <f>IF(O140="snížená",K140,0)</f>
        <v>0</v>
      </c>
      <c r="BG140" s="265">
        <f>IF(O140="zákl. přenesená",K140,0)</f>
        <v>0</v>
      </c>
      <c r="BH140" s="265">
        <f>IF(O140="sníž. přenesená",K140,0)</f>
        <v>0</v>
      </c>
      <c r="BI140" s="265">
        <f>IF(O140="nulová",K140,0)</f>
        <v>0</v>
      </c>
      <c r="BJ140" s="18" t="s">
        <v>86</v>
      </c>
      <c r="BK140" s="265">
        <f>ROUND(P140*H140,2)</f>
        <v>0</v>
      </c>
      <c r="BL140" s="18" t="s">
        <v>239</v>
      </c>
      <c r="BM140" s="264" t="s">
        <v>5435</v>
      </c>
    </row>
    <row r="141" s="13" customFormat="1">
      <c r="A141" s="13"/>
      <c r="B141" s="274"/>
      <c r="C141" s="275"/>
      <c r="D141" s="266" t="s">
        <v>446</v>
      </c>
      <c r="E141" s="276" t="s">
        <v>1</v>
      </c>
      <c r="F141" s="277" t="s">
        <v>5436</v>
      </c>
      <c r="G141" s="275"/>
      <c r="H141" s="278">
        <v>13.887000000000001</v>
      </c>
      <c r="I141" s="279"/>
      <c r="J141" s="279"/>
      <c r="K141" s="275"/>
      <c r="L141" s="275"/>
      <c r="M141" s="280"/>
      <c r="N141" s="281"/>
      <c r="O141" s="282"/>
      <c r="P141" s="282"/>
      <c r="Q141" s="282"/>
      <c r="R141" s="282"/>
      <c r="S141" s="282"/>
      <c r="T141" s="282"/>
      <c r="U141" s="282"/>
      <c r="V141" s="282"/>
      <c r="W141" s="282"/>
      <c r="X141" s="283"/>
      <c r="Y141" s="13"/>
      <c r="Z141" s="13"/>
      <c r="AA141" s="13"/>
      <c r="AB141" s="13"/>
      <c r="AC141" s="13"/>
      <c r="AD141" s="13"/>
      <c r="AE141" s="13"/>
      <c r="AT141" s="284" t="s">
        <v>446</v>
      </c>
      <c r="AU141" s="284" t="s">
        <v>88</v>
      </c>
      <c r="AV141" s="13" t="s">
        <v>88</v>
      </c>
      <c r="AW141" s="13" t="s">
        <v>5</v>
      </c>
      <c r="AX141" s="13" t="s">
        <v>86</v>
      </c>
      <c r="AY141" s="284" t="s">
        <v>223</v>
      </c>
    </row>
    <row r="142" s="2" customFormat="1" ht="21.75" customHeight="1">
      <c r="A142" s="39"/>
      <c r="B142" s="40"/>
      <c r="C142" s="252" t="s">
        <v>222</v>
      </c>
      <c r="D142" s="252" t="s">
        <v>226</v>
      </c>
      <c r="E142" s="253" t="s">
        <v>1019</v>
      </c>
      <c r="F142" s="254" t="s">
        <v>1365</v>
      </c>
      <c r="G142" s="255" t="s">
        <v>501</v>
      </c>
      <c r="H142" s="256">
        <v>30.550999999999998</v>
      </c>
      <c r="I142" s="257"/>
      <c r="J142" s="257"/>
      <c r="K142" s="258">
        <f>ROUND(P142*H142,2)</f>
        <v>0</v>
      </c>
      <c r="L142" s="254" t="s">
        <v>404</v>
      </c>
      <c r="M142" s="45"/>
      <c r="N142" s="259" t="s">
        <v>1</v>
      </c>
      <c r="O142" s="260" t="s">
        <v>41</v>
      </c>
      <c r="P142" s="261">
        <f>I142+J142</f>
        <v>0</v>
      </c>
      <c r="Q142" s="261">
        <f>ROUND(I142*H142,2)</f>
        <v>0</v>
      </c>
      <c r="R142" s="261">
        <f>ROUND(J142*H142,2)</f>
        <v>0</v>
      </c>
      <c r="S142" s="92"/>
      <c r="T142" s="262">
        <f>S142*H142</f>
        <v>0</v>
      </c>
      <c r="U142" s="262">
        <v>0</v>
      </c>
      <c r="V142" s="262">
        <f>U142*H142</f>
        <v>0</v>
      </c>
      <c r="W142" s="262">
        <v>0</v>
      </c>
      <c r="X142" s="263">
        <f>W142*H142</f>
        <v>0</v>
      </c>
      <c r="Y142" s="39"/>
      <c r="Z142" s="39"/>
      <c r="AA142" s="39"/>
      <c r="AB142" s="39"/>
      <c r="AC142" s="39"/>
      <c r="AD142" s="39"/>
      <c r="AE142" s="39"/>
      <c r="AR142" s="264" t="s">
        <v>239</v>
      </c>
      <c r="AT142" s="264" t="s">
        <v>226</v>
      </c>
      <c r="AU142" s="264" t="s">
        <v>88</v>
      </c>
      <c r="AY142" s="18" t="s">
        <v>223</v>
      </c>
      <c r="BE142" s="265">
        <f>IF(O142="základní",K142,0)</f>
        <v>0</v>
      </c>
      <c r="BF142" s="265">
        <f>IF(O142="snížená",K142,0)</f>
        <v>0</v>
      </c>
      <c r="BG142" s="265">
        <f>IF(O142="zákl. přenesená",K142,0)</f>
        <v>0</v>
      </c>
      <c r="BH142" s="265">
        <f>IF(O142="sníž. přenesená",K142,0)</f>
        <v>0</v>
      </c>
      <c r="BI142" s="265">
        <f>IF(O142="nulová",K142,0)</f>
        <v>0</v>
      </c>
      <c r="BJ142" s="18" t="s">
        <v>86</v>
      </c>
      <c r="BK142" s="265">
        <f>ROUND(P142*H142,2)</f>
        <v>0</v>
      </c>
      <c r="BL142" s="18" t="s">
        <v>239</v>
      </c>
      <c r="BM142" s="264" t="s">
        <v>5437</v>
      </c>
    </row>
    <row r="143" s="2" customFormat="1">
      <c r="A143" s="39"/>
      <c r="B143" s="40"/>
      <c r="C143" s="41"/>
      <c r="D143" s="266" t="s">
        <v>232</v>
      </c>
      <c r="E143" s="41"/>
      <c r="F143" s="267" t="s">
        <v>702</v>
      </c>
      <c r="G143" s="41"/>
      <c r="H143" s="41"/>
      <c r="I143" s="158"/>
      <c r="J143" s="158"/>
      <c r="K143" s="41"/>
      <c r="L143" s="41"/>
      <c r="M143" s="45"/>
      <c r="N143" s="268"/>
      <c r="O143" s="269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232</v>
      </c>
      <c r="AU143" s="18" t="s">
        <v>88</v>
      </c>
    </row>
    <row r="144" s="13" customFormat="1">
      <c r="A144" s="13"/>
      <c r="B144" s="274"/>
      <c r="C144" s="275"/>
      <c r="D144" s="266" t="s">
        <v>446</v>
      </c>
      <c r="E144" s="276" t="s">
        <v>1</v>
      </c>
      <c r="F144" s="277" t="s">
        <v>5438</v>
      </c>
      <c r="G144" s="275"/>
      <c r="H144" s="278">
        <v>30.550999999999998</v>
      </c>
      <c r="I144" s="279"/>
      <c r="J144" s="279"/>
      <c r="K144" s="275"/>
      <c r="L144" s="275"/>
      <c r="M144" s="280"/>
      <c r="N144" s="281"/>
      <c r="O144" s="282"/>
      <c r="P144" s="282"/>
      <c r="Q144" s="282"/>
      <c r="R144" s="282"/>
      <c r="S144" s="282"/>
      <c r="T144" s="282"/>
      <c r="U144" s="282"/>
      <c r="V144" s="282"/>
      <c r="W144" s="282"/>
      <c r="X144" s="283"/>
      <c r="Y144" s="13"/>
      <c r="Z144" s="13"/>
      <c r="AA144" s="13"/>
      <c r="AB144" s="13"/>
      <c r="AC144" s="13"/>
      <c r="AD144" s="13"/>
      <c r="AE144" s="13"/>
      <c r="AT144" s="284" t="s">
        <v>446</v>
      </c>
      <c r="AU144" s="284" t="s">
        <v>88</v>
      </c>
      <c r="AV144" s="13" t="s">
        <v>88</v>
      </c>
      <c r="AW144" s="13" t="s">
        <v>5</v>
      </c>
      <c r="AX144" s="13" t="s">
        <v>86</v>
      </c>
      <c r="AY144" s="284" t="s">
        <v>223</v>
      </c>
    </row>
    <row r="145" s="2" customFormat="1" ht="21.75" customHeight="1">
      <c r="A145" s="39"/>
      <c r="B145" s="40"/>
      <c r="C145" s="252" t="s">
        <v>248</v>
      </c>
      <c r="D145" s="252" t="s">
        <v>226</v>
      </c>
      <c r="E145" s="253" t="s">
        <v>913</v>
      </c>
      <c r="F145" s="254" t="s">
        <v>914</v>
      </c>
      <c r="G145" s="255" t="s">
        <v>409</v>
      </c>
      <c r="H145" s="256">
        <v>16.106999999999999</v>
      </c>
      <c r="I145" s="257"/>
      <c r="J145" s="257"/>
      <c r="K145" s="258">
        <f>ROUND(P145*H145,2)</f>
        <v>0</v>
      </c>
      <c r="L145" s="254" t="s">
        <v>404</v>
      </c>
      <c r="M145" s="45"/>
      <c r="N145" s="259" t="s">
        <v>1</v>
      </c>
      <c r="O145" s="260" t="s">
        <v>41</v>
      </c>
      <c r="P145" s="261">
        <f>I145+J145</f>
        <v>0</v>
      </c>
      <c r="Q145" s="261">
        <f>ROUND(I145*H145,2)</f>
        <v>0</v>
      </c>
      <c r="R145" s="261">
        <f>ROUND(J145*H145,2)</f>
        <v>0</v>
      </c>
      <c r="S145" s="92"/>
      <c r="T145" s="262">
        <f>S145*H145</f>
        <v>0</v>
      </c>
      <c r="U145" s="262">
        <v>0</v>
      </c>
      <c r="V145" s="262">
        <f>U145*H145</f>
        <v>0</v>
      </c>
      <c r="W145" s="262">
        <v>0</v>
      </c>
      <c r="X145" s="263">
        <f>W145*H145</f>
        <v>0</v>
      </c>
      <c r="Y145" s="39"/>
      <c r="Z145" s="39"/>
      <c r="AA145" s="39"/>
      <c r="AB145" s="39"/>
      <c r="AC145" s="39"/>
      <c r="AD145" s="39"/>
      <c r="AE145" s="39"/>
      <c r="AR145" s="264" t="s">
        <v>239</v>
      </c>
      <c r="AT145" s="264" t="s">
        <v>226</v>
      </c>
      <c r="AU145" s="264" t="s">
        <v>88</v>
      </c>
      <c r="AY145" s="18" t="s">
        <v>223</v>
      </c>
      <c r="BE145" s="265">
        <f>IF(O145="základní",K145,0)</f>
        <v>0</v>
      </c>
      <c r="BF145" s="265">
        <f>IF(O145="snížená",K145,0)</f>
        <v>0</v>
      </c>
      <c r="BG145" s="265">
        <f>IF(O145="zákl. přenesená",K145,0)</f>
        <v>0</v>
      </c>
      <c r="BH145" s="265">
        <f>IF(O145="sníž. přenesená",K145,0)</f>
        <v>0</v>
      </c>
      <c r="BI145" s="265">
        <f>IF(O145="nulová",K145,0)</f>
        <v>0</v>
      </c>
      <c r="BJ145" s="18" t="s">
        <v>86</v>
      </c>
      <c r="BK145" s="265">
        <f>ROUND(P145*H145,2)</f>
        <v>0</v>
      </c>
      <c r="BL145" s="18" t="s">
        <v>239</v>
      </c>
      <c r="BM145" s="264" t="s">
        <v>5439</v>
      </c>
    </row>
    <row r="146" s="2" customFormat="1">
      <c r="A146" s="39"/>
      <c r="B146" s="40"/>
      <c r="C146" s="41"/>
      <c r="D146" s="266" t="s">
        <v>232</v>
      </c>
      <c r="E146" s="41"/>
      <c r="F146" s="267" t="s">
        <v>5054</v>
      </c>
      <c r="G146" s="41"/>
      <c r="H146" s="41"/>
      <c r="I146" s="158"/>
      <c r="J146" s="158"/>
      <c r="K146" s="41"/>
      <c r="L146" s="41"/>
      <c r="M146" s="45"/>
      <c r="N146" s="268"/>
      <c r="O146" s="269"/>
      <c r="P146" s="92"/>
      <c r="Q146" s="92"/>
      <c r="R146" s="92"/>
      <c r="S146" s="92"/>
      <c r="T146" s="92"/>
      <c r="U146" s="92"/>
      <c r="V146" s="92"/>
      <c r="W146" s="92"/>
      <c r="X146" s="93"/>
      <c r="Y146" s="39"/>
      <c r="Z146" s="39"/>
      <c r="AA146" s="39"/>
      <c r="AB146" s="39"/>
      <c r="AC146" s="39"/>
      <c r="AD146" s="39"/>
      <c r="AE146" s="39"/>
      <c r="AT146" s="18" t="s">
        <v>232</v>
      </c>
      <c r="AU146" s="18" t="s">
        <v>88</v>
      </c>
    </row>
    <row r="147" s="13" customFormat="1">
      <c r="A147" s="13"/>
      <c r="B147" s="274"/>
      <c r="C147" s="275"/>
      <c r="D147" s="266" t="s">
        <v>446</v>
      </c>
      <c r="E147" s="276" t="s">
        <v>1</v>
      </c>
      <c r="F147" s="277" t="s">
        <v>5440</v>
      </c>
      <c r="G147" s="275"/>
      <c r="H147" s="278">
        <v>1.28</v>
      </c>
      <c r="I147" s="279"/>
      <c r="J147" s="279"/>
      <c r="K147" s="275"/>
      <c r="L147" s="275"/>
      <c r="M147" s="280"/>
      <c r="N147" s="281"/>
      <c r="O147" s="282"/>
      <c r="P147" s="282"/>
      <c r="Q147" s="282"/>
      <c r="R147" s="282"/>
      <c r="S147" s="282"/>
      <c r="T147" s="282"/>
      <c r="U147" s="282"/>
      <c r="V147" s="282"/>
      <c r="W147" s="282"/>
      <c r="X147" s="283"/>
      <c r="Y147" s="13"/>
      <c r="Z147" s="13"/>
      <c r="AA147" s="13"/>
      <c r="AB147" s="13"/>
      <c r="AC147" s="13"/>
      <c r="AD147" s="13"/>
      <c r="AE147" s="13"/>
      <c r="AT147" s="284" t="s">
        <v>446</v>
      </c>
      <c r="AU147" s="284" t="s">
        <v>88</v>
      </c>
      <c r="AV147" s="13" t="s">
        <v>88</v>
      </c>
      <c r="AW147" s="13" t="s">
        <v>5</v>
      </c>
      <c r="AX147" s="13" t="s">
        <v>78</v>
      </c>
      <c r="AY147" s="284" t="s">
        <v>223</v>
      </c>
    </row>
    <row r="148" s="13" customFormat="1">
      <c r="A148" s="13"/>
      <c r="B148" s="274"/>
      <c r="C148" s="275"/>
      <c r="D148" s="266" t="s">
        <v>446</v>
      </c>
      <c r="E148" s="276" t="s">
        <v>1</v>
      </c>
      <c r="F148" s="277" t="s">
        <v>5441</v>
      </c>
      <c r="G148" s="275"/>
      <c r="H148" s="278">
        <v>3.1120000000000001</v>
      </c>
      <c r="I148" s="279"/>
      <c r="J148" s="279"/>
      <c r="K148" s="275"/>
      <c r="L148" s="275"/>
      <c r="M148" s="280"/>
      <c r="N148" s="281"/>
      <c r="O148" s="282"/>
      <c r="P148" s="282"/>
      <c r="Q148" s="282"/>
      <c r="R148" s="282"/>
      <c r="S148" s="282"/>
      <c r="T148" s="282"/>
      <c r="U148" s="282"/>
      <c r="V148" s="282"/>
      <c r="W148" s="282"/>
      <c r="X148" s="283"/>
      <c r="Y148" s="13"/>
      <c r="Z148" s="13"/>
      <c r="AA148" s="13"/>
      <c r="AB148" s="13"/>
      <c r="AC148" s="13"/>
      <c r="AD148" s="13"/>
      <c r="AE148" s="13"/>
      <c r="AT148" s="284" t="s">
        <v>446</v>
      </c>
      <c r="AU148" s="284" t="s">
        <v>88</v>
      </c>
      <c r="AV148" s="13" t="s">
        <v>88</v>
      </c>
      <c r="AW148" s="13" t="s">
        <v>5</v>
      </c>
      <c r="AX148" s="13" t="s">
        <v>78</v>
      </c>
      <c r="AY148" s="284" t="s">
        <v>223</v>
      </c>
    </row>
    <row r="149" s="13" customFormat="1">
      <c r="A149" s="13"/>
      <c r="B149" s="274"/>
      <c r="C149" s="275"/>
      <c r="D149" s="266" t="s">
        <v>446</v>
      </c>
      <c r="E149" s="276" t="s">
        <v>1</v>
      </c>
      <c r="F149" s="277" t="s">
        <v>5442</v>
      </c>
      <c r="G149" s="275"/>
      <c r="H149" s="278">
        <v>2.754</v>
      </c>
      <c r="I149" s="279"/>
      <c r="J149" s="279"/>
      <c r="K149" s="275"/>
      <c r="L149" s="275"/>
      <c r="M149" s="280"/>
      <c r="N149" s="281"/>
      <c r="O149" s="282"/>
      <c r="P149" s="282"/>
      <c r="Q149" s="282"/>
      <c r="R149" s="282"/>
      <c r="S149" s="282"/>
      <c r="T149" s="282"/>
      <c r="U149" s="282"/>
      <c r="V149" s="282"/>
      <c r="W149" s="282"/>
      <c r="X149" s="283"/>
      <c r="Y149" s="13"/>
      <c r="Z149" s="13"/>
      <c r="AA149" s="13"/>
      <c r="AB149" s="13"/>
      <c r="AC149" s="13"/>
      <c r="AD149" s="13"/>
      <c r="AE149" s="13"/>
      <c r="AT149" s="284" t="s">
        <v>446</v>
      </c>
      <c r="AU149" s="284" t="s">
        <v>88</v>
      </c>
      <c r="AV149" s="13" t="s">
        <v>88</v>
      </c>
      <c r="AW149" s="13" t="s">
        <v>5</v>
      </c>
      <c r="AX149" s="13" t="s">
        <v>78</v>
      </c>
      <c r="AY149" s="284" t="s">
        <v>223</v>
      </c>
    </row>
    <row r="150" s="13" customFormat="1">
      <c r="A150" s="13"/>
      <c r="B150" s="274"/>
      <c r="C150" s="275"/>
      <c r="D150" s="266" t="s">
        <v>446</v>
      </c>
      <c r="E150" s="276" t="s">
        <v>1</v>
      </c>
      <c r="F150" s="277" t="s">
        <v>5443</v>
      </c>
      <c r="G150" s="275"/>
      <c r="H150" s="278">
        <v>0.93799999999999994</v>
      </c>
      <c r="I150" s="279"/>
      <c r="J150" s="279"/>
      <c r="K150" s="275"/>
      <c r="L150" s="275"/>
      <c r="M150" s="280"/>
      <c r="N150" s="281"/>
      <c r="O150" s="282"/>
      <c r="P150" s="282"/>
      <c r="Q150" s="282"/>
      <c r="R150" s="282"/>
      <c r="S150" s="282"/>
      <c r="T150" s="282"/>
      <c r="U150" s="282"/>
      <c r="V150" s="282"/>
      <c r="W150" s="282"/>
      <c r="X150" s="283"/>
      <c r="Y150" s="13"/>
      <c r="Z150" s="13"/>
      <c r="AA150" s="13"/>
      <c r="AB150" s="13"/>
      <c r="AC150" s="13"/>
      <c r="AD150" s="13"/>
      <c r="AE150" s="13"/>
      <c r="AT150" s="284" t="s">
        <v>446</v>
      </c>
      <c r="AU150" s="284" t="s">
        <v>88</v>
      </c>
      <c r="AV150" s="13" t="s">
        <v>88</v>
      </c>
      <c r="AW150" s="13" t="s">
        <v>5</v>
      </c>
      <c r="AX150" s="13" t="s">
        <v>78</v>
      </c>
      <c r="AY150" s="284" t="s">
        <v>223</v>
      </c>
    </row>
    <row r="151" s="13" customFormat="1">
      <c r="A151" s="13"/>
      <c r="B151" s="274"/>
      <c r="C151" s="275"/>
      <c r="D151" s="266" t="s">
        <v>446</v>
      </c>
      <c r="E151" s="276" t="s">
        <v>1</v>
      </c>
      <c r="F151" s="277" t="s">
        <v>5444</v>
      </c>
      <c r="G151" s="275"/>
      <c r="H151" s="278">
        <v>1.8759999999999999</v>
      </c>
      <c r="I151" s="279"/>
      <c r="J151" s="279"/>
      <c r="K151" s="275"/>
      <c r="L151" s="275"/>
      <c r="M151" s="280"/>
      <c r="N151" s="281"/>
      <c r="O151" s="282"/>
      <c r="P151" s="282"/>
      <c r="Q151" s="282"/>
      <c r="R151" s="282"/>
      <c r="S151" s="282"/>
      <c r="T151" s="282"/>
      <c r="U151" s="282"/>
      <c r="V151" s="282"/>
      <c r="W151" s="282"/>
      <c r="X151" s="283"/>
      <c r="Y151" s="13"/>
      <c r="Z151" s="13"/>
      <c r="AA151" s="13"/>
      <c r="AB151" s="13"/>
      <c r="AC151" s="13"/>
      <c r="AD151" s="13"/>
      <c r="AE151" s="13"/>
      <c r="AT151" s="284" t="s">
        <v>446</v>
      </c>
      <c r="AU151" s="284" t="s">
        <v>88</v>
      </c>
      <c r="AV151" s="13" t="s">
        <v>88</v>
      </c>
      <c r="AW151" s="13" t="s">
        <v>5</v>
      </c>
      <c r="AX151" s="13" t="s">
        <v>78</v>
      </c>
      <c r="AY151" s="284" t="s">
        <v>223</v>
      </c>
    </row>
    <row r="152" s="13" customFormat="1">
      <c r="A152" s="13"/>
      <c r="B152" s="274"/>
      <c r="C152" s="275"/>
      <c r="D152" s="266" t="s">
        <v>446</v>
      </c>
      <c r="E152" s="276" t="s">
        <v>1</v>
      </c>
      <c r="F152" s="277" t="s">
        <v>5445</v>
      </c>
      <c r="G152" s="275"/>
      <c r="H152" s="278">
        <v>1.8720000000000001</v>
      </c>
      <c r="I152" s="279"/>
      <c r="J152" s="279"/>
      <c r="K152" s="275"/>
      <c r="L152" s="275"/>
      <c r="M152" s="280"/>
      <c r="N152" s="281"/>
      <c r="O152" s="282"/>
      <c r="P152" s="282"/>
      <c r="Q152" s="282"/>
      <c r="R152" s="282"/>
      <c r="S152" s="282"/>
      <c r="T152" s="282"/>
      <c r="U152" s="282"/>
      <c r="V152" s="282"/>
      <c r="W152" s="282"/>
      <c r="X152" s="283"/>
      <c r="Y152" s="13"/>
      <c r="Z152" s="13"/>
      <c r="AA152" s="13"/>
      <c r="AB152" s="13"/>
      <c r="AC152" s="13"/>
      <c r="AD152" s="13"/>
      <c r="AE152" s="13"/>
      <c r="AT152" s="284" t="s">
        <v>446</v>
      </c>
      <c r="AU152" s="284" t="s">
        <v>88</v>
      </c>
      <c r="AV152" s="13" t="s">
        <v>88</v>
      </c>
      <c r="AW152" s="13" t="s">
        <v>5</v>
      </c>
      <c r="AX152" s="13" t="s">
        <v>78</v>
      </c>
      <c r="AY152" s="284" t="s">
        <v>223</v>
      </c>
    </row>
    <row r="153" s="13" customFormat="1">
      <c r="A153" s="13"/>
      <c r="B153" s="274"/>
      <c r="C153" s="275"/>
      <c r="D153" s="266" t="s">
        <v>446</v>
      </c>
      <c r="E153" s="276" t="s">
        <v>1</v>
      </c>
      <c r="F153" s="277" t="s">
        <v>5446</v>
      </c>
      <c r="G153" s="275"/>
      <c r="H153" s="278">
        <v>4.2750000000000004</v>
      </c>
      <c r="I153" s="279"/>
      <c r="J153" s="279"/>
      <c r="K153" s="275"/>
      <c r="L153" s="275"/>
      <c r="M153" s="280"/>
      <c r="N153" s="281"/>
      <c r="O153" s="282"/>
      <c r="P153" s="282"/>
      <c r="Q153" s="282"/>
      <c r="R153" s="282"/>
      <c r="S153" s="282"/>
      <c r="T153" s="282"/>
      <c r="U153" s="282"/>
      <c r="V153" s="282"/>
      <c r="W153" s="282"/>
      <c r="X153" s="283"/>
      <c r="Y153" s="13"/>
      <c r="Z153" s="13"/>
      <c r="AA153" s="13"/>
      <c r="AB153" s="13"/>
      <c r="AC153" s="13"/>
      <c r="AD153" s="13"/>
      <c r="AE153" s="13"/>
      <c r="AT153" s="284" t="s">
        <v>446</v>
      </c>
      <c r="AU153" s="284" t="s">
        <v>88</v>
      </c>
      <c r="AV153" s="13" t="s">
        <v>88</v>
      </c>
      <c r="AW153" s="13" t="s">
        <v>5</v>
      </c>
      <c r="AX153" s="13" t="s">
        <v>78</v>
      </c>
      <c r="AY153" s="284" t="s">
        <v>223</v>
      </c>
    </row>
    <row r="154" s="14" customFormat="1">
      <c r="A154" s="14"/>
      <c r="B154" s="285"/>
      <c r="C154" s="286"/>
      <c r="D154" s="266" t="s">
        <v>446</v>
      </c>
      <c r="E154" s="287" t="s">
        <v>5417</v>
      </c>
      <c r="F154" s="288" t="s">
        <v>463</v>
      </c>
      <c r="G154" s="286"/>
      <c r="H154" s="289">
        <v>16.106999999999999</v>
      </c>
      <c r="I154" s="290"/>
      <c r="J154" s="290"/>
      <c r="K154" s="286"/>
      <c r="L154" s="286"/>
      <c r="M154" s="291"/>
      <c r="N154" s="292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14"/>
      <c r="Z154" s="14"/>
      <c r="AA154" s="14"/>
      <c r="AB154" s="14"/>
      <c r="AC154" s="14"/>
      <c r="AD154" s="14"/>
      <c r="AE154" s="14"/>
      <c r="AT154" s="295" t="s">
        <v>446</v>
      </c>
      <c r="AU154" s="295" t="s">
        <v>88</v>
      </c>
      <c r="AV154" s="14" t="s">
        <v>239</v>
      </c>
      <c r="AW154" s="14" t="s">
        <v>5</v>
      </c>
      <c r="AX154" s="14" t="s">
        <v>86</v>
      </c>
      <c r="AY154" s="295" t="s">
        <v>223</v>
      </c>
    </row>
    <row r="155" s="12" customFormat="1" ht="22.8" customHeight="1">
      <c r="A155" s="12"/>
      <c r="B155" s="235"/>
      <c r="C155" s="236"/>
      <c r="D155" s="237" t="s">
        <v>77</v>
      </c>
      <c r="E155" s="250" t="s">
        <v>88</v>
      </c>
      <c r="F155" s="250" t="s">
        <v>568</v>
      </c>
      <c r="G155" s="236"/>
      <c r="H155" s="236"/>
      <c r="I155" s="239"/>
      <c r="J155" s="239"/>
      <c r="K155" s="251">
        <f>BK155</f>
        <v>0</v>
      </c>
      <c r="L155" s="236"/>
      <c r="M155" s="241"/>
      <c r="N155" s="242"/>
      <c r="O155" s="243"/>
      <c r="P155" s="243"/>
      <c r="Q155" s="244">
        <f>SUM(Q156:Q200)</f>
        <v>0</v>
      </c>
      <c r="R155" s="244">
        <f>SUM(R156:R200)</f>
        <v>0</v>
      </c>
      <c r="S155" s="243"/>
      <c r="T155" s="245">
        <f>SUM(T156:T200)</f>
        <v>0</v>
      </c>
      <c r="U155" s="243"/>
      <c r="V155" s="245">
        <f>SUM(V156:V200)</f>
        <v>7.6505273599999999</v>
      </c>
      <c r="W155" s="243"/>
      <c r="X155" s="246">
        <f>SUM(X156:X200)</f>
        <v>0</v>
      </c>
      <c r="Y155" s="12"/>
      <c r="Z155" s="12"/>
      <c r="AA155" s="12"/>
      <c r="AB155" s="12"/>
      <c r="AC155" s="12"/>
      <c r="AD155" s="12"/>
      <c r="AE155" s="12"/>
      <c r="AR155" s="247" t="s">
        <v>86</v>
      </c>
      <c r="AT155" s="248" t="s">
        <v>77</v>
      </c>
      <c r="AU155" s="248" t="s">
        <v>86</v>
      </c>
      <c r="AY155" s="247" t="s">
        <v>223</v>
      </c>
      <c r="BK155" s="249">
        <f>SUM(BK156:BK200)</f>
        <v>0</v>
      </c>
    </row>
    <row r="156" s="2" customFormat="1" ht="21.75" customHeight="1">
      <c r="A156" s="39"/>
      <c r="B156" s="40"/>
      <c r="C156" s="252" t="s">
        <v>253</v>
      </c>
      <c r="D156" s="252" t="s">
        <v>226</v>
      </c>
      <c r="E156" s="253" t="s">
        <v>5056</v>
      </c>
      <c r="F156" s="254" t="s">
        <v>5057</v>
      </c>
      <c r="G156" s="255" t="s">
        <v>409</v>
      </c>
      <c r="H156" s="256">
        <v>3.8279999999999998</v>
      </c>
      <c r="I156" s="257"/>
      <c r="J156" s="257"/>
      <c r="K156" s="258">
        <f>ROUND(P156*H156,2)</f>
        <v>0</v>
      </c>
      <c r="L156" s="254" t="s">
        <v>404</v>
      </c>
      <c r="M156" s="45"/>
      <c r="N156" s="259" t="s">
        <v>1</v>
      </c>
      <c r="O156" s="260" t="s">
        <v>41</v>
      </c>
      <c r="P156" s="261">
        <f>I156+J156</f>
        <v>0</v>
      </c>
      <c r="Q156" s="261">
        <f>ROUND(I156*H156,2)</f>
        <v>0</v>
      </c>
      <c r="R156" s="261">
        <f>ROUND(J156*H156,2)</f>
        <v>0</v>
      </c>
      <c r="S156" s="92"/>
      <c r="T156" s="262">
        <f>S156*H156</f>
        <v>0</v>
      </c>
      <c r="U156" s="262">
        <v>1.98</v>
      </c>
      <c r="V156" s="262">
        <f>U156*H156</f>
        <v>7.57944</v>
      </c>
      <c r="W156" s="262">
        <v>0</v>
      </c>
      <c r="X156" s="263">
        <f>W156*H156</f>
        <v>0</v>
      </c>
      <c r="Y156" s="39"/>
      <c r="Z156" s="39"/>
      <c r="AA156" s="39"/>
      <c r="AB156" s="39"/>
      <c r="AC156" s="39"/>
      <c r="AD156" s="39"/>
      <c r="AE156" s="39"/>
      <c r="AR156" s="264" t="s">
        <v>239</v>
      </c>
      <c r="AT156" s="264" t="s">
        <v>226</v>
      </c>
      <c r="AU156" s="264" t="s">
        <v>88</v>
      </c>
      <c r="AY156" s="18" t="s">
        <v>223</v>
      </c>
      <c r="BE156" s="265">
        <f>IF(O156="základní",K156,0)</f>
        <v>0</v>
      </c>
      <c r="BF156" s="265">
        <f>IF(O156="snížená",K156,0)</f>
        <v>0</v>
      </c>
      <c r="BG156" s="265">
        <f>IF(O156="zákl. přenesená",K156,0)</f>
        <v>0</v>
      </c>
      <c r="BH156" s="265">
        <f>IF(O156="sníž. přenesená",K156,0)</f>
        <v>0</v>
      </c>
      <c r="BI156" s="265">
        <f>IF(O156="nulová",K156,0)</f>
        <v>0</v>
      </c>
      <c r="BJ156" s="18" t="s">
        <v>86</v>
      </c>
      <c r="BK156" s="265">
        <f>ROUND(P156*H156,2)</f>
        <v>0</v>
      </c>
      <c r="BL156" s="18" t="s">
        <v>239</v>
      </c>
      <c r="BM156" s="264" t="s">
        <v>5447</v>
      </c>
    </row>
    <row r="157" s="2" customFormat="1">
      <c r="A157" s="39"/>
      <c r="B157" s="40"/>
      <c r="C157" s="41"/>
      <c r="D157" s="266" t="s">
        <v>232</v>
      </c>
      <c r="E157" s="41"/>
      <c r="F157" s="267" t="s">
        <v>5059</v>
      </c>
      <c r="G157" s="41"/>
      <c r="H157" s="41"/>
      <c r="I157" s="158"/>
      <c r="J157" s="158"/>
      <c r="K157" s="41"/>
      <c r="L157" s="41"/>
      <c r="M157" s="45"/>
      <c r="N157" s="268"/>
      <c r="O157" s="269"/>
      <c r="P157" s="92"/>
      <c r="Q157" s="92"/>
      <c r="R157" s="92"/>
      <c r="S157" s="92"/>
      <c r="T157" s="92"/>
      <c r="U157" s="92"/>
      <c r="V157" s="92"/>
      <c r="W157" s="92"/>
      <c r="X157" s="93"/>
      <c r="Y157" s="39"/>
      <c r="Z157" s="39"/>
      <c r="AA157" s="39"/>
      <c r="AB157" s="39"/>
      <c r="AC157" s="39"/>
      <c r="AD157" s="39"/>
      <c r="AE157" s="39"/>
      <c r="AT157" s="18" t="s">
        <v>232</v>
      </c>
      <c r="AU157" s="18" t="s">
        <v>88</v>
      </c>
    </row>
    <row r="158" s="13" customFormat="1">
      <c r="A158" s="13"/>
      <c r="B158" s="274"/>
      <c r="C158" s="275"/>
      <c r="D158" s="266" t="s">
        <v>446</v>
      </c>
      <c r="E158" s="276" t="s">
        <v>1</v>
      </c>
      <c r="F158" s="277" t="s">
        <v>5448</v>
      </c>
      <c r="G158" s="275"/>
      <c r="H158" s="278">
        <v>0.109</v>
      </c>
      <c r="I158" s="279"/>
      <c r="J158" s="279"/>
      <c r="K158" s="275"/>
      <c r="L158" s="275"/>
      <c r="M158" s="280"/>
      <c r="N158" s="281"/>
      <c r="O158" s="282"/>
      <c r="P158" s="282"/>
      <c r="Q158" s="282"/>
      <c r="R158" s="282"/>
      <c r="S158" s="282"/>
      <c r="T158" s="282"/>
      <c r="U158" s="282"/>
      <c r="V158" s="282"/>
      <c r="W158" s="282"/>
      <c r="X158" s="283"/>
      <c r="Y158" s="13"/>
      <c r="Z158" s="13"/>
      <c r="AA158" s="13"/>
      <c r="AB158" s="13"/>
      <c r="AC158" s="13"/>
      <c r="AD158" s="13"/>
      <c r="AE158" s="13"/>
      <c r="AT158" s="284" t="s">
        <v>446</v>
      </c>
      <c r="AU158" s="284" t="s">
        <v>88</v>
      </c>
      <c r="AV158" s="13" t="s">
        <v>88</v>
      </c>
      <c r="AW158" s="13" t="s">
        <v>5</v>
      </c>
      <c r="AX158" s="13" t="s">
        <v>78</v>
      </c>
      <c r="AY158" s="284" t="s">
        <v>223</v>
      </c>
    </row>
    <row r="159" s="13" customFormat="1">
      <c r="A159" s="13"/>
      <c r="B159" s="274"/>
      <c r="C159" s="275"/>
      <c r="D159" s="266" t="s">
        <v>446</v>
      </c>
      <c r="E159" s="276" t="s">
        <v>1</v>
      </c>
      <c r="F159" s="277" t="s">
        <v>5449</v>
      </c>
      <c r="G159" s="275"/>
      <c r="H159" s="278">
        <v>0.253</v>
      </c>
      <c r="I159" s="279"/>
      <c r="J159" s="279"/>
      <c r="K159" s="275"/>
      <c r="L159" s="275"/>
      <c r="M159" s="280"/>
      <c r="N159" s="281"/>
      <c r="O159" s="282"/>
      <c r="P159" s="282"/>
      <c r="Q159" s="282"/>
      <c r="R159" s="282"/>
      <c r="S159" s="282"/>
      <c r="T159" s="282"/>
      <c r="U159" s="282"/>
      <c r="V159" s="282"/>
      <c r="W159" s="282"/>
      <c r="X159" s="283"/>
      <c r="Y159" s="13"/>
      <c r="Z159" s="13"/>
      <c r="AA159" s="13"/>
      <c r="AB159" s="13"/>
      <c r="AC159" s="13"/>
      <c r="AD159" s="13"/>
      <c r="AE159" s="13"/>
      <c r="AT159" s="284" t="s">
        <v>446</v>
      </c>
      <c r="AU159" s="284" t="s">
        <v>88</v>
      </c>
      <c r="AV159" s="13" t="s">
        <v>88</v>
      </c>
      <c r="AW159" s="13" t="s">
        <v>5</v>
      </c>
      <c r="AX159" s="13" t="s">
        <v>78</v>
      </c>
      <c r="AY159" s="284" t="s">
        <v>223</v>
      </c>
    </row>
    <row r="160" s="13" customFormat="1">
      <c r="A160" s="13"/>
      <c r="B160" s="274"/>
      <c r="C160" s="275"/>
      <c r="D160" s="266" t="s">
        <v>446</v>
      </c>
      <c r="E160" s="276" t="s">
        <v>1</v>
      </c>
      <c r="F160" s="277" t="s">
        <v>5450</v>
      </c>
      <c r="G160" s="275"/>
      <c r="H160" s="278">
        <v>0.067000000000000004</v>
      </c>
      <c r="I160" s="279"/>
      <c r="J160" s="279"/>
      <c r="K160" s="275"/>
      <c r="L160" s="275"/>
      <c r="M160" s="280"/>
      <c r="N160" s="281"/>
      <c r="O160" s="282"/>
      <c r="P160" s="282"/>
      <c r="Q160" s="282"/>
      <c r="R160" s="282"/>
      <c r="S160" s="282"/>
      <c r="T160" s="282"/>
      <c r="U160" s="282"/>
      <c r="V160" s="282"/>
      <c r="W160" s="282"/>
      <c r="X160" s="283"/>
      <c r="Y160" s="13"/>
      <c r="Z160" s="13"/>
      <c r="AA160" s="13"/>
      <c r="AB160" s="13"/>
      <c r="AC160" s="13"/>
      <c r="AD160" s="13"/>
      <c r="AE160" s="13"/>
      <c r="AT160" s="284" t="s">
        <v>446</v>
      </c>
      <c r="AU160" s="284" t="s">
        <v>88</v>
      </c>
      <c r="AV160" s="13" t="s">
        <v>88</v>
      </c>
      <c r="AW160" s="13" t="s">
        <v>5</v>
      </c>
      <c r="AX160" s="13" t="s">
        <v>78</v>
      </c>
      <c r="AY160" s="284" t="s">
        <v>223</v>
      </c>
    </row>
    <row r="161" s="13" customFormat="1">
      <c r="A161" s="13"/>
      <c r="B161" s="274"/>
      <c r="C161" s="275"/>
      <c r="D161" s="266" t="s">
        <v>446</v>
      </c>
      <c r="E161" s="276" t="s">
        <v>1</v>
      </c>
      <c r="F161" s="277" t="s">
        <v>5451</v>
      </c>
      <c r="G161" s="275"/>
      <c r="H161" s="278">
        <v>0.119</v>
      </c>
      <c r="I161" s="279"/>
      <c r="J161" s="279"/>
      <c r="K161" s="275"/>
      <c r="L161" s="275"/>
      <c r="M161" s="280"/>
      <c r="N161" s="281"/>
      <c r="O161" s="282"/>
      <c r="P161" s="282"/>
      <c r="Q161" s="282"/>
      <c r="R161" s="282"/>
      <c r="S161" s="282"/>
      <c r="T161" s="282"/>
      <c r="U161" s="282"/>
      <c r="V161" s="282"/>
      <c r="W161" s="282"/>
      <c r="X161" s="283"/>
      <c r="Y161" s="13"/>
      <c r="Z161" s="13"/>
      <c r="AA161" s="13"/>
      <c r="AB161" s="13"/>
      <c r="AC161" s="13"/>
      <c r="AD161" s="13"/>
      <c r="AE161" s="13"/>
      <c r="AT161" s="284" t="s">
        <v>446</v>
      </c>
      <c r="AU161" s="284" t="s">
        <v>88</v>
      </c>
      <c r="AV161" s="13" t="s">
        <v>88</v>
      </c>
      <c r="AW161" s="13" t="s">
        <v>5</v>
      </c>
      <c r="AX161" s="13" t="s">
        <v>78</v>
      </c>
      <c r="AY161" s="284" t="s">
        <v>223</v>
      </c>
    </row>
    <row r="162" s="13" customFormat="1">
      <c r="A162" s="13"/>
      <c r="B162" s="274"/>
      <c r="C162" s="275"/>
      <c r="D162" s="266" t="s">
        <v>446</v>
      </c>
      <c r="E162" s="276" t="s">
        <v>1</v>
      </c>
      <c r="F162" s="277" t="s">
        <v>5452</v>
      </c>
      <c r="G162" s="275"/>
      <c r="H162" s="278">
        <v>0.029000000000000001</v>
      </c>
      <c r="I162" s="279"/>
      <c r="J162" s="279"/>
      <c r="K162" s="275"/>
      <c r="L162" s="275"/>
      <c r="M162" s="280"/>
      <c r="N162" s="281"/>
      <c r="O162" s="282"/>
      <c r="P162" s="282"/>
      <c r="Q162" s="282"/>
      <c r="R162" s="282"/>
      <c r="S162" s="282"/>
      <c r="T162" s="282"/>
      <c r="U162" s="282"/>
      <c r="V162" s="282"/>
      <c r="W162" s="282"/>
      <c r="X162" s="283"/>
      <c r="Y162" s="13"/>
      <c r="Z162" s="13"/>
      <c r="AA162" s="13"/>
      <c r="AB162" s="13"/>
      <c r="AC162" s="13"/>
      <c r="AD162" s="13"/>
      <c r="AE162" s="13"/>
      <c r="AT162" s="284" t="s">
        <v>446</v>
      </c>
      <c r="AU162" s="284" t="s">
        <v>88</v>
      </c>
      <c r="AV162" s="13" t="s">
        <v>88</v>
      </c>
      <c r="AW162" s="13" t="s">
        <v>5</v>
      </c>
      <c r="AX162" s="13" t="s">
        <v>78</v>
      </c>
      <c r="AY162" s="284" t="s">
        <v>223</v>
      </c>
    </row>
    <row r="163" s="13" customFormat="1">
      <c r="A163" s="13"/>
      <c r="B163" s="274"/>
      <c r="C163" s="275"/>
      <c r="D163" s="266" t="s">
        <v>446</v>
      </c>
      <c r="E163" s="276" t="s">
        <v>1</v>
      </c>
      <c r="F163" s="277" t="s">
        <v>5453</v>
      </c>
      <c r="G163" s="275"/>
      <c r="H163" s="278">
        <v>0.57899999999999996</v>
      </c>
      <c r="I163" s="279"/>
      <c r="J163" s="279"/>
      <c r="K163" s="275"/>
      <c r="L163" s="275"/>
      <c r="M163" s="280"/>
      <c r="N163" s="281"/>
      <c r="O163" s="282"/>
      <c r="P163" s="282"/>
      <c r="Q163" s="282"/>
      <c r="R163" s="282"/>
      <c r="S163" s="282"/>
      <c r="T163" s="282"/>
      <c r="U163" s="282"/>
      <c r="V163" s="282"/>
      <c r="W163" s="282"/>
      <c r="X163" s="283"/>
      <c r="Y163" s="13"/>
      <c r="Z163" s="13"/>
      <c r="AA163" s="13"/>
      <c r="AB163" s="13"/>
      <c r="AC163" s="13"/>
      <c r="AD163" s="13"/>
      <c r="AE163" s="13"/>
      <c r="AT163" s="284" t="s">
        <v>446</v>
      </c>
      <c r="AU163" s="284" t="s">
        <v>88</v>
      </c>
      <c r="AV163" s="13" t="s">
        <v>88</v>
      </c>
      <c r="AW163" s="13" t="s">
        <v>5</v>
      </c>
      <c r="AX163" s="13" t="s">
        <v>78</v>
      </c>
      <c r="AY163" s="284" t="s">
        <v>223</v>
      </c>
    </row>
    <row r="164" s="13" customFormat="1">
      <c r="A164" s="13"/>
      <c r="B164" s="274"/>
      <c r="C164" s="275"/>
      <c r="D164" s="266" t="s">
        <v>446</v>
      </c>
      <c r="E164" s="276" t="s">
        <v>1</v>
      </c>
      <c r="F164" s="277" t="s">
        <v>5454</v>
      </c>
      <c r="G164" s="275"/>
      <c r="H164" s="278">
        <v>1.764</v>
      </c>
      <c r="I164" s="279"/>
      <c r="J164" s="279"/>
      <c r="K164" s="275"/>
      <c r="L164" s="275"/>
      <c r="M164" s="280"/>
      <c r="N164" s="281"/>
      <c r="O164" s="282"/>
      <c r="P164" s="282"/>
      <c r="Q164" s="282"/>
      <c r="R164" s="282"/>
      <c r="S164" s="282"/>
      <c r="T164" s="282"/>
      <c r="U164" s="282"/>
      <c r="V164" s="282"/>
      <c r="W164" s="282"/>
      <c r="X164" s="283"/>
      <c r="Y164" s="13"/>
      <c r="Z164" s="13"/>
      <c r="AA164" s="13"/>
      <c r="AB164" s="13"/>
      <c r="AC164" s="13"/>
      <c r="AD164" s="13"/>
      <c r="AE164" s="13"/>
      <c r="AT164" s="284" t="s">
        <v>446</v>
      </c>
      <c r="AU164" s="284" t="s">
        <v>88</v>
      </c>
      <c r="AV164" s="13" t="s">
        <v>88</v>
      </c>
      <c r="AW164" s="13" t="s">
        <v>5</v>
      </c>
      <c r="AX164" s="13" t="s">
        <v>78</v>
      </c>
      <c r="AY164" s="284" t="s">
        <v>223</v>
      </c>
    </row>
    <row r="165" s="13" customFormat="1">
      <c r="A165" s="13"/>
      <c r="B165" s="274"/>
      <c r="C165" s="275"/>
      <c r="D165" s="266" t="s">
        <v>446</v>
      </c>
      <c r="E165" s="276" t="s">
        <v>1</v>
      </c>
      <c r="F165" s="277" t="s">
        <v>5455</v>
      </c>
      <c r="G165" s="275"/>
      <c r="H165" s="278">
        <v>0.10000000000000001</v>
      </c>
      <c r="I165" s="279"/>
      <c r="J165" s="279"/>
      <c r="K165" s="275"/>
      <c r="L165" s="275"/>
      <c r="M165" s="280"/>
      <c r="N165" s="281"/>
      <c r="O165" s="282"/>
      <c r="P165" s="282"/>
      <c r="Q165" s="282"/>
      <c r="R165" s="282"/>
      <c r="S165" s="282"/>
      <c r="T165" s="282"/>
      <c r="U165" s="282"/>
      <c r="V165" s="282"/>
      <c r="W165" s="282"/>
      <c r="X165" s="283"/>
      <c r="Y165" s="13"/>
      <c r="Z165" s="13"/>
      <c r="AA165" s="13"/>
      <c r="AB165" s="13"/>
      <c r="AC165" s="13"/>
      <c r="AD165" s="13"/>
      <c r="AE165" s="13"/>
      <c r="AT165" s="284" t="s">
        <v>446</v>
      </c>
      <c r="AU165" s="284" t="s">
        <v>88</v>
      </c>
      <c r="AV165" s="13" t="s">
        <v>88</v>
      </c>
      <c r="AW165" s="13" t="s">
        <v>5</v>
      </c>
      <c r="AX165" s="13" t="s">
        <v>78</v>
      </c>
      <c r="AY165" s="284" t="s">
        <v>223</v>
      </c>
    </row>
    <row r="166" s="13" customFormat="1">
      <c r="A166" s="13"/>
      <c r="B166" s="274"/>
      <c r="C166" s="275"/>
      <c r="D166" s="266" t="s">
        <v>446</v>
      </c>
      <c r="E166" s="276" t="s">
        <v>1</v>
      </c>
      <c r="F166" s="277" t="s">
        <v>5456</v>
      </c>
      <c r="G166" s="275"/>
      <c r="H166" s="278">
        <v>0.20000000000000001</v>
      </c>
      <c r="I166" s="279"/>
      <c r="J166" s="279"/>
      <c r="K166" s="275"/>
      <c r="L166" s="275"/>
      <c r="M166" s="280"/>
      <c r="N166" s="281"/>
      <c r="O166" s="282"/>
      <c r="P166" s="282"/>
      <c r="Q166" s="282"/>
      <c r="R166" s="282"/>
      <c r="S166" s="282"/>
      <c r="T166" s="282"/>
      <c r="U166" s="282"/>
      <c r="V166" s="282"/>
      <c r="W166" s="282"/>
      <c r="X166" s="283"/>
      <c r="Y166" s="13"/>
      <c r="Z166" s="13"/>
      <c r="AA166" s="13"/>
      <c r="AB166" s="13"/>
      <c r="AC166" s="13"/>
      <c r="AD166" s="13"/>
      <c r="AE166" s="13"/>
      <c r="AT166" s="284" t="s">
        <v>446</v>
      </c>
      <c r="AU166" s="284" t="s">
        <v>88</v>
      </c>
      <c r="AV166" s="13" t="s">
        <v>88</v>
      </c>
      <c r="AW166" s="13" t="s">
        <v>5</v>
      </c>
      <c r="AX166" s="13" t="s">
        <v>78</v>
      </c>
      <c r="AY166" s="284" t="s">
        <v>223</v>
      </c>
    </row>
    <row r="167" s="13" customFormat="1">
      <c r="A167" s="13"/>
      <c r="B167" s="274"/>
      <c r="C167" s="275"/>
      <c r="D167" s="266" t="s">
        <v>446</v>
      </c>
      <c r="E167" s="276" t="s">
        <v>1</v>
      </c>
      <c r="F167" s="277" t="s">
        <v>5457</v>
      </c>
      <c r="G167" s="275"/>
      <c r="H167" s="278">
        <v>0.113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3"/>
      <c r="Z167" s="13"/>
      <c r="AA167" s="13"/>
      <c r="AB167" s="13"/>
      <c r="AC167" s="13"/>
      <c r="AD167" s="13"/>
      <c r="AE167" s="13"/>
      <c r="AT167" s="284" t="s">
        <v>446</v>
      </c>
      <c r="AU167" s="284" t="s">
        <v>88</v>
      </c>
      <c r="AV167" s="13" t="s">
        <v>88</v>
      </c>
      <c r="AW167" s="13" t="s">
        <v>5</v>
      </c>
      <c r="AX167" s="13" t="s">
        <v>78</v>
      </c>
      <c r="AY167" s="284" t="s">
        <v>223</v>
      </c>
    </row>
    <row r="168" s="13" customFormat="1">
      <c r="A168" s="13"/>
      <c r="B168" s="274"/>
      <c r="C168" s="275"/>
      <c r="D168" s="266" t="s">
        <v>446</v>
      </c>
      <c r="E168" s="276" t="s">
        <v>1</v>
      </c>
      <c r="F168" s="277" t="s">
        <v>5458</v>
      </c>
      <c r="G168" s="275"/>
      <c r="H168" s="278">
        <v>0.495</v>
      </c>
      <c r="I168" s="279"/>
      <c r="J168" s="279"/>
      <c r="K168" s="275"/>
      <c r="L168" s="275"/>
      <c r="M168" s="280"/>
      <c r="N168" s="281"/>
      <c r="O168" s="282"/>
      <c r="P168" s="282"/>
      <c r="Q168" s="282"/>
      <c r="R168" s="282"/>
      <c r="S168" s="282"/>
      <c r="T168" s="282"/>
      <c r="U168" s="282"/>
      <c r="V168" s="282"/>
      <c r="W168" s="282"/>
      <c r="X168" s="283"/>
      <c r="Y168" s="13"/>
      <c r="Z168" s="13"/>
      <c r="AA168" s="13"/>
      <c r="AB168" s="13"/>
      <c r="AC168" s="13"/>
      <c r="AD168" s="13"/>
      <c r="AE168" s="13"/>
      <c r="AT168" s="284" t="s">
        <v>446</v>
      </c>
      <c r="AU168" s="284" t="s">
        <v>88</v>
      </c>
      <c r="AV168" s="13" t="s">
        <v>88</v>
      </c>
      <c r="AW168" s="13" t="s">
        <v>5</v>
      </c>
      <c r="AX168" s="13" t="s">
        <v>78</v>
      </c>
      <c r="AY168" s="284" t="s">
        <v>223</v>
      </c>
    </row>
    <row r="169" s="14" customFormat="1">
      <c r="A169" s="14"/>
      <c r="B169" s="285"/>
      <c r="C169" s="286"/>
      <c r="D169" s="266" t="s">
        <v>446</v>
      </c>
      <c r="E169" s="287" t="s">
        <v>1</v>
      </c>
      <c r="F169" s="288" t="s">
        <v>463</v>
      </c>
      <c r="G169" s="286"/>
      <c r="H169" s="289">
        <v>3.8279999999999998</v>
      </c>
      <c r="I169" s="290"/>
      <c r="J169" s="290"/>
      <c r="K169" s="286"/>
      <c r="L169" s="286"/>
      <c r="M169" s="291"/>
      <c r="N169" s="292"/>
      <c r="O169" s="293"/>
      <c r="P169" s="293"/>
      <c r="Q169" s="293"/>
      <c r="R169" s="293"/>
      <c r="S169" s="293"/>
      <c r="T169" s="293"/>
      <c r="U169" s="293"/>
      <c r="V169" s="293"/>
      <c r="W169" s="293"/>
      <c r="X169" s="294"/>
      <c r="Y169" s="14"/>
      <c r="Z169" s="14"/>
      <c r="AA169" s="14"/>
      <c r="AB169" s="14"/>
      <c r="AC169" s="14"/>
      <c r="AD169" s="14"/>
      <c r="AE169" s="14"/>
      <c r="AT169" s="295" t="s">
        <v>446</v>
      </c>
      <c r="AU169" s="295" t="s">
        <v>88</v>
      </c>
      <c r="AV169" s="14" t="s">
        <v>239</v>
      </c>
      <c r="AW169" s="14" t="s">
        <v>5</v>
      </c>
      <c r="AX169" s="14" t="s">
        <v>86</v>
      </c>
      <c r="AY169" s="295" t="s">
        <v>223</v>
      </c>
    </row>
    <row r="170" s="2" customFormat="1" ht="21.75" customHeight="1">
      <c r="A170" s="39"/>
      <c r="B170" s="40"/>
      <c r="C170" s="252" t="s">
        <v>430</v>
      </c>
      <c r="D170" s="252" t="s">
        <v>226</v>
      </c>
      <c r="E170" s="253" t="s">
        <v>5061</v>
      </c>
      <c r="F170" s="254" t="s">
        <v>5062</v>
      </c>
      <c r="G170" s="255" t="s">
        <v>409</v>
      </c>
      <c r="H170" s="256">
        <v>10.058999999999999</v>
      </c>
      <c r="I170" s="257"/>
      <c r="J170" s="257"/>
      <c r="K170" s="258">
        <f>ROUND(P170*H170,2)</f>
        <v>0</v>
      </c>
      <c r="L170" s="254" t="s">
        <v>404</v>
      </c>
      <c r="M170" s="45"/>
      <c r="N170" s="259" t="s">
        <v>1</v>
      </c>
      <c r="O170" s="260" t="s">
        <v>41</v>
      </c>
      <c r="P170" s="261">
        <f>I170+J170</f>
        <v>0</v>
      </c>
      <c r="Q170" s="261">
        <f>ROUND(I170*H170,2)</f>
        <v>0</v>
      </c>
      <c r="R170" s="261">
        <f>ROUND(J170*H170,2)</f>
        <v>0</v>
      </c>
      <c r="S170" s="92"/>
      <c r="T170" s="262">
        <f>S170*H170</f>
        <v>0</v>
      </c>
      <c r="U170" s="262">
        <v>0</v>
      </c>
      <c r="V170" s="262">
        <f>U170*H170</f>
        <v>0</v>
      </c>
      <c r="W170" s="262">
        <v>0</v>
      </c>
      <c r="X170" s="263">
        <f>W170*H170</f>
        <v>0</v>
      </c>
      <c r="Y170" s="39"/>
      <c r="Z170" s="39"/>
      <c r="AA170" s="39"/>
      <c r="AB170" s="39"/>
      <c r="AC170" s="39"/>
      <c r="AD170" s="39"/>
      <c r="AE170" s="39"/>
      <c r="AR170" s="264" t="s">
        <v>239</v>
      </c>
      <c r="AT170" s="264" t="s">
        <v>226</v>
      </c>
      <c r="AU170" s="264" t="s">
        <v>88</v>
      </c>
      <c r="AY170" s="18" t="s">
        <v>223</v>
      </c>
      <c r="BE170" s="265">
        <f>IF(O170="základní",K170,0)</f>
        <v>0</v>
      </c>
      <c r="BF170" s="265">
        <f>IF(O170="snížená",K170,0)</f>
        <v>0</v>
      </c>
      <c r="BG170" s="265">
        <f>IF(O170="zákl. přenesená",K170,0)</f>
        <v>0</v>
      </c>
      <c r="BH170" s="265">
        <f>IF(O170="sníž. přenesená",K170,0)</f>
        <v>0</v>
      </c>
      <c r="BI170" s="265">
        <f>IF(O170="nulová",K170,0)</f>
        <v>0</v>
      </c>
      <c r="BJ170" s="18" t="s">
        <v>86</v>
      </c>
      <c r="BK170" s="265">
        <f>ROUND(P170*H170,2)</f>
        <v>0</v>
      </c>
      <c r="BL170" s="18" t="s">
        <v>239</v>
      </c>
      <c r="BM170" s="264" t="s">
        <v>5459</v>
      </c>
    </row>
    <row r="171" s="13" customFormat="1">
      <c r="A171" s="13"/>
      <c r="B171" s="274"/>
      <c r="C171" s="275"/>
      <c r="D171" s="266" t="s">
        <v>446</v>
      </c>
      <c r="E171" s="276" t="s">
        <v>1</v>
      </c>
      <c r="F171" s="277" t="s">
        <v>5460</v>
      </c>
      <c r="G171" s="275"/>
      <c r="H171" s="278">
        <v>0.217</v>
      </c>
      <c r="I171" s="279"/>
      <c r="J171" s="279"/>
      <c r="K171" s="275"/>
      <c r="L171" s="275"/>
      <c r="M171" s="280"/>
      <c r="N171" s="281"/>
      <c r="O171" s="282"/>
      <c r="P171" s="282"/>
      <c r="Q171" s="282"/>
      <c r="R171" s="282"/>
      <c r="S171" s="282"/>
      <c r="T171" s="282"/>
      <c r="U171" s="282"/>
      <c r="V171" s="282"/>
      <c r="W171" s="282"/>
      <c r="X171" s="283"/>
      <c r="Y171" s="13"/>
      <c r="Z171" s="13"/>
      <c r="AA171" s="13"/>
      <c r="AB171" s="13"/>
      <c r="AC171" s="13"/>
      <c r="AD171" s="13"/>
      <c r="AE171" s="13"/>
      <c r="AT171" s="284" t="s">
        <v>446</v>
      </c>
      <c r="AU171" s="284" t="s">
        <v>88</v>
      </c>
      <c r="AV171" s="13" t="s">
        <v>88</v>
      </c>
      <c r="AW171" s="13" t="s">
        <v>5</v>
      </c>
      <c r="AX171" s="13" t="s">
        <v>78</v>
      </c>
      <c r="AY171" s="284" t="s">
        <v>223</v>
      </c>
    </row>
    <row r="172" s="13" customFormat="1">
      <c r="A172" s="13"/>
      <c r="B172" s="274"/>
      <c r="C172" s="275"/>
      <c r="D172" s="266" t="s">
        <v>446</v>
      </c>
      <c r="E172" s="276" t="s">
        <v>1</v>
      </c>
      <c r="F172" s="277" t="s">
        <v>5461</v>
      </c>
      <c r="G172" s="275"/>
      <c r="H172" s="278">
        <v>0.50600000000000001</v>
      </c>
      <c r="I172" s="279"/>
      <c r="J172" s="279"/>
      <c r="K172" s="275"/>
      <c r="L172" s="275"/>
      <c r="M172" s="280"/>
      <c r="N172" s="281"/>
      <c r="O172" s="282"/>
      <c r="P172" s="282"/>
      <c r="Q172" s="282"/>
      <c r="R172" s="282"/>
      <c r="S172" s="282"/>
      <c r="T172" s="282"/>
      <c r="U172" s="282"/>
      <c r="V172" s="282"/>
      <c r="W172" s="282"/>
      <c r="X172" s="283"/>
      <c r="Y172" s="13"/>
      <c r="Z172" s="13"/>
      <c r="AA172" s="13"/>
      <c r="AB172" s="13"/>
      <c r="AC172" s="13"/>
      <c r="AD172" s="13"/>
      <c r="AE172" s="13"/>
      <c r="AT172" s="284" t="s">
        <v>446</v>
      </c>
      <c r="AU172" s="284" t="s">
        <v>88</v>
      </c>
      <c r="AV172" s="13" t="s">
        <v>88</v>
      </c>
      <c r="AW172" s="13" t="s">
        <v>5</v>
      </c>
      <c r="AX172" s="13" t="s">
        <v>78</v>
      </c>
      <c r="AY172" s="284" t="s">
        <v>223</v>
      </c>
    </row>
    <row r="173" s="13" customFormat="1">
      <c r="A173" s="13"/>
      <c r="B173" s="274"/>
      <c r="C173" s="275"/>
      <c r="D173" s="266" t="s">
        <v>446</v>
      </c>
      <c r="E173" s="276" t="s">
        <v>1</v>
      </c>
      <c r="F173" s="277" t="s">
        <v>5462</v>
      </c>
      <c r="G173" s="275"/>
      <c r="H173" s="278">
        <v>0.20200000000000001</v>
      </c>
      <c r="I173" s="279"/>
      <c r="J173" s="279"/>
      <c r="K173" s="275"/>
      <c r="L173" s="275"/>
      <c r="M173" s="280"/>
      <c r="N173" s="281"/>
      <c r="O173" s="282"/>
      <c r="P173" s="282"/>
      <c r="Q173" s="282"/>
      <c r="R173" s="282"/>
      <c r="S173" s="282"/>
      <c r="T173" s="282"/>
      <c r="U173" s="282"/>
      <c r="V173" s="282"/>
      <c r="W173" s="282"/>
      <c r="X173" s="283"/>
      <c r="Y173" s="13"/>
      <c r="Z173" s="13"/>
      <c r="AA173" s="13"/>
      <c r="AB173" s="13"/>
      <c r="AC173" s="13"/>
      <c r="AD173" s="13"/>
      <c r="AE173" s="13"/>
      <c r="AT173" s="284" t="s">
        <v>446</v>
      </c>
      <c r="AU173" s="284" t="s">
        <v>88</v>
      </c>
      <c r="AV173" s="13" t="s">
        <v>88</v>
      </c>
      <c r="AW173" s="13" t="s">
        <v>5</v>
      </c>
      <c r="AX173" s="13" t="s">
        <v>78</v>
      </c>
      <c r="AY173" s="284" t="s">
        <v>223</v>
      </c>
    </row>
    <row r="174" s="13" customFormat="1">
      <c r="A174" s="13"/>
      <c r="B174" s="274"/>
      <c r="C174" s="275"/>
      <c r="D174" s="266" t="s">
        <v>446</v>
      </c>
      <c r="E174" s="276" t="s">
        <v>1</v>
      </c>
      <c r="F174" s="277" t="s">
        <v>5463</v>
      </c>
      <c r="G174" s="275"/>
      <c r="H174" s="278">
        <v>0.35699999999999998</v>
      </c>
      <c r="I174" s="279"/>
      <c r="J174" s="279"/>
      <c r="K174" s="275"/>
      <c r="L174" s="275"/>
      <c r="M174" s="280"/>
      <c r="N174" s="281"/>
      <c r="O174" s="282"/>
      <c r="P174" s="282"/>
      <c r="Q174" s="282"/>
      <c r="R174" s="282"/>
      <c r="S174" s="282"/>
      <c r="T174" s="282"/>
      <c r="U174" s="282"/>
      <c r="V174" s="282"/>
      <c r="W174" s="282"/>
      <c r="X174" s="283"/>
      <c r="Y174" s="13"/>
      <c r="Z174" s="13"/>
      <c r="AA174" s="13"/>
      <c r="AB174" s="13"/>
      <c r="AC174" s="13"/>
      <c r="AD174" s="13"/>
      <c r="AE174" s="13"/>
      <c r="AT174" s="284" t="s">
        <v>446</v>
      </c>
      <c r="AU174" s="284" t="s">
        <v>88</v>
      </c>
      <c r="AV174" s="13" t="s">
        <v>88</v>
      </c>
      <c r="AW174" s="13" t="s">
        <v>5</v>
      </c>
      <c r="AX174" s="13" t="s">
        <v>78</v>
      </c>
      <c r="AY174" s="284" t="s">
        <v>223</v>
      </c>
    </row>
    <row r="175" s="13" customFormat="1">
      <c r="A175" s="13"/>
      <c r="B175" s="274"/>
      <c r="C175" s="275"/>
      <c r="D175" s="266" t="s">
        <v>446</v>
      </c>
      <c r="E175" s="276" t="s">
        <v>1</v>
      </c>
      <c r="F175" s="277" t="s">
        <v>5464</v>
      </c>
      <c r="G175" s="275"/>
      <c r="H175" s="278">
        <v>0.086999999999999994</v>
      </c>
      <c r="I175" s="279"/>
      <c r="J175" s="279"/>
      <c r="K175" s="275"/>
      <c r="L175" s="275"/>
      <c r="M175" s="280"/>
      <c r="N175" s="281"/>
      <c r="O175" s="282"/>
      <c r="P175" s="282"/>
      <c r="Q175" s="282"/>
      <c r="R175" s="282"/>
      <c r="S175" s="282"/>
      <c r="T175" s="282"/>
      <c r="U175" s="282"/>
      <c r="V175" s="282"/>
      <c r="W175" s="282"/>
      <c r="X175" s="283"/>
      <c r="Y175" s="13"/>
      <c r="Z175" s="13"/>
      <c r="AA175" s="13"/>
      <c r="AB175" s="13"/>
      <c r="AC175" s="13"/>
      <c r="AD175" s="13"/>
      <c r="AE175" s="13"/>
      <c r="AT175" s="284" t="s">
        <v>446</v>
      </c>
      <c r="AU175" s="284" t="s">
        <v>88</v>
      </c>
      <c r="AV175" s="13" t="s">
        <v>88</v>
      </c>
      <c r="AW175" s="13" t="s">
        <v>5</v>
      </c>
      <c r="AX175" s="13" t="s">
        <v>78</v>
      </c>
      <c r="AY175" s="284" t="s">
        <v>223</v>
      </c>
    </row>
    <row r="176" s="13" customFormat="1">
      <c r="A176" s="13"/>
      <c r="B176" s="274"/>
      <c r="C176" s="275"/>
      <c r="D176" s="266" t="s">
        <v>446</v>
      </c>
      <c r="E176" s="276" t="s">
        <v>1</v>
      </c>
      <c r="F176" s="277" t="s">
        <v>5465</v>
      </c>
      <c r="G176" s="275"/>
      <c r="H176" s="278">
        <v>1.157</v>
      </c>
      <c r="I176" s="279"/>
      <c r="J176" s="279"/>
      <c r="K176" s="275"/>
      <c r="L176" s="275"/>
      <c r="M176" s="280"/>
      <c r="N176" s="281"/>
      <c r="O176" s="282"/>
      <c r="P176" s="282"/>
      <c r="Q176" s="282"/>
      <c r="R176" s="282"/>
      <c r="S176" s="282"/>
      <c r="T176" s="282"/>
      <c r="U176" s="282"/>
      <c r="V176" s="282"/>
      <c r="W176" s="282"/>
      <c r="X176" s="283"/>
      <c r="Y176" s="13"/>
      <c r="Z176" s="13"/>
      <c r="AA176" s="13"/>
      <c r="AB176" s="13"/>
      <c r="AC176" s="13"/>
      <c r="AD176" s="13"/>
      <c r="AE176" s="13"/>
      <c r="AT176" s="284" t="s">
        <v>446</v>
      </c>
      <c r="AU176" s="284" t="s">
        <v>88</v>
      </c>
      <c r="AV176" s="13" t="s">
        <v>88</v>
      </c>
      <c r="AW176" s="13" t="s">
        <v>5</v>
      </c>
      <c r="AX176" s="13" t="s">
        <v>78</v>
      </c>
      <c r="AY176" s="284" t="s">
        <v>223</v>
      </c>
    </row>
    <row r="177" s="13" customFormat="1">
      <c r="A177" s="13"/>
      <c r="B177" s="274"/>
      <c r="C177" s="275"/>
      <c r="D177" s="266" t="s">
        <v>446</v>
      </c>
      <c r="E177" s="276" t="s">
        <v>1</v>
      </c>
      <c r="F177" s="277" t="s">
        <v>5466</v>
      </c>
      <c r="G177" s="275"/>
      <c r="H177" s="278">
        <v>3.528</v>
      </c>
      <c r="I177" s="279"/>
      <c r="J177" s="279"/>
      <c r="K177" s="275"/>
      <c r="L177" s="275"/>
      <c r="M177" s="280"/>
      <c r="N177" s="281"/>
      <c r="O177" s="282"/>
      <c r="P177" s="282"/>
      <c r="Q177" s="282"/>
      <c r="R177" s="282"/>
      <c r="S177" s="282"/>
      <c r="T177" s="282"/>
      <c r="U177" s="282"/>
      <c r="V177" s="282"/>
      <c r="W177" s="282"/>
      <c r="X177" s="283"/>
      <c r="Y177" s="13"/>
      <c r="Z177" s="13"/>
      <c r="AA177" s="13"/>
      <c r="AB177" s="13"/>
      <c r="AC177" s="13"/>
      <c r="AD177" s="13"/>
      <c r="AE177" s="13"/>
      <c r="AT177" s="284" t="s">
        <v>446</v>
      </c>
      <c r="AU177" s="284" t="s">
        <v>88</v>
      </c>
      <c r="AV177" s="13" t="s">
        <v>88</v>
      </c>
      <c r="AW177" s="13" t="s">
        <v>5</v>
      </c>
      <c r="AX177" s="13" t="s">
        <v>78</v>
      </c>
      <c r="AY177" s="284" t="s">
        <v>223</v>
      </c>
    </row>
    <row r="178" s="13" customFormat="1">
      <c r="A178" s="13"/>
      <c r="B178" s="274"/>
      <c r="C178" s="275"/>
      <c r="D178" s="266" t="s">
        <v>446</v>
      </c>
      <c r="E178" s="276" t="s">
        <v>1</v>
      </c>
      <c r="F178" s="277" t="s">
        <v>5467</v>
      </c>
      <c r="G178" s="275"/>
      <c r="H178" s="278">
        <v>0.45000000000000001</v>
      </c>
      <c r="I178" s="279"/>
      <c r="J178" s="279"/>
      <c r="K178" s="275"/>
      <c r="L178" s="275"/>
      <c r="M178" s="280"/>
      <c r="N178" s="281"/>
      <c r="O178" s="282"/>
      <c r="P178" s="282"/>
      <c r="Q178" s="282"/>
      <c r="R178" s="282"/>
      <c r="S178" s="282"/>
      <c r="T178" s="282"/>
      <c r="U178" s="282"/>
      <c r="V178" s="282"/>
      <c r="W178" s="282"/>
      <c r="X178" s="283"/>
      <c r="Y178" s="13"/>
      <c r="Z178" s="13"/>
      <c r="AA178" s="13"/>
      <c r="AB178" s="13"/>
      <c r="AC178" s="13"/>
      <c r="AD178" s="13"/>
      <c r="AE178" s="13"/>
      <c r="AT178" s="284" t="s">
        <v>446</v>
      </c>
      <c r="AU178" s="284" t="s">
        <v>88</v>
      </c>
      <c r="AV178" s="13" t="s">
        <v>88</v>
      </c>
      <c r="AW178" s="13" t="s">
        <v>5</v>
      </c>
      <c r="AX178" s="13" t="s">
        <v>78</v>
      </c>
      <c r="AY178" s="284" t="s">
        <v>223</v>
      </c>
    </row>
    <row r="179" s="13" customFormat="1">
      <c r="A179" s="13"/>
      <c r="B179" s="274"/>
      <c r="C179" s="275"/>
      <c r="D179" s="266" t="s">
        <v>446</v>
      </c>
      <c r="E179" s="276" t="s">
        <v>1</v>
      </c>
      <c r="F179" s="277" t="s">
        <v>5468</v>
      </c>
      <c r="G179" s="275"/>
      <c r="H179" s="278">
        <v>0.90000000000000002</v>
      </c>
      <c r="I179" s="279"/>
      <c r="J179" s="279"/>
      <c r="K179" s="275"/>
      <c r="L179" s="275"/>
      <c r="M179" s="280"/>
      <c r="N179" s="281"/>
      <c r="O179" s="282"/>
      <c r="P179" s="282"/>
      <c r="Q179" s="282"/>
      <c r="R179" s="282"/>
      <c r="S179" s="282"/>
      <c r="T179" s="282"/>
      <c r="U179" s="282"/>
      <c r="V179" s="282"/>
      <c r="W179" s="282"/>
      <c r="X179" s="283"/>
      <c r="Y179" s="13"/>
      <c r="Z179" s="13"/>
      <c r="AA179" s="13"/>
      <c r="AB179" s="13"/>
      <c r="AC179" s="13"/>
      <c r="AD179" s="13"/>
      <c r="AE179" s="13"/>
      <c r="AT179" s="284" t="s">
        <v>446</v>
      </c>
      <c r="AU179" s="284" t="s">
        <v>88</v>
      </c>
      <c r="AV179" s="13" t="s">
        <v>88</v>
      </c>
      <c r="AW179" s="13" t="s">
        <v>5</v>
      </c>
      <c r="AX179" s="13" t="s">
        <v>78</v>
      </c>
      <c r="AY179" s="284" t="s">
        <v>223</v>
      </c>
    </row>
    <row r="180" s="13" customFormat="1">
      <c r="A180" s="13"/>
      <c r="B180" s="274"/>
      <c r="C180" s="275"/>
      <c r="D180" s="266" t="s">
        <v>446</v>
      </c>
      <c r="E180" s="276" t="s">
        <v>1</v>
      </c>
      <c r="F180" s="277" t="s">
        <v>5469</v>
      </c>
      <c r="G180" s="275"/>
      <c r="H180" s="278">
        <v>0.67500000000000004</v>
      </c>
      <c r="I180" s="279"/>
      <c r="J180" s="279"/>
      <c r="K180" s="275"/>
      <c r="L180" s="275"/>
      <c r="M180" s="280"/>
      <c r="N180" s="281"/>
      <c r="O180" s="282"/>
      <c r="P180" s="282"/>
      <c r="Q180" s="282"/>
      <c r="R180" s="282"/>
      <c r="S180" s="282"/>
      <c r="T180" s="282"/>
      <c r="U180" s="282"/>
      <c r="V180" s="282"/>
      <c r="W180" s="282"/>
      <c r="X180" s="283"/>
      <c r="Y180" s="13"/>
      <c r="Z180" s="13"/>
      <c r="AA180" s="13"/>
      <c r="AB180" s="13"/>
      <c r="AC180" s="13"/>
      <c r="AD180" s="13"/>
      <c r="AE180" s="13"/>
      <c r="AT180" s="284" t="s">
        <v>446</v>
      </c>
      <c r="AU180" s="284" t="s">
        <v>88</v>
      </c>
      <c r="AV180" s="13" t="s">
        <v>88</v>
      </c>
      <c r="AW180" s="13" t="s">
        <v>5</v>
      </c>
      <c r="AX180" s="13" t="s">
        <v>78</v>
      </c>
      <c r="AY180" s="284" t="s">
        <v>223</v>
      </c>
    </row>
    <row r="181" s="13" customFormat="1">
      <c r="A181" s="13"/>
      <c r="B181" s="274"/>
      <c r="C181" s="275"/>
      <c r="D181" s="266" t="s">
        <v>446</v>
      </c>
      <c r="E181" s="276" t="s">
        <v>1</v>
      </c>
      <c r="F181" s="277" t="s">
        <v>5470</v>
      </c>
      <c r="G181" s="275"/>
      <c r="H181" s="278">
        <v>1.98</v>
      </c>
      <c r="I181" s="279"/>
      <c r="J181" s="279"/>
      <c r="K181" s="275"/>
      <c r="L181" s="275"/>
      <c r="M181" s="280"/>
      <c r="N181" s="281"/>
      <c r="O181" s="282"/>
      <c r="P181" s="282"/>
      <c r="Q181" s="282"/>
      <c r="R181" s="282"/>
      <c r="S181" s="282"/>
      <c r="T181" s="282"/>
      <c r="U181" s="282"/>
      <c r="V181" s="282"/>
      <c r="W181" s="282"/>
      <c r="X181" s="283"/>
      <c r="Y181" s="13"/>
      <c r="Z181" s="13"/>
      <c r="AA181" s="13"/>
      <c r="AB181" s="13"/>
      <c r="AC181" s="13"/>
      <c r="AD181" s="13"/>
      <c r="AE181" s="13"/>
      <c r="AT181" s="284" t="s">
        <v>446</v>
      </c>
      <c r="AU181" s="284" t="s">
        <v>88</v>
      </c>
      <c r="AV181" s="13" t="s">
        <v>88</v>
      </c>
      <c r="AW181" s="13" t="s">
        <v>5</v>
      </c>
      <c r="AX181" s="13" t="s">
        <v>78</v>
      </c>
      <c r="AY181" s="284" t="s">
        <v>223</v>
      </c>
    </row>
    <row r="182" s="14" customFormat="1">
      <c r="A182" s="14"/>
      <c r="B182" s="285"/>
      <c r="C182" s="286"/>
      <c r="D182" s="266" t="s">
        <v>446</v>
      </c>
      <c r="E182" s="287" t="s">
        <v>1</v>
      </c>
      <c r="F182" s="288" t="s">
        <v>463</v>
      </c>
      <c r="G182" s="286"/>
      <c r="H182" s="289">
        <v>10.058999999999999</v>
      </c>
      <c r="I182" s="290"/>
      <c r="J182" s="290"/>
      <c r="K182" s="286"/>
      <c r="L182" s="286"/>
      <c r="M182" s="291"/>
      <c r="N182" s="292"/>
      <c r="O182" s="293"/>
      <c r="P182" s="293"/>
      <c r="Q182" s="293"/>
      <c r="R182" s="293"/>
      <c r="S182" s="293"/>
      <c r="T182" s="293"/>
      <c r="U182" s="293"/>
      <c r="V182" s="293"/>
      <c r="W182" s="293"/>
      <c r="X182" s="294"/>
      <c r="Y182" s="14"/>
      <c r="Z182" s="14"/>
      <c r="AA182" s="14"/>
      <c r="AB182" s="14"/>
      <c r="AC182" s="14"/>
      <c r="AD182" s="14"/>
      <c r="AE182" s="14"/>
      <c r="AT182" s="295" t="s">
        <v>446</v>
      </c>
      <c r="AU182" s="295" t="s">
        <v>88</v>
      </c>
      <c r="AV182" s="14" t="s">
        <v>239</v>
      </c>
      <c r="AW182" s="14" t="s">
        <v>5</v>
      </c>
      <c r="AX182" s="14" t="s">
        <v>86</v>
      </c>
      <c r="AY182" s="295" t="s">
        <v>223</v>
      </c>
    </row>
    <row r="183" s="2" customFormat="1" ht="21.75" customHeight="1">
      <c r="A183" s="39"/>
      <c r="B183" s="40"/>
      <c r="C183" s="252" t="s">
        <v>258</v>
      </c>
      <c r="D183" s="252" t="s">
        <v>226</v>
      </c>
      <c r="E183" s="253" t="s">
        <v>5065</v>
      </c>
      <c r="F183" s="254" t="s">
        <v>5066</v>
      </c>
      <c r="G183" s="255" t="s">
        <v>403</v>
      </c>
      <c r="H183" s="256">
        <v>48.031999999999996</v>
      </c>
      <c r="I183" s="257"/>
      <c r="J183" s="257"/>
      <c r="K183" s="258">
        <f>ROUND(P183*H183,2)</f>
        <v>0</v>
      </c>
      <c r="L183" s="254" t="s">
        <v>404</v>
      </c>
      <c r="M183" s="45"/>
      <c r="N183" s="259" t="s">
        <v>1</v>
      </c>
      <c r="O183" s="260" t="s">
        <v>41</v>
      </c>
      <c r="P183" s="261">
        <f>I183+J183</f>
        <v>0</v>
      </c>
      <c r="Q183" s="261">
        <f>ROUND(I183*H183,2)</f>
        <v>0</v>
      </c>
      <c r="R183" s="261">
        <f>ROUND(J183*H183,2)</f>
        <v>0</v>
      </c>
      <c r="S183" s="92"/>
      <c r="T183" s="262">
        <f>S183*H183</f>
        <v>0</v>
      </c>
      <c r="U183" s="262">
        <v>0.0014400000000000001</v>
      </c>
      <c r="V183" s="262">
        <f>U183*H183</f>
        <v>0.069166080000000005</v>
      </c>
      <c r="W183" s="262">
        <v>0</v>
      </c>
      <c r="X183" s="263">
        <f>W183*H183</f>
        <v>0</v>
      </c>
      <c r="Y183" s="39"/>
      <c r="Z183" s="39"/>
      <c r="AA183" s="39"/>
      <c r="AB183" s="39"/>
      <c r="AC183" s="39"/>
      <c r="AD183" s="39"/>
      <c r="AE183" s="39"/>
      <c r="AR183" s="264" t="s">
        <v>239</v>
      </c>
      <c r="AT183" s="264" t="s">
        <v>226</v>
      </c>
      <c r="AU183" s="264" t="s">
        <v>88</v>
      </c>
      <c r="AY183" s="18" t="s">
        <v>223</v>
      </c>
      <c r="BE183" s="265">
        <f>IF(O183="základní",K183,0)</f>
        <v>0</v>
      </c>
      <c r="BF183" s="265">
        <f>IF(O183="snížená",K183,0)</f>
        <v>0</v>
      </c>
      <c r="BG183" s="265">
        <f>IF(O183="zákl. přenesená",K183,0)</f>
        <v>0</v>
      </c>
      <c r="BH183" s="265">
        <f>IF(O183="sníž. přenesená",K183,0)</f>
        <v>0</v>
      </c>
      <c r="BI183" s="265">
        <f>IF(O183="nulová",K183,0)</f>
        <v>0</v>
      </c>
      <c r="BJ183" s="18" t="s">
        <v>86</v>
      </c>
      <c r="BK183" s="265">
        <f>ROUND(P183*H183,2)</f>
        <v>0</v>
      </c>
      <c r="BL183" s="18" t="s">
        <v>239</v>
      </c>
      <c r="BM183" s="264" t="s">
        <v>5471</v>
      </c>
    </row>
    <row r="184" s="13" customFormat="1">
      <c r="A184" s="13"/>
      <c r="B184" s="274"/>
      <c r="C184" s="275"/>
      <c r="D184" s="266" t="s">
        <v>446</v>
      </c>
      <c r="E184" s="276" t="s">
        <v>1</v>
      </c>
      <c r="F184" s="277" t="s">
        <v>5472</v>
      </c>
      <c r="G184" s="275"/>
      <c r="H184" s="278">
        <v>2.8799999999999999</v>
      </c>
      <c r="I184" s="279"/>
      <c r="J184" s="279"/>
      <c r="K184" s="275"/>
      <c r="L184" s="275"/>
      <c r="M184" s="280"/>
      <c r="N184" s="281"/>
      <c r="O184" s="282"/>
      <c r="P184" s="282"/>
      <c r="Q184" s="282"/>
      <c r="R184" s="282"/>
      <c r="S184" s="282"/>
      <c r="T184" s="282"/>
      <c r="U184" s="282"/>
      <c r="V184" s="282"/>
      <c r="W184" s="282"/>
      <c r="X184" s="283"/>
      <c r="Y184" s="13"/>
      <c r="Z184" s="13"/>
      <c r="AA184" s="13"/>
      <c r="AB184" s="13"/>
      <c r="AC184" s="13"/>
      <c r="AD184" s="13"/>
      <c r="AE184" s="13"/>
      <c r="AT184" s="284" t="s">
        <v>446</v>
      </c>
      <c r="AU184" s="284" t="s">
        <v>88</v>
      </c>
      <c r="AV184" s="13" t="s">
        <v>88</v>
      </c>
      <c r="AW184" s="13" t="s">
        <v>5</v>
      </c>
      <c r="AX184" s="13" t="s">
        <v>78</v>
      </c>
      <c r="AY184" s="284" t="s">
        <v>223</v>
      </c>
    </row>
    <row r="185" s="13" customFormat="1">
      <c r="A185" s="13"/>
      <c r="B185" s="274"/>
      <c r="C185" s="275"/>
      <c r="D185" s="266" t="s">
        <v>446</v>
      </c>
      <c r="E185" s="276" t="s">
        <v>1</v>
      </c>
      <c r="F185" s="277" t="s">
        <v>5473</v>
      </c>
      <c r="G185" s="275"/>
      <c r="H185" s="278">
        <v>9.2720000000000002</v>
      </c>
      <c r="I185" s="279"/>
      <c r="J185" s="279"/>
      <c r="K185" s="275"/>
      <c r="L185" s="275"/>
      <c r="M185" s="280"/>
      <c r="N185" s="281"/>
      <c r="O185" s="282"/>
      <c r="P185" s="282"/>
      <c r="Q185" s="282"/>
      <c r="R185" s="282"/>
      <c r="S185" s="282"/>
      <c r="T185" s="282"/>
      <c r="U185" s="282"/>
      <c r="V185" s="282"/>
      <c r="W185" s="282"/>
      <c r="X185" s="283"/>
      <c r="Y185" s="13"/>
      <c r="Z185" s="13"/>
      <c r="AA185" s="13"/>
      <c r="AB185" s="13"/>
      <c r="AC185" s="13"/>
      <c r="AD185" s="13"/>
      <c r="AE185" s="13"/>
      <c r="AT185" s="284" t="s">
        <v>446</v>
      </c>
      <c r="AU185" s="284" t="s">
        <v>88</v>
      </c>
      <c r="AV185" s="13" t="s">
        <v>88</v>
      </c>
      <c r="AW185" s="13" t="s">
        <v>5</v>
      </c>
      <c r="AX185" s="13" t="s">
        <v>78</v>
      </c>
      <c r="AY185" s="284" t="s">
        <v>223</v>
      </c>
    </row>
    <row r="186" s="13" customFormat="1">
      <c r="A186" s="13"/>
      <c r="B186" s="274"/>
      <c r="C186" s="275"/>
      <c r="D186" s="266" t="s">
        <v>446</v>
      </c>
      <c r="E186" s="276" t="s">
        <v>1</v>
      </c>
      <c r="F186" s="277" t="s">
        <v>5474</v>
      </c>
      <c r="G186" s="275"/>
      <c r="H186" s="278">
        <v>18</v>
      </c>
      <c r="I186" s="279"/>
      <c r="J186" s="279"/>
      <c r="K186" s="275"/>
      <c r="L186" s="275"/>
      <c r="M186" s="280"/>
      <c r="N186" s="281"/>
      <c r="O186" s="282"/>
      <c r="P186" s="282"/>
      <c r="Q186" s="282"/>
      <c r="R186" s="282"/>
      <c r="S186" s="282"/>
      <c r="T186" s="282"/>
      <c r="U186" s="282"/>
      <c r="V186" s="282"/>
      <c r="W186" s="282"/>
      <c r="X186" s="283"/>
      <c r="Y186" s="13"/>
      <c r="Z186" s="13"/>
      <c r="AA186" s="13"/>
      <c r="AB186" s="13"/>
      <c r="AC186" s="13"/>
      <c r="AD186" s="13"/>
      <c r="AE186" s="13"/>
      <c r="AT186" s="284" t="s">
        <v>446</v>
      </c>
      <c r="AU186" s="284" t="s">
        <v>88</v>
      </c>
      <c r="AV186" s="13" t="s">
        <v>88</v>
      </c>
      <c r="AW186" s="13" t="s">
        <v>5</v>
      </c>
      <c r="AX186" s="13" t="s">
        <v>78</v>
      </c>
      <c r="AY186" s="284" t="s">
        <v>223</v>
      </c>
    </row>
    <row r="187" s="13" customFormat="1">
      <c r="A187" s="13"/>
      <c r="B187" s="274"/>
      <c r="C187" s="275"/>
      <c r="D187" s="266" t="s">
        <v>446</v>
      </c>
      <c r="E187" s="276" t="s">
        <v>1</v>
      </c>
      <c r="F187" s="277" t="s">
        <v>5475</v>
      </c>
      <c r="G187" s="275"/>
      <c r="H187" s="278">
        <v>1.8</v>
      </c>
      <c r="I187" s="279"/>
      <c r="J187" s="279"/>
      <c r="K187" s="275"/>
      <c r="L187" s="275"/>
      <c r="M187" s="280"/>
      <c r="N187" s="281"/>
      <c r="O187" s="282"/>
      <c r="P187" s="282"/>
      <c r="Q187" s="282"/>
      <c r="R187" s="282"/>
      <c r="S187" s="282"/>
      <c r="T187" s="282"/>
      <c r="U187" s="282"/>
      <c r="V187" s="282"/>
      <c r="W187" s="282"/>
      <c r="X187" s="283"/>
      <c r="Y187" s="13"/>
      <c r="Z187" s="13"/>
      <c r="AA187" s="13"/>
      <c r="AB187" s="13"/>
      <c r="AC187" s="13"/>
      <c r="AD187" s="13"/>
      <c r="AE187" s="13"/>
      <c r="AT187" s="284" t="s">
        <v>446</v>
      </c>
      <c r="AU187" s="284" t="s">
        <v>88</v>
      </c>
      <c r="AV187" s="13" t="s">
        <v>88</v>
      </c>
      <c r="AW187" s="13" t="s">
        <v>5</v>
      </c>
      <c r="AX187" s="13" t="s">
        <v>78</v>
      </c>
      <c r="AY187" s="284" t="s">
        <v>223</v>
      </c>
    </row>
    <row r="188" s="13" customFormat="1">
      <c r="A188" s="13"/>
      <c r="B188" s="274"/>
      <c r="C188" s="275"/>
      <c r="D188" s="266" t="s">
        <v>446</v>
      </c>
      <c r="E188" s="276" t="s">
        <v>1</v>
      </c>
      <c r="F188" s="277" t="s">
        <v>5476</v>
      </c>
      <c r="G188" s="275"/>
      <c r="H188" s="278">
        <v>3.6000000000000001</v>
      </c>
      <c r="I188" s="279"/>
      <c r="J188" s="279"/>
      <c r="K188" s="275"/>
      <c r="L188" s="275"/>
      <c r="M188" s="280"/>
      <c r="N188" s="281"/>
      <c r="O188" s="282"/>
      <c r="P188" s="282"/>
      <c r="Q188" s="282"/>
      <c r="R188" s="282"/>
      <c r="S188" s="282"/>
      <c r="T188" s="282"/>
      <c r="U188" s="282"/>
      <c r="V188" s="282"/>
      <c r="W188" s="282"/>
      <c r="X188" s="283"/>
      <c r="Y188" s="13"/>
      <c r="Z188" s="13"/>
      <c r="AA188" s="13"/>
      <c r="AB188" s="13"/>
      <c r="AC188" s="13"/>
      <c r="AD188" s="13"/>
      <c r="AE188" s="13"/>
      <c r="AT188" s="284" t="s">
        <v>446</v>
      </c>
      <c r="AU188" s="284" t="s">
        <v>88</v>
      </c>
      <c r="AV188" s="13" t="s">
        <v>88</v>
      </c>
      <c r="AW188" s="13" t="s">
        <v>5</v>
      </c>
      <c r="AX188" s="13" t="s">
        <v>78</v>
      </c>
      <c r="AY188" s="284" t="s">
        <v>223</v>
      </c>
    </row>
    <row r="189" s="13" customFormat="1">
      <c r="A189" s="13"/>
      <c r="B189" s="274"/>
      <c r="C189" s="275"/>
      <c r="D189" s="266" t="s">
        <v>446</v>
      </c>
      <c r="E189" s="276" t="s">
        <v>1</v>
      </c>
      <c r="F189" s="277" t="s">
        <v>5477</v>
      </c>
      <c r="G189" s="275"/>
      <c r="H189" s="278">
        <v>3.6000000000000001</v>
      </c>
      <c r="I189" s="279"/>
      <c r="J189" s="279"/>
      <c r="K189" s="275"/>
      <c r="L189" s="275"/>
      <c r="M189" s="280"/>
      <c r="N189" s="281"/>
      <c r="O189" s="282"/>
      <c r="P189" s="282"/>
      <c r="Q189" s="282"/>
      <c r="R189" s="282"/>
      <c r="S189" s="282"/>
      <c r="T189" s="282"/>
      <c r="U189" s="282"/>
      <c r="V189" s="282"/>
      <c r="W189" s="282"/>
      <c r="X189" s="283"/>
      <c r="Y189" s="13"/>
      <c r="Z189" s="13"/>
      <c r="AA189" s="13"/>
      <c r="AB189" s="13"/>
      <c r="AC189" s="13"/>
      <c r="AD189" s="13"/>
      <c r="AE189" s="13"/>
      <c r="AT189" s="284" t="s">
        <v>446</v>
      </c>
      <c r="AU189" s="284" t="s">
        <v>88</v>
      </c>
      <c r="AV189" s="13" t="s">
        <v>88</v>
      </c>
      <c r="AW189" s="13" t="s">
        <v>5</v>
      </c>
      <c r="AX189" s="13" t="s">
        <v>78</v>
      </c>
      <c r="AY189" s="284" t="s">
        <v>223</v>
      </c>
    </row>
    <row r="190" s="13" customFormat="1">
      <c r="A190" s="13"/>
      <c r="B190" s="274"/>
      <c r="C190" s="275"/>
      <c r="D190" s="266" t="s">
        <v>446</v>
      </c>
      <c r="E190" s="276" t="s">
        <v>1</v>
      </c>
      <c r="F190" s="277" t="s">
        <v>5478</v>
      </c>
      <c r="G190" s="275"/>
      <c r="H190" s="278">
        <v>8.8800000000000008</v>
      </c>
      <c r="I190" s="279"/>
      <c r="J190" s="279"/>
      <c r="K190" s="275"/>
      <c r="L190" s="275"/>
      <c r="M190" s="280"/>
      <c r="N190" s="281"/>
      <c r="O190" s="282"/>
      <c r="P190" s="282"/>
      <c r="Q190" s="282"/>
      <c r="R190" s="282"/>
      <c r="S190" s="282"/>
      <c r="T190" s="282"/>
      <c r="U190" s="282"/>
      <c r="V190" s="282"/>
      <c r="W190" s="282"/>
      <c r="X190" s="283"/>
      <c r="Y190" s="13"/>
      <c r="Z190" s="13"/>
      <c r="AA190" s="13"/>
      <c r="AB190" s="13"/>
      <c r="AC190" s="13"/>
      <c r="AD190" s="13"/>
      <c r="AE190" s="13"/>
      <c r="AT190" s="284" t="s">
        <v>446</v>
      </c>
      <c r="AU190" s="284" t="s">
        <v>88</v>
      </c>
      <c r="AV190" s="13" t="s">
        <v>88</v>
      </c>
      <c r="AW190" s="13" t="s">
        <v>5</v>
      </c>
      <c r="AX190" s="13" t="s">
        <v>78</v>
      </c>
      <c r="AY190" s="284" t="s">
        <v>223</v>
      </c>
    </row>
    <row r="191" s="14" customFormat="1">
      <c r="A191" s="14"/>
      <c r="B191" s="285"/>
      <c r="C191" s="286"/>
      <c r="D191" s="266" t="s">
        <v>446</v>
      </c>
      <c r="E191" s="287" t="s">
        <v>1</v>
      </c>
      <c r="F191" s="288" t="s">
        <v>463</v>
      </c>
      <c r="G191" s="286"/>
      <c r="H191" s="289">
        <v>48.031999999999996</v>
      </c>
      <c r="I191" s="290"/>
      <c r="J191" s="290"/>
      <c r="K191" s="286"/>
      <c r="L191" s="286"/>
      <c r="M191" s="291"/>
      <c r="N191" s="292"/>
      <c r="O191" s="293"/>
      <c r="P191" s="293"/>
      <c r="Q191" s="293"/>
      <c r="R191" s="293"/>
      <c r="S191" s="293"/>
      <c r="T191" s="293"/>
      <c r="U191" s="293"/>
      <c r="V191" s="293"/>
      <c r="W191" s="293"/>
      <c r="X191" s="294"/>
      <c r="Y191" s="14"/>
      <c r="Z191" s="14"/>
      <c r="AA191" s="14"/>
      <c r="AB191" s="14"/>
      <c r="AC191" s="14"/>
      <c r="AD191" s="14"/>
      <c r="AE191" s="14"/>
      <c r="AT191" s="295" t="s">
        <v>446</v>
      </c>
      <c r="AU191" s="295" t="s">
        <v>88</v>
      </c>
      <c r="AV191" s="14" t="s">
        <v>239</v>
      </c>
      <c r="AW191" s="14" t="s">
        <v>5</v>
      </c>
      <c r="AX191" s="14" t="s">
        <v>86</v>
      </c>
      <c r="AY191" s="295" t="s">
        <v>223</v>
      </c>
    </row>
    <row r="192" s="2" customFormat="1" ht="21.75" customHeight="1">
      <c r="A192" s="39"/>
      <c r="B192" s="40"/>
      <c r="C192" s="252" t="s">
        <v>263</v>
      </c>
      <c r="D192" s="252" t="s">
        <v>226</v>
      </c>
      <c r="E192" s="253" t="s">
        <v>5069</v>
      </c>
      <c r="F192" s="254" t="s">
        <v>5070</v>
      </c>
      <c r="G192" s="255" t="s">
        <v>403</v>
      </c>
      <c r="H192" s="256">
        <v>48.031999999999996</v>
      </c>
      <c r="I192" s="257"/>
      <c r="J192" s="257"/>
      <c r="K192" s="258">
        <f>ROUND(P192*H192,2)</f>
        <v>0</v>
      </c>
      <c r="L192" s="254" t="s">
        <v>404</v>
      </c>
      <c r="M192" s="45"/>
      <c r="N192" s="259" t="s">
        <v>1</v>
      </c>
      <c r="O192" s="260" t="s">
        <v>41</v>
      </c>
      <c r="P192" s="261">
        <f>I192+J192</f>
        <v>0</v>
      </c>
      <c r="Q192" s="261">
        <f>ROUND(I192*H192,2)</f>
        <v>0</v>
      </c>
      <c r="R192" s="261">
        <f>ROUND(J192*H192,2)</f>
        <v>0</v>
      </c>
      <c r="S192" s="92"/>
      <c r="T192" s="262">
        <f>S192*H192</f>
        <v>0</v>
      </c>
      <c r="U192" s="262">
        <v>4.0000000000000003E-05</v>
      </c>
      <c r="V192" s="262">
        <f>U192*H192</f>
        <v>0.00192128</v>
      </c>
      <c r="W192" s="262">
        <v>0</v>
      </c>
      <c r="X192" s="263">
        <f>W192*H192</f>
        <v>0</v>
      </c>
      <c r="Y192" s="39"/>
      <c r="Z192" s="39"/>
      <c r="AA192" s="39"/>
      <c r="AB192" s="39"/>
      <c r="AC192" s="39"/>
      <c r="AD192" s="39"/>
      <c r="AE192" s="39"/>
      <c r="AR192" s="264" t="s">
        <v>239</v>
      </c>
      <c r="AT192" s="264" t="s">
        <v>226</v>
      </c>
      <c r="AU192" s="264" t="s">
        <v>88</v>
      </c>
      <c r="AY192" s="18" t="s">
        <v>223</v>
      </c>
      <c r="BE192" s="265">
        <f>IF(O192="základní",K192,0)</f>
        <v>0</v>
      </c>
      <c r="BF192" s="265">
        <f>IF(O192="snížená",K192,0)</f>
        <v>0</v>
      </c>
      <c r="BG192" s="265">
        <f>IF(O192="zákl. přenesená",K192,0)</f>
        <v>0</v>
      </c>
      <c r="BH192" s="265">
        <f>IF(O192="sníž. přenesená",K192,0)</f>
        <v>0</v>
      </c>
      <c r="BI192" s="265">
        <f>IF(O192="nulová",K192,0)</f>
        <v>0</v>
      </c>
      <c r="BJ192" s="18" t="s">
        <v>86</v>
      </c>
      <c r="BK192" s="265">
        <f>ROUND(P192*H192,2)</f>
        <v>0</v>
      </c>
      <c r="BL192" s="18" t="s">
        <v>239</v>
      </c>
      <c r="BM192" s="264" t="s">
        <v>5479</v>
      </c>
    </row>
    <row r="193" s="13" customFormat="1">
      <c r="A193" s="13"/>
      <c r="B193" s="274"/>
      <c r="C193" s="275"/>
      <c r="D193" s="266" t="s">
        <v>446</v>
      </c>
      <c r="E193" s="276" t="s">
        <v>1</v>
      </c>
      <c r="F193" s="277" t="s">
        <v>5472</v>
      </c>
      <c r="G193" s="275"/>
      <c r="H193" s="278">
        <v>2.8799999999999999</v>
      </c>
      <c r="I193" s="279"/>
      <c r="J193" s="279"/>
      <c r="K193" s="275"/>
      <c r="L193" s="275"/>
      <c r="M193" s="280"/>
      <c r="N193" s="281"/>
      <c r="O193" s="282"/>
      <c r="P193" s="282"/>
      <c r="Q193" s="282"/>
      <c r="R193" s="282"/>
      <c r="S193" s="282"/>
      <c r="T193" s="282"/>
      <c r="U193" s="282"/>
      <c r="V193" s="282"/>
      <c r="W193" s="282"/>
      <c r="X193" s="283"/>
      <c r="Y193" s="13"/>
      <c r="Z193" s="13"/>
      <c r="AA193" s="13"/>
      <c r="AB193" s="13"/>
      <c r="AC193" s="13"/>
      <c r="AD193" s="13"/>
      <c r="AE193" s="13"/>
      <c r="AT193" s="284" t="s">
        <v>446</v>
      </c>
      <c r="AU193" s="284" t="s">
        <v>88</v>
      </c>
      <c r="AV193" s="13" t="s">
        <v>88</v>
      </c>
      <c r="AW193" s="13" t="s">
        <v>5</v>
      </c>
      <c r="AX193" s="13" t="s">
        <v>78</v>
      </c>
      <c r="AY193" s="284" t="s">
        <v>223</v>
      </c>
    </row>
    <row r="194" s="13" customFormat="1">
      <c r="A194" s="13"/>
      <c r="B194" s="274"/>
      <c r="C194" s="275"/>
      <c r="D194" s="266" t="s">
        <v>446</v>
      </c>
      <c r="E194" s="276" t="s">
        <v>1</v>
      </c>
      <c r="F194" s="277" t="s">
        <v>5473</v>
      </c>
      <c r="G194" s="275"/>
      <c r="H194" s="278">
        <v>9.2720000000000002</v>
      </c>
      <c r="I194" s="279"/>
      <c r="J194" s="279"/>
      <c r="K194" s="275"/>
      <c r="L194" s="275"/>
      <c r="M194" s="280"/>
      <c r="N194" s="281"/>
      <c r="O194" s="282"/>
      <c r="P194" s="282"/>
      <c r="Q194" s="282"/>
      <c r="R194" s="282"/>
      <c r="S194" s="282"/>
      <c r="T194" s="282"/>
      <c r="U194" s="282"/>
      <c r="V194" s="282"/>
      <c r="W194" s="282"/>
      <c r="X194" s="283"/>
      <c r="Y194" s="13"/>
      <c r="Z194" s="13"/>
      <c r="AA194" s="13"/>
      <c r="AB194" s="13"/>
      <c r="AC194" s="13"/>
      <c r="AD194" s="13"/>
      <c r="AE194" s="13"/>
      <c r="AT194" s="284" t="s">
        <v>446</v>
      </c>
      <c r="AU194" s="284" t="s">
        <v>88</v>
      </c>
      <c r="AV194" s="13" t="s">
        <v>88</v>
      </c>
      <c r="AW194" s="13" t="s">
        <v>5</v>
      </c>
      <c r="AX194" s="13" t="s">
        <v>78</v>
      </c>
      <c r="AY194" s="284" t="s">
        <v>223</v>
      </c>
    </row>
    <row r="195" s="13" customFormat="1">
      <c r="A195" s="13"/>
      <c r="B195" s="274"/>
      <c r="C195" s="275"/>
      <c r="D195" s="266" t="s">
        <v>446</v>
      </c>
      <c r="E195" s="276" t="s">
        <v>1</v>
      </c>
      <c r="F195" s="277" t="s">
        <v>5474</v>
      </c>
      <c r="G195" s="275"/>
      <c r="H195" s="278">
        <v>18</v>
      </c>
      <c r="I195" s="279"/>
      <c r="J195" s="279"/>
      <c r="K195" s="275"/>
      <c r="L195" s="275"/>
      <c r="M195" s="280"/>
      <c r="N195" s="281"/>
      <c r="O195" s="282"/>
      <c r="P195" s="282"/>
      <c r="Q195" s="282"/>
      <c r="R195" s="282"/>
      <c r="S195" s="282"/>
      <c r="T195" s="282"/>
      <c r="U195" s="282"/>
      <c r="V195" s="282"/>
      <c r="W195" s="282"/>
      <c r="X195" s="283"/>
      <c r="Y195" s="13"/>
      <c r="Z195" s="13"/>
      <c r="AA195" s="13"/>
      <c r="AB195" s="13"/>
      <c r="AC195" s="13"/>
      <c r="AD195" s="13"/>
      <c r="AE195" s="13"/>
      <c r="AT195" s="284" t="s">
        <v>446</v>
      </c>
      <c r="AU195" s="284" t="s">
        <v>88</v>
      </c>
      <c r="AV195" s="13" t="s">
        <v>88</v>
      </c>
      <c r="AW195" s="13" t="s">
        <v>5</v>
      </c>
      <c r="AX195" s="13" t="s">
        <v>78</v>
      </c>
      <c r="AY195" s="284" t="s">
        <v>223</v>
      </c>
    </row>
    <row r="196" s="13" customFormat="1">
      <c r="A196" s="13"/>
      <c r="B196" s="274"/>
      <c r="C196" s="275"/>
      <c r="D196" s="266" t="s">
        <v>446</v>
      </c>
      <c r="E196" s="276" t="s">
        <v>1</v>
      </c>
      <c r="F196" s="277" t="s">
        <v>5475</v>
      </c>
      <c r="G196" s="275"/>
      <c r="H196" s="278">
        <v>1.8</v>
      </c>
      <c r="I196" s="279"/>
      <c r="J196" s="279"/>
      <c r="K196" s="275"/>
      <c r="L196" s="275"/>
      <c r="M196" s="280"/>
      <c r="N196" s="281"/>
      <c r="O196" s="282"/>
      <c r="P196" s="282"/>
      <c r="Q196" s="282"/>
      <c r="R196" s="282"/>
      <c r="S196" s="282"/>
      <c r="T196" s="282"/>
      <c r="U196" s="282"/>
      <c r="V196" s="282"/>
      <c r="W196" s="282"/>
      <c r="X196" s="283"/>
      <c r="Y196" s="13"/>
      <c r="Z196" s="13"/>
      <c r="AA196" s="13"/>
      <c r="AB196" s="13"/>
      <c r="AC196" s="13"/>
      <c r="AD196" s="13"/>
      <c r="AE196" s="13"/>
      <c r="AT196" s="284" t="s">
        <v>446</v>
      </c>
      <c r="AU196" s="284" t="s">
        <v>88</v>
      </c>
      <c r="AV196" s="13" t="s">
        <v>88</v>
      </c>
      <c r="AW196" s="13" t="s">
        <v>5</v>
      </c>
      <c r="AX196" s="13" t="s">
        <v>78</v>
      </c>
      <c r="AY196" s="284" t="s">
        <v>223</v>
      </c>
    </row>
    <row r="197" s="13" customFormat="1">
      <c r="A197" s="13"/>
      <c r="B197" s="274"/>
      <c r="C197" s="275"/>
      <c r="D197" s="266" t="s">
        <v>446</v>
      </c>
      <c r="E197" s="276" t="s">
        <v>1</v>
      </c>
      <c r="F197" s="277" t="s">
        <v>5476</v>
      </c>
      <c r="G197" s="275"/>
      <c r="H197" s="278">
        <v>3.6000000000000001</v>
      </c>
      <c r="I197" s="279"/>
      <c r="J197" s="279"/>
      <c r="K197" s="275"/>
      <c r="L197" s="275"/>
      <c r="M197" s="280"/>
      <c r="N197" s="281"/>
      <c r="O197" s="282"/>
      <c r="P197" s="282"/>
      <c r="Q197" s="282"/>
      <c r="R197" s="282"/>
      <c r="S197" s="282"/>
      <c r="T197" s="282"/>
      <c r="U197" s="282"/>
      <c r="V197" s="282"/>
      <c r="W197" s="282"/>
      <c r="X197" s="283"/>
      <c r="Y197" s="13"/>
      <c r="Z197" s="13"/>
      <c r="AA197" s="13"/>
      <c r="AB197" s="13"/>
      <c r="AC197" s="13"/>
      <c r="AD197" s="13"/>
      <c r="AE197" s="13"/>
      <c r="AT197" s="284" t="s">
        <v>446</v>
      </c>
      <c r="AU197" s="284" t="s">
        <v>88</v>
      </c>
      <c r="AV197" s="13" t="s">
        <v>88</v>
      </c>
      <c r="AW197" s="13" t="s">
        <v>5</v>
      </c>
      <c r="AX197" s="13" t="s">
        <v>78</v>
      </c>
      <c r="AY197" s="284" t="s">
        <v>223</v>
      </c>
    </row>
    <row r="198" s="13" customFormat="1">
      <c r="A198" s="13"/>
      <c r="B198" s="274"/>
      <c r="C198" s="275"/>
      <c r="D198" s="266" t="s">
        <v>446</v>
      </c>
      <c r="E198" s="276" t="s">
        <v>1</v>
      </c>
      <c r="F198" s="277" t="s">
        <v>5477</v>
      </c>
      <c r="G198" s="275"/>
      <c r="H198" s="278">
        <v>3.6000000000000001</v>
      </c>
      <c r="I198" s="279"/>
      <c r="J198" s="279"/>
      <c r="K198" s="275"/>
      <c r="L198" s="275"/>
      <c r="M198" s="280"/>
      <c r="N198" s="281"/>
      <c r="O198" s="282"/>
      <c r="P198" s="282"/>
      <c r="Q198" s="282"/>
      <c r="R198" s="282"/>
      <c r="S198" s="282"/>
      <c r="T198" s="282"/>
      <c r="U198" s="282"/>
      <c r="V198" s="282"/>
      <c r="W198" s="282"/>
      <c r="X198" s="283"/>
      <c r="Y198" s="13"/>
      <c r="Z198" s="13"/>
      <c r="AA198" s="13"/>
      <c r="AB198" s="13"/>
      <c r="AC198" s="13"/>
      <c r="AD198" s="13"/>
      <c r="AE198" s="13"/>
      <c r="AT198" s="284" t="s">
        <v>446</v>
      </c>
      <c r="AU198" s="284" t="s">
        <v>88</v>
      </c>
      <c r="AV198" s="13" t="s">
        <v>88</v>
      </c>
      <c r="AW198" s="13" t="s">
        <v>5</v>
      </c>
      <c r="AX198" s="13" t="s">
        <v>78</v>
      </c>
      <c r="AY198" s="284" t="s">
        <v>223</v>
      </c>
    </row>
    <row r="199" s="13" customFormat="1">
      <c r="A199" s="13"/>
      <c r="B199" s="274"/>
      <c r="C199" s="275"/>
      <c r="D199" s="266" t="s">
        <v>446</v>
      </c>
      <c r="E199" s="276" t="s">
        <v>1</v>
      </c>
      <c r="F199" s="277" t="s">
        <v>5478</v>
      </c>
      <c r="G199" s="275"/>
      <c r="H199" s="278">
        <v>8.8800000000000008</v>
      </c>
      <c r="I199" s="279"/>
      <c r="J199" s="279"/>
      <c r="K199" s="275"/>
      <c r="L199" s="275"/>
      <c r="M199" s="280"/>
      <c r="N199" s="281"/>
      <c r="O199" s="282"/>
      <c r="P199" s="282"/>
      <c r="Q199" s="282"/>
      <c r="R199" s="282"/>
      <c r="S199" s="282"/>
      <c r="T199" s="282"/>
      <c r="U199" s="282"/>
      <c r="V199" s="282"/>
      <c r="W199" s="282"/>
      <c r="X199" s="283"/>
      <c r="Y199" s="13"/>
      <c r="Z199" s="13"/>
      <c r="AA199" s="13"/>
      <c r="AB199" s="13"/>
      <c r="AC199" s="13"/>
      <c r="AD199" s="13"/>
      <c r="AE199" s="13"/>
      <c r="AT199" s="284" t="s">
        <v>446</v>
      </c>
      <c r="AU199" s="284" t="s">
        <v>88</v>
      </c>
      <c r="AV199" s="13" t="s">
        <v>88</v>
      </c>
      <c r="AW199" s="13" t="s">
        <v>5</v>
      </c>
      <c r="AX199" s="13" t="s">
        <v>78</v>
      </c>
      <c r="AY199" s="284" t="s">
        <v>223</v>
      </c>
    </row>
    <row r="200" s="14" customFormat="1">
      <c r="A200" s="14"/>
      <c r="B200" s="285"/>
      <c r="C200" s="286"/>
      <c r="D200" s="266" t="s">
        <v>446</v>
      </c>
      <c r="E200" s="287" t="s">
        <v>1</v>
      </c>
      <c r="F200" s="288" t="s">
        <v>463</v>
      </c>
      <c r="G200" s="286"/>
      <c r="H200" s="289">
        <v>48.031999999999996</v>
      </c>
      <c r="I200" s="290"/>
      <c r="J200" s="290"/>
      <c r="K200" s="286"/>
      <c r="L200" s="286"/>
      <c r="M200" s="291"/>
      <c r="N200" s="292"/>
      <c r="O200" s="293"/>
      <c r="P200" s="293"/>
      <c r="Q200" s="293"/>
      <c r="R200" s="293"/>
      <c r="S200" s="293"/>
      <c r="T200" s="293"/>
      <c r="U200" s="293"/>
      <c r="V200" s="293"/>
      <c r="W200" s="293"/>
      <c r="X200" s="294"/>
      <c r="Y200" s="14"/>
      <c r="Z200" s="14"/>
      <c r="AA200" s="14"/>
      <c r="AB200" s="14"/>
      <c r="AC200" s="14"/>
      <c r="AD200" s="14"/>
      <c r="AE200" s="14"/>
      <c r="AT200" s="295" t="s">
        <v>446</v>
      </c>
      <c r="AU200" s="295" t="s">
        <v>88</v>
      </c>
      <c r="AV200" s="14" t="s">
        <v>239</v>
      </c>
      <c r="AW200" s="14" t="s">
        <v>5</v>
      </c>
      <c r="AX200" s="14" t="s">
        <v>86</v>
      </c>
      <c r="AY200" s="295" t="s">
        <v>223</v>
      </c>
    </row>
    <row r="201" s="12" customFormat="1" ht="22.8" customHeight="1">
      <c r="A201" s="12"/>
      <c r="B201" s="235"/>
      <c r="C201" s="236"/>
      <c r="D201" s="237" t="s">
        <v>77</v>
      </c>
      <c r="E201" s="250" t="s">
        <v>258</v>
      </c>
      <c r="F201" s="250" t="s">
        <v>589</v>
      </c>
      <c r="G201" s="236"/>
      <c r="H201" s="236"/>
      <c r="I201" s="239"/>
      <c r="J201" s="239"/>
      <c r="K201" s="251">
        <f>BK201</f>
        <v>0</v>
      </c>
      <c r="L201" s="236"/>
      <c r="M201" s="241"/>
      <c r="N201" s="242"/>
      <c r="O201" s="243"/>
      <c r="P201" s="243"/>
      <c r="Q201" s="244">
        <f>SUM(Q202:Q225)</f>
        <v>0</v>
      </c>
      <c r="R201" s="244">
        <f>SUM(R202:R225)</f>
        <v>0</v>
      </c>
      <c r="S201" s="243"/>
      <c r="T201" s="245">
        <f>SUM(T202:T225)</f>
        <v>0</v>
      </c>
      <c r="U201" s="243"/>
      <c r="V201" s="245">
        <f>SUM(V202:V225)</f>
        <v>6.41995</v>
      </c>
      <c r="W201" s="243"/>
      <c r="X201" s="246">
        <f>SUM(X202:X225)</f>
        <v>0</v>
      </c>
      <c r="Y201" s="12"/>
      <c r="Z201" s="12"/>
      <c r="AA201" s="12"/>
      <c r="AB201" s="12"/>
      <c r="AC201" s="12"/>
      <c r="AD201" s="12"/>
      <c r="AE201" s="12"/>
      <c r="AR201" s="247" t="s">
        <v>86</v>
      </c>
      <c r="AT201" s="248" t="s">
        <v>77</v>
      </c>
      <c r="AU201" s="248" t="s">
        <v>86</v>
      </c>
      <c r="AY201" s="247" t="s">
        <v>223</v>
      </c>
      <c r="BK201" s="249">
        <f>SUM(BK202:BK225)</f>
        <v>0</v>
      </c>
    </row>
    <row r="202" s="2" customFormat="1" ht="16.5" customHeight="1">
      <c r="A202" s="39"/>
      <c r="B202" s="40"/>
      <c r="C202" s="252" t="s">
        <v>267</v>
      </c>
      <c r="D202" s="252" t="s">
        <v>226</v>
      </c>
      <c r="E202" s="253" t="s">
        <v>5480</v>
      </c>
      <c r="F202" s="254" t="s">
        <v>5481</v>
      </c>
      <c r="G202" s="255" t="s">
        <v>320</v>
      </c>
      <c r="H202" s="256">
        <v>3</v>
      </c>
      <c r="I202" s="257"/>
      <c r="J202" s="257"/>
      <c r="K202" s="258">
        <f>ROUND(P202*H202,2)</f>
        <v>0</v>
      </c>
      <c r="L202" s="254" t="s">
        <v>1</v>
      </c>
      <c r="M202" s="45"/>
      <c r="N202" s="259" t="s">
        <v>1</v>
      </c>
      <c r="O202" s="260" t="s">
        <v>41</v>
      </c>
      <c r="P202" s="261">
        <f>I202+J202</f>
        <v>0</v>
      </c>
      <c r="Q202" s="261">
        <f>ROUND(I202*H202,2)</f>
        <v>0</v>
      </c>
      <c r="R202" s="261">
        <f>ROUND(J202*H202,2)</f>
        <v>0</v>
      </c>
      <c r="S202" s="92"/>
      <c r="T202" s="262">
        <f>S202*H202</f>
        <v>0</v>
      </c>
      <c r="U202" s="262">
        <v>0.11241</v>
      </c>
      <c r="V202" s="262">
        <f>U202*H202</f>
        <v>0.33722999999999997</v>
      </c>
      <c r="W202" s="262">
        <v>0</v>
      </c>
      <c r="X202" s="263">
        <f>W202*H202</f>
        <v>0</v>
      </c>
      <c r="Y202" s="39"/>
      <c r="Z202" s="39"/>
      <c r="AA202" s="39"/>
      <c r="AB202" s="39"/>
      <c r="AC202" s="39"/>
      <c r="AD202" s="39"/>
      <c r="AE202" s="39"/>
      <c r="AR202" s="264" t="s">
        <v>239</v>
      </c>
      <c r="AT202" s="264" t="s">
        <v>226</v>
      </c>
      <c r="AU202" s="264" t="s">
        <v>88</v>
      </c>
      <c r="AY202" s="18" t="s">
        <v>223</v>
      </c>
      <c r="BE202" s="265">
        <f>IF(O202="základní",K202,0)</f>
        <v>0</v>
      </c>
      <c r="BF202" s="265">
        <f>IF(O202="snížená",K202,0)</f>
        <v>0</v>
      </c>
      <c r="BG202" s="265">
        <f>IF(O202="zákl. přenesená",K202,0)</f>
        <v>0</v>
      </c>
      <c r="BH202" s="265">
        <f>IF(O202="sníž. přenesená",K202,0)</f>
        <v>0</v>
      </c>
      <c r="BI202" s="265">
        <f>IF(O202="nulová",K202,0)</f>
        <v>0</v>
      </c>
      <c r="BJ202" s="18" t="s">
        <v>86</v>
      </c>
      <c r="BK202" s="265">
        <f>ROUND(P202*H202,2)</f>
        <v>0</v>
      </c>
      <c r="BL202" s="18" t="s">
        <v>239</v>
      </c>
      <c r="BM202" s="264" t="s">
        <v>5482</v>
      </c>
    </row>
    <row r="203" s="2" customFormat="1">
      <c r="A203" s="39"/>
      <c r="B203" s="40"/>
      <c r="C203" s="41"/>
      <c r="D203" s="266" t="s">
        <v>232</v>
      </c>
      <c r="E203" s="41"/>
      <c r="F203" s="267" t="s">
        <v>5483</v>
      </c>
      <c r="G203" s="41"/>
      <c r="H203" s="41"/>
      <c r="I203" s="158"/>
      <c r="J203" s="158"/>
      <c r="K203" s="41"/>
      <c r="L203" s="41"/>
      <c r="M203" s="45"/>
      <c r="N203" s="268"/>
      <c r="O203" s="269"/>
      <c r="P203" s="92"/>
      <c r="Q203" s="92"/>
      <c r="R203" s="92"/>
      <c r="S203" s="92"/>
      <c r="T203" s="92"/>
      <c r="U203" s="92"/>
      <c r="V203" s="92"/>
      <c r="W203" s="92"/>
      <c r="X203" s="93"/>
      <c r="Y203" s="39"/>
      <c r="Z203" s="39"/>
      <c r="AA203" s="39"/>
      <c r="AB203" s="39"/>
      <c r="AC203" s="39"/>
      <c r="AD203" s="39"/>
      <c r="AE203" s="39"/>
      <c r="AT203" s="18" t="s">
        <v>232</v>
      </c>
      <c r="AU203" s="18" t="s">
        <v>88</v>
      </c>
    </row>
    <row r="204" s="2" customFormat="1" ht="16.5" customHeight="1">
      <c r="A204" s="39"/>
      <c r="B204" s="40"/>
      <c r="C204" s="296" t="s">
        <v>274</v>
      </c>
      <c r="D204" s="296" t="s">
        <v>498</v>
      </c>
      <c r="E204" s="297" t="s">
        <v>5484</v>
      </c>
      <c r="F204" s="298" t="s">
        <v>5485</v>
      </c>
      <c r="G204" s="299" t="s">
        <v>320</v>
      </c>
      <c r="H204" s="300">
        <v>3</v>
      </c>
      <c r="I204" s="301"/>
      <c r="J204" s="302"/>
      <c r="K204" s="303">
        <f>ROUND(P204*H204,2)</f>
        <v>0</v>
      </c>
      <c r="L204" s="298" t="s">
        <v>1</v>
      </c>
      <c r="M204" s="304"/>
      <c r="N204" s="305" t="s">
        <v>1</v>
      </c>
      <c r="O204" s="260" t="s">
        <v>41</v>
      </c>
      <c r="P204" s="261">
        <f>I204+J204</f>
        <v>0</v>
      </c>
      <c r="Q204" s="261">
        <f>ROUND(I204*H204,2)</f>
        <v>0</v>
      </c>
      <c r="R204" s="261">
        <f>ROUND(J204*H204,2)</f>
        <v>0</v>
      </c>
      <c r="S204" s="92"/>
      <c r="T204" s="262">
        <f>S204*H204</f>
        <v>0</v>
      </c>
      <c r="U204" s="262">
        <v>0.0025000000000000001</v>
      </c>
      <c r="V204" s="262">
        <f>U204*H204</f>
        <v>0.0074999999999999997</v>
      </c>
      <c r="W204" s="262">
        <v>0</v>
      </c>
      <c r="X204" s="263">
        <f>W204*H204</f>
        <v>0</v>
      </c>
      <c r="Y204" s="39"/>
      <c r="Z204" s="39"/>
      <c r="AA204" s="39"/>
      <c r="AB204" s="39"/>
      <c r="AC204" s="39"/>
      <c r="AD204" s="39"/>
      <c r="AE204" s="39"/>
      <c r="AR204" s="264" t="s">
        <v>430</v>
      </c>
      <c r="AT204" s="264" t="s">
        <v>498</v>
      </c>
      <c r="AU204" s="264" t="s">
        <v>88</v>
      </c>
      <c r="AY204" s="18" t="s">
        <v>223</v>
      </c>
      <c r="BE204" s="265">
        <f>IF(O204="základní",K204,0)</f>
        <v>0</v>
      </c>
      <c r="BF204" s="265">
        <f>IF(O204="snížená",K204,0)</f>
        <v>0</v>
      </c>
      <c r="BG204" s="265">
        <f>IF(O204="zákl. přenesená",K204,0)</f>
        <v>0</v>
      </c>
      <c r="BH204" s="265">
        <f>IF(O204="sníž. přenesená",K204,0)</f>
        <v>0</v>
      </c>
      <c r="BI204" s="265">
        <f>IF(O204="nulová",K204,0)</f>
        <v>0</v>
      </c>
      <c r="BJ204" s="18" t="s">
        <v>86</v>
      </c>
      <c r="BK204" s="265">
        <f>ROUND(P204*H204,2)</f>
        <v>0</v>
      </c>
      <c r="BL204" s="18" t="s">
        <v>239</v>
      </c>
      <c r="BM204" s="264" t="s">
        <v>5486</v>
      </c>
    </row>
    <row r="205" s="2" customFormat="1" ht="16.5" customHeight="1">
      <c r="A205" s="39"/>
      <c r="B205" s="40"/>
      <c r="C205" s="296" t="s">
        <v>279</v>
      </c>
      <c r="D205" s="296" t="s">
        <v>498</v>
      </c>
      <c r="E205" s="297" t="s">
        <v>5487</v>
      </c>
      <c r="F205" s="298" t="s">
        <v>5488</v>
      </c>
      <c r="G205" s="299" t="s">
        <v>320</v>
      </c>
      <c r="H205" s="300">
        <v>25</v>
      </c>
      <c r="I205" s="301"/>
      <c r="J205" s="302"/>
      <c r="K205" s="303">
        <f>ROUND(P205*H205,2)</f>
        <v>0</v>
      </c>
      <c r="L205" s="298" t="s">
        <v>1</v>
      </c>
      <c r="M205" s="304"/>
      <c r="N205" s="305" t="s">
        <v>1</v>
      </c>
      <c r="O205" s="260" t="s">
        <v>41</v>
      </c>
      <c r="P205" s="261">
        <f>I205+J205</f>
        <v>0</v>
      </c>
      <c r="Q205" s="261">
        <f>ROUND(I205*H205,2)</f>
        <v>0</v>
      </c>
      <c r="R205" s="261">
        <f>ROUND(J205*H205,2)</f>
        <v>0</v>
      </c>
      <c r="S205" s="92"/>
      <c r="T205" s="262">
        <f>S205*H205</f>
        <v>0</v>
      </c>
      <c r="U205" s="262">
        <v>0.0020999999999999999</v>
      </c>
      <c r="V205" s="262">
        <f>U205*H205</f>
        <v>0.052499999999999998</v>
      </c>
      <c r="W205" s="262">
        <v>0</v>
      </c>
      <c r="X205" s="263">
        <f>W205*H205</f>
        <v>0</v>
      </c>
      <c r="Y205" s="39"/>
      <c r="Z205" s="39"/>
      <c r="AA205" s="39"/>
      <c r="AB205" s="39"/>
      <c r="AC205" s="39"/>
      <c r="AD205" s="39"/>
      <c r="AE205" s="39"/>
      <c r="AR205" s="264" t="s">
        <v>430</v>
      </c>
      <c r="AT205" s="264" t="s">
        <v>498</v>
      </c>
      <c r="AU205" s="264" t="s">
        <v>88</v>
      </c>
      <c r="AY205" s="18" t="s">
        <v>223</v>
      </c>
      <c r="BE205" s="265">
        <f>IF(O205="základní",K205,0)</f>
        <v>0</v>
      </c>
      <c r="BF205" s="265">
        <f>IF(O205="snížená",K205,0)</f>
        <v>0</v>
      </c>
      <c r="BG205" s="265">
        <f>IF(O205="zákl. přenesená",K205,0)</f>
        <v>0</v>
      </c>
      <c r="BH205" s="265">
        <f>IF(O205="sníž. přenesená",K205,0)</f>
        <v>0</v>
      </c>
      <c r="BI205" s="265">
        <f>IF(O205="nulová",K205,0)</f>
        <v>0</v>
      </c>
      <c r="BJ205" s="18" t="s">
        <v>86</v>
      </c>
      <c r="BK205" s="265">
        <f>ROUND(P205*H205,2)</f>
        <v>0</v>
      </c>
      <c r="BL205" s="18" t="s">
        <v>239</v>
      </c>
      <c r="BM205" s="264" t="s">
        <v>5489</v>
      </c>
    </row>
    <row r="206" s="2" customFormat="1" ht="21.75" customHeight="1">
      <c r="A206" s="39"/>
      <c r="B206" s="40"/>
      <c r="C206" s="252" t="s">
        <v>289</v>
      </c>
      <c r="D206" s="252" t="s">
        <v>226</v>
      </c>
      <c r="E206" s="253" t="s">
        <v>5490</v>
      </c>
      <c r="F206" s="254" t="s">
        <v>5491</v>
      </c>
      <c r="G206" s="255" t="s">
        <v>320</v>
      </c>
      <c r="H206" s="256">
        <v>9</v>
      </c>
      <c r="I206" s="257"/>
      <c r="J206" s="257"/>
      <c r="K206" s="258">
        <f>ROUND(P206*H206,2)</f>
        <v>0</v>
      </c>
      <c r="L206" s="254" t="s">
        <v>404</v>
      </c>
      <c r="M206" s="45"/>
      <c r="N206" s="259" t="s">
        <v>1</v>
      </c>
      <c r="O206" s="260" t="s">
        <v>41</v>
      </c>
      <c r="P206" s="261">
        <f>I206+J206</f>
        <v>0</v>
      </c>
      <c r="Q206" s="261">
        <f>ROUND(I206*H206,2)</f>
        <v>0</v>
      </c>
      <c r="R206" s="261">
        <f>ROUND(J206*H206,2)</f>
        <v>0</v>
      </c>
      <c r="S206" s="92"/>
      <c r="T206" s="262">
        <f>S206*H206</f>
        <v>0</v>
      </c>
      <c r="U206" s="262">
        <v>0.097159999999999996</v>
      </c>
      <c r="V206" s="262">
        <f>U206*H206</f>
        <v>0.87444</v>
      </c>
      <c r="W206" s="262">
        <v>0</v>
      </c>
      <c r="X206" s="263">
        <f>W206*H206</f>
        <v>0</v>
      </c>
      <c r="Y206" s="39"/>
      <c r="Z206" s="39"/>
      <c r="AA206" s="39"/>
      <c r="AB206" s="39"/>
      <c r="AC206" s="39"/>
      <c r="AD206" s="39"/>
      <c r="AE206" s="39"/>
      <c r="AR206" s="264" t="s">
        <v>239</v>
      </c>
      <c r="AT206" s="264" t="s">
        <v>226</v>
      </c>
      <c r="AU206" s="264" t="s">
        <v>88</v>
      </c>
      <c r="AY206" s="18" t="s">
        <v>223</v>
      </c>
      <c r="BE206" s="265">
        <f>IF(O206="základní",K206,0)</f>
        <v>0</v>
      </c>
      <c r="BF206" s="265">
        <f>IF(O206="snížená",K206,0)</f>
        <v>0</v>
      </c>
      <c r="BG206" s="265">
        <f>IF(O206="zákl. přenesená",K206,0)</f>
        <v>0</v>
      </c>
      <c r="BH206" s="265">
        <f>IF(O206="sníž. přenesená",K206,0)</f>
        <v>0</v>
      </c>
      <c r="BI206" s="265">
        <f>IF(O206="nulová",K206,0)</f>
        <v>0</v>
      </c>
      <c r="BJ206" s="18" t="s">
        <v>86</v>
      </c>
      <c r="BK206" s="265">
        <f>ROUND(P206*H206,2)</f>
        <v>0</v>
      </c>
      <c r="BL206" s="18" t="s">
        <v>239</v>
      </c>
      <c r="BM206" s="264" t="s">
        <v>5492</v>
      </c>
    </row>
    <row r="207" s="2" customFormat="1">
      <c r="A207" s="39"/>
      <c r="B207" s="40"/>
      <c r="C207" s="41"/>
      <c r="D207" s="266" t="s">
        <v>232</v>
      </c>
      <c r="E207" s="41"/>
      <c r="F207" s="267" t="s">
        <v>5493</v>
      </c>
      <c r="G207" s="41"/>
      <c r="H207" s="41"/>
      <c r="I207" s="158"/>
      <c r="J207" s="158"/>
      <c r="K207" s="41"/>
      <c r="L207" s="41"/>
      <c r="M207" s="45"/>
      <c r="N207" s="268"/>
      <c r="O207" s="269"/>
      <c r="P207" s="92"/>
      <c r="Q207" s="92"/>
      <c r="R207" s="92"/>
      <c r="S207" s="92"/>
      <c r="T207" s="92"/>
      <c r="U207" s="92"/>
      <c r="V207" s="92"/>
      <c r="W207" s="92"/>
      <c r="X207" s="93"/>
      <c r="Y207" s="39"/>
      <c r="Z207" s="39"/>
      <c r="AA207" s="39"/>
      <c r="AB207" s="39"/>
      <c r="AC207" s="39"/>
      <c r="AD207" s="39"/>
      <c r="AE207" s="39"/>
      <c r="AT207" s="18" t="s">
        <v>232</v>
      </c>
      <c r="AU207" s="18" t="s">
        <v>88</v>
      </c>
    </row>
    <row r="208" s="2" customFormat="1" ht="16.5" customHeight="1">
      <c r="A208" s="39"/>
      <c r="B208" s="40"/>
      <c r="C208" s="296" t="s">
        <v>9</v>
      </c>
      <c r="D208" s="296" t="s">
        <v>498</v>
      </c>
      <c r="E208" s="297" t="s">
        <v>5494</v>
      </c>
      <c r="F208" s="298" t="s">
        <v>5495</v>
      </c>
      <c r="G208" s="299" t="s">
        <v>320</v>
      </c>
      <c r="H208" s="300">
        <v>9</v>
      </c>
      <c r="I208" s="301"/>
      <c r="J208" s="302"/>
      <c r="K208" s="303">
        <f>ROUND(P208*H208,2)</f>
        <v>0</v>
      </c>
      <c r="L208" s="298" t="s">
        <v>1</v>
      </c>
      <c r="M208" s="304"/>
      <c r="N208" s="305" t="s">
        <v>1</v>
      </c>
      <c r="O208" s="260" t="s">
        <v>41</v>
      </c>
      <c r="P208" s="261">
        <f>I208+J208</f>
        <v>0</v>
      </c>
      <c r="Q208" s="261">
        <f>ROUND(I208*H208,2)</f>
        <v>0</v>
      </c>
      <c r="R208" s="261">
        <f>ROUND(J208*H208,2)</f>
        <v>0</v>
      </c>
      <c r="S208" s="92"/>
      <c r="T208" s="262">
        <f>S208*H208</f>
        <v>0</v>
      </c>
      <c r="U208" s="262">
        <v>0.11600000000000001</v>
      </c>
      <c r="V208" s="262">
        <f>U208*H208</f>
        <v>1.044</v>
      </c>
      <c r="W208" s="262">
        <v>0</v>
      </c>
      <c r="X208" s="263">
        <f>W208*H208</f>
        <v>0</v>
      </c>
      <c r="Y208" s="39"/>
      <c r="Z208" s="39"/>
      <c r="AA208" s="39"/>
      <c r="AB208" s="39"/>
      <c r="AC208" s="39"/>
      <c r="AD208" s="39"/>
      <c r="AE208" s="39"/>
      <c r="AR208" s="264" t="s">
        <v>430</v>
      </c>
      <c r="AT208" s="264" t="s">
        <v>498</v>
      </c>
      <c r="AU208" s="264" t="s">
        <v>88</v>
      </c>
      <c r="AY208" s="18" t="s">
        <v>223</v>
      </c>
      <c r="BE208" s="265">
        <f>IF(O208="základní",K208,0)</f>
        <v>0</v>
      </c>
      <c r="BF208" s="265">
        <f>IF(O208="snížená",K208,0)</f>
        <v>0</v>
      </c>
      <c r="BG208" s="265">
        <f>IF(O208="zákl. přenesená",K208,0)</f>
        <v>0</v>
      </c>
      <c r="BH208" s="265">
        <f>IF(O208="sníž. přenesená",K208,0)</f>
        <v>0</v>
      </c>
      <c r="BI208" s="265">
        <f>IF(O208="nulová",K208,0)</f>
        <v>0</v>
      </c>
      <c r="BJ208" s="18" t="s">
        <v>86</v>
      </c>
      <c r="BK208" s="265">
        <f>ROUND(P208*H208,2)</f>
        <v>0</v>
      </c>
      <c r="BL208" s="18" t="s">
        <v>239</v>
      </c>
      <c r="BM208" s="264" t="s">
        <v>5496</v>
      </c>
    </row>
    <row r="209" s="2" customFormat="1" ht="21.75" customHeight="1">
      <c r="A209" s="39"/>
      <c r="B209" s="40"/>
      <c r="C209" s="252" t="s">
        <v>332</v>
      </c>
      <c r="D209" s="252" t="s">
        <v>226</v>
      </c>
      <c r="E209" s="253" t="s">
        <v>5497</v>
      </c>
      <c r="F209" s="254" t="s">
        <v>5498</v>
      </c>
      <c r="G209" s="255" t="s">
        <v>320</v>
      </c>
      <c r="H209" s="256">
        <v>14</v>
      </c>
      <c r="I209" s="257"/>
      <c r="J209" s="257"/>
      <c r="K209" s="258">
        <f>ROUND(P209*H209,2)</f>
        <v>0</v>
      </c>
      <c r="L209" s="254" t="s">
        <v>404</v>
      </c>
      <c r="M209" s="45"/>
      <c r="N209" s="259" t="s">
        <v>1</v>
      </c>
      <c r="O209" s="260" t="s">
        <v>41</v>
      </c>
      <c r="P209" s="261">
        <f>I209+J209</f>
        <v>0</v>
      </c>
      <c r="Q209" s="261">
        <f>ROUND(I209*H209,2)</f>
        <v>0</v>
      </c>
      <c r="R209" s="261">
        <f>ROUND(J209*H209,2)</f>
        <v>0</v>
      </c>
      <c r="S209" s="92"/>
      <c r="T209" s="262">
        <f>S209*H209</f>
        <v>0</v>
      </c>
      <c r="U209" s="262">
        <v>0.0011199999999999999</v>
      </c>
      <c r="V209" s="262">
        <f>U209*H209</f>
        <v>0.015679999999999999</v>
      </c>
      <c r="W209" s="262">
        <v>0</v>
      </c>
      <c r="X209" s="263">
        <f>W209*H209</f>
        <v>0</v>
      </c>
      <c r="Y209" s="39"/>
      <c r="Z209" s="39"/>
      <c r="AA209" s="39"/>
      <c r="AB209" s="39"/>
      <c r="AC209" s="39"/>
      <c r="AD209" s="39"/>
      <c r="AE209" s="39"/>
      <c r="AR209" s="264" t="s">
        <v>239</v>
      </c>
      <c r="AT209" s="264" t="s">
        <v>226</v>
      </c>
      <c r="AU209" s="264" t="s">
        <v>88</v>
      </c>
      <c r="AY209" s="18" t="s">
        <v>223</v>
      </c>
      <c r="BE209" s="265">
        <f>IF(O209="základní",K209,0)</f>
        <v>0</v>
      </c>
      <c r="BF209" s="265">
        <f>IF(O209="snížená",K209,0)</f>
        <v>0</v>
      </c>
      <c r="BG209" s="265">
        <f>IF(O209="zákl. přenesená",K209,0)</f>
        <v>0</v>
      </c>
      <c r="BH209" s="265">
        <f>IF(O209="sníž. přenesená",K209,0)</f>
        <v>0</v>
      </c>
      <c r="BI209" s="265">
        <f>IF(O209="nulová",K209,0)</f>
        <v>0</v>
      </c>
      <c r="BJ209" s="18" t="s">
        <v>86</v>
      </c>
      <c r="BK209" s="265">
        <f>ROUND(P209*H209,2)</f>
        <v>0</v>
      </c>
      <c r="BL209" s="18" t="s">
        <v>239</v>
      </c>
      <c r="BM209" s="264" t="s">
        <v>5499</v>
      </c>
    </row>
    <row r="210" s="2" customFormat="1">
      <c r="A210" s="39"/>
      <c r="B210" s="40"/>
      <c r="C210" s="41"/>
      <c r="D210" s="266" t="s">
        <v>232</v>
      </c>
      <c r="E210" s="41"/>
      <c r="F210" s="267" t="s">
        <v>5483</v>
      </c>
      <c r="G210" s="41"/>
      <c r="H210" s="41"/>
      <c r="I210" s="158"/>
      <c r="J210" s="158"/>
      <c r="K210" s="41"/>
      <c r="L210" s="41"/>
      <c r="M210" s="45"/>
      <c r="N210" s="268"/>
      <c r="O210" s="269"/>
      <c r="P210" s="92"/>
      <c r="Q210" s="92"/>
      <c r="R210" s="92"/>
      <c r="S210" s="92"/>
      <c r="T210" s="92"/>
      <c r="U210" s="92"/>
      <c r="V210" s="92"/>
      <c r="W210" s="92"/>
      <c r="X210" s="93"/>
      <c r="Y210" s="39"/>
      <c r="Z210" s="39"/>
      <c r="AA210" s="39"/>
      <c r="AB210" s="39"/>
      <c r="AC210" s="39"/>
      <c r="AD210" s="39"/>
      <c r="AE210" s="39"/>
      <c r="AT210" s="18" t="s">
        <v>232</v>
      </c>
      <c r="AU210" s="18" t="s">
        <v>88</v>
      </c>
    </row>
    <row r="211" s="2" customFormat="1" ht="16.5" customHeight="1">
      <c r="A211" s="39"/>
      <c r="B211" s="40"/>
      <c r="C211" s="296" t="s">
        <v>8</v>
      </c>
      <c r="D211" s="296" t="s">
        <v>498</v>
      </c>
      <c r="E211" s="297" t="s">
        <v>5500</v>
      </c>
      <c r="F211" s="298" t="s">
        <v>5501</v>
      </c>
      <c r="G211" s="299" t="s">
        <v>320</v>
      </c>
      <c r="H211" s="300">
        <v>7</v>
      </c>
      <c r="I211" s="301"/>
      <c r="J211" s="302"/>
      <c r="K211" s="303">
        <f>ROUND(P211*H211,2)</f>
        <v>0</v>
      </c>
      <c r="L211" s="298" t="s">
        <v>1</v>
      </c>
      <c r="M211" s="304"/>
      <c r="N211" s="305" t="s">
        <v>1</v>
      </c>
      <c r="O211" s="260" t="s">
        <v>41</v>
      </c>
      <c r="P211" s="261">
        <f>I211+J211</f>
        <v>0</v>
      </c>
      <c r="Q211" s="261">
        <f>ROUND(I211*H211,2)</f>
        <v>0</v>
      </c>
      <c r="R211" s="261">
        <f>ROUND(J211*H211,2)</f>
        <v>0</v>
      </c>
      <c r="S211" s="92"/>
      <c r="T211" s="262">
        <f>S211*H211</f>
        <v>0</v>
      </c>
      <c r="U211" s="262">
        <v>0.014500000000000001</v>
      </c>
      <c r="V211" s="262">
        <f>U211*H211</f>
        <v>0.10150000000000001</v>
      </c>
      <c r="W211" s="262">
        <v>0</v>
      </c>
      <c r="X211" s="263">
        <f>W211*H211</f>
        <v>0</v>
      </c>
      <c r="Y211" s="39"/>
      <c r="Z211" s="39"/>
      <c r="AA211" s="39"/>
      <c r="AB211" s="39"/>
      <c r="AC211" s="39"/>
      <c r="AD211" s="39"/>
      <c r="AE211" s="39"/>
      <c r="AR211" s="264" t="s">
        <v>430</v>
      </c>
      <c r="AT211" s="264" t="s">
        <v>498</v>
      </c>
      <c r="AU211" s="264" t="s">
        <v>88</v>
      </c>
      <c r="AY211" s="18" t="s">
        <v>223</v>
      </c>
      <c r="BE211" s="265">
        <f>IF(O211="základní",K211,0)</f>
        <v>0</v>
      </c>
      <c r="BF211" s="265">
        <f>IF(O211="snížená",K211,0)</f>
        <v>0</v>
      </c>
      <c r="BG211" s="265">
        <f>IF(O211="zákl. přenesená",K211,0)</f>
        <v>0</v>
      </c>
      <c r="BH211" s="265">
        <f>IF(O211="sníž. přenesená",K211,0)</f>
        <v>0</v>
      </c>
      <c r="BI211" s="265">
        <f>IF(O211="nulová",K211,0)</f>
        <v>0</v>
      </c>
      <c r="BJ211" s="18" t="s">
        <v>86</v>
      </c>
      <c r="BK211" s="265">
        <f>ROUND(P211*H211,2)</f>
        <v>0</v>
      </c>
      <c r="BL211" s="18" t="s">
        <v>239</v>
      </c>
      <c r="BM211" s="264" t="s">
        <v>5502</v>
      </c>
    </row>
    <row r="212" s="2" customFormat="1" ht="21.75" customHeight="1">
      <c r="A212" s="39"/>
      <c r="B212" s="40"/>
      <c r="C212" s="296" t="s">
        <v>343</v>
      </c>
      <c r="D212" s="296" t="s">
        <v>498</v>
      </c>
      <c r="E212" s="297" t="s">
        <v>5503</v>
      </c>
      <c r="F212" s="298" t="s">
        <v>5504</v>
      </c>
      <c r="G212" s="299" t="s">
        <v>320</v>
      </c>
      <c r="H212" s="300">
        <v>4</v>
      </c>
      <c r="I212" s="301"/>
      <c r="J212" s="302"/>
      <c r="K212" s="303">
        <f>ROUND(P212*H212,2)</f>
        <v>0</v>
      </c>
      <c r="L212" s="298" t="s">
        <v>1</v>
      </c>
      <c r="M212" s="304"/>
      <c r="N212" s="305" t="s">
        <v>1</v>
      </c>
      <c r="O212" s="260" t="s">
        <v>41</v>
      </c>
      <c r="P212" s="261">
        <f>I212+J212</f>
        <v>0</v>
      </c>
      <c r="Q212" s="261">
        <f>ROUND(I212*H212,2)</f>
        <v>0</v>
      </c>
      <c r="R212" s="261">
        <f>ROUND(J212*H212,2)</f>
        <v>0</v>
      </c>
      <c r="S212" s="92"/>
      <c r="T212" s="262">
        <f>S212*H212</f>
        <v>0</v>
      </c>
      <c r="U212" s="262">
        <v>0.014500000000000001</v>
      </c>
      <c r="V212" s="262">
        <f>U212*H212</f>
        <v>0.058000000000000003</v>
      </c>
      <c r="W212" s="262">
        <v>0</v>
      </c>
      <c r="X212" s="263">
        <f>W212*H212</f>
        <v>0</v>
      </c>
      <c r="Y212" s="39"/>
      <c r="Z212" s="39"/>
      <c r="AA212" s="39"/>
      <c r="AB212" s="39"/>
      <c r="AC212" s="39"/>
      <c r="AD212" s="39"/>
      <c r="AE212" s="39"/>
      <c r="AR212" s="264" t="s">
        <v>430</v>
      </c>
      <c r="AT212" s="264" t="s">
        <v>498</v>
      </c>
      <c r="AU212" s="264" t="s">
        <v>88</v>
      </c>
      <c r="AY212" s="18" t="s">
        <v>223</v>
      </c>
      <c r="BE212" s="265">
        <f>IF(O212="základní",K212,0)</f>
        <v>0</v>
      </c>
      <c r="BF212" s="265">
        <f>IF(O212="snížená",K212,0)</f>
        <v>0</v>
      </c>
      <c r="BG212" s="265">
        <f>IF(O212="zákl. přenesená",K212,0)</f>
        <v>0</v>
      </c>
      <c r="BH212" s="265">
        <f>IF(O212="sníž. přenesená",K212,0)</f>
        <v>0</v>
      </c>
      <c r="BI212" s="265">
        <f>IF(O212="nulová",K212,0)</f>
        <v>0</v>
      </c>
      <c r="BJ212" s="18" t="s">
        <v>86</v>
      </c>
      <c r="BK212" s="265">
        <f>ROUND(P212*H212,2)</f>
        <v>0</v>
      </c>
      <c r="BL212" s="18" t="s">
        <v>239</v>
      </c>
      <c r="BM212" s="264" t="s">
        <v>5505</v>
      </c>
    </row>
    <row r="213" s="2" customFormat="1" ht="16.5" customHeight="1">
      <c r="A213" s="39"/>
      <c r="B213" s="40"/>
      <c r="C213" s="296" t="s">
        <v>348</v>
      </c>
      <c r="D213" s="296" t="s">
        <v>498</v>
      </c>
      <c r="E213" s="297" t="s">
        <v>5506</v>
      </c>
      <c r="F213" s="298" t="s">
        <v>5507</v>
      </c>
      <c r="G213" s="299" t="s">
        <v>320</v>
      </c>
      <c r="H213" s="300">
        <v>3</v>
      </c>
      <c r="I213" s="301"/>
      <c r="J213" s="302"/>
      <c r="K213" s="303">
        <f>ROUND(P213*H213,2)</f>
        <v>0</v>
      </c>
      <c r="L213" s="298" t="s">
        <v>1</v>
      </c>
      <c r="M213" s="304"/>
      <c r="N213" s="305" t="s">
        <v>1</v>
      </c>
      <c r="O213" s="260" t="s">
        <v>41</v>
      </c>
      <c r="P213" s="261">
        <f>I213+J213</f>
        <v>0</v>
      </c>
      <c r="Q213" s="261">
        <f>ROUND(I213*H213,2)</f>
        <v>0</v>
      </c>
      <c r="R213" s="261">
        <f>ROUND(J213*H213,2)</f>
        <v>0</v>
      </c>
      <c r="S213" s="92"/>
      <c r="T213" s="262">
        <f>S213*H213</f>
        <v>0</v>
      </c>
      <c r="U213" s="262">
        <v>0.0141</v>
      </c>
      <c r="V213" s="262">
        <f>U213*H213</f>
        <v>0.042299999999999997</v>
      </c>
      <c r="W213" s="262">
        <v>0</v>
      </c>
      <c r="X213" s="263">
        <f>W213*H213</f>
        <v>0</v>
      </c>
      <c r="Y213" s="39"/>
      <c r="Z213" s="39"/>
      <c r="AA213" s="39"/>
      <c r="AB213" s="39"/>
      <c r="AC213" s="39"/>
      <c r="AD213" s="39"/>
      <c r="AE213" s="39"/>
      <c r="AR213" s="264" t="s">
        <v>430</v>
      </c>
      <c r="AT213" s="264" t="s">
        <v>498</v>
      </c>
      <c r="AU213" s="264" t="s">
        <v>88</v>
      </c>
      <c r="AY213" s="18" t="s">
        <v>223</v>
      </c>
      <c r="BE213" s="265">
        <f>IF(O213="základní",K213,0)</f>
        <v>0</v>
      </c>
      <c r="BF213" s="265">
        <f>IF(O213="snížená",K213,0)</f>
        <v>0</v>
      </c>
      <c r="BG213" s="265">
        <f>IF(O213="zákl. přenesená",K213,0)</f>
        <v>0</v>
      </c>
      <c r="BH213" s="265">
        <f>IF(O213="sníž. přenesená",K213,0)</f>
        <v>0</v>
      </c>
      <c r="BI213" s="265">
        <f>IF(O213="nulová",K213,0)</f>
        <v>0</v>
      </c>
      <c r="BJ213" s="18" t="s">
        <v>86</v>
      </c>
      <c r="BK213" s="265">
        <f>ROUND(P213*H213,2)</f>
        <v>0</v>
      </c>
      <c r="BL213" s="18" t="s">
        <v>239</v>
      </c>
      <c r="BM213" s="264" t="s">
        <v>5508</v>
      </c>
    </row>
    <row r="214" s="2" customFormat="1" ht="21.75" customHeight="1">
      <c r="A214" s="39"/>
      <c r="B214" s="40"/>
      <c r="C214" s="252" t="s">
        <v>353</v>
      </c>
      <c r="D214" s="252" t="s">
        <v>226</v>
      </c>
      <c r="E214" s="253" t="s">
        <v>5509</v>
      </c>
      <c r="F214" s="254" t="s">
        <v>5510</v>
      </c>
      <c r="G214" s="255" t="s">
        <v>320</v>
      </c>
      <c r="H214" s="256">
        <v>20</v>
      </c>
      <c r="I214" s="257"/>
      <c r="J214" s="257"/>
      <c r="K214" s="258">
        <f>ROUND(P214*H214,2)</f>
        <v>0</v>
      </c>
      <c r="L214" s="254" t="s">
        <v>404</v>
      </c>
      <c r="M214" s="45"/>
      <c r="N214" s="259" t="s">
        <v>1</v>
      </c>
      <c r="O214" s="260" t="s">
        <v>41</v>
      </c>
      <c r="P214" s="261">
        <f>I214+J214</f>
        <v>0</v>
      </c>
      <c r="Q214" s="261">
        <f>ROUND(I214*H214,2)</f>
        <v>0</v>
      </c>
      <c r="R214" s="261">
        <f>ROUND(J214*H214,2)</f>
        <v>0</v>
      </c>
      <c r="S214" s="92"/>
      <c r="T214" s="262">
        <f>S214*H214</f>
        <v>0</v>
      </c>
      <c r="U214" s="262">
        <v>0.00116</v>
      </c>
      <c r="V214" s="262">
        <f>U214*H214</f>
        <v>0.023199999999999998</v>
      </c>
      <c r="W214" s="262">
        <v>0</v>
      </c>
      <c r="X214" s="263">
        <f>W214*H214</f>
        <v>0</v>
      </c>
      <c r="Y214" s="39"/>
      <c r="Z214" s="39"/>
      <c r="AA214" s="39"/>
      <c r="AB214" s="39"/>
      <c r="AC214" s="39"/>
      <c r="AD214" s="39"/>
      <c r="AE214" s="39"/>
      <c r="AR214" s="264" t="s">
        <v>239</v>
      </c>
      <c r="AT214" s="264" t="s">
        <v>226</v>
      </c>
      <c r="AU214" s="264" t="s">
        <v>88</v>
      </c>
      <c r="AY214" s="18" t="s">
        <v>223</v>
      </c>
      <c r="BE214" s="265">
        <f>IF(O214="základní",K214,0)</f>
        <v>0</v>
      </c>
      <c r="BF214" s="265">
        <f>IF(O214="snížená",K214,0)</f>
        <v>0</v>
      </c>
      <c r="BG214" s="265">
        <f>IF(O214="zákl. přenesená",K214,0)</f>
        <v>0</v>
      </c>
      <c r="BH214" s="265">
        <f>IF(O214="sníž. přenesená",K214,0)</f>
        <v>0</v>
      </c>
      <c r="BI214" s="265">
        <f>IF(O214="nulová",K214,0)</f>
        <v>0</v>
      </c>
      <c r="BJ214" s="18" t="s">
        <v>86</v>
      </c>
      <c r="BK214" s="265">
        <f>ROUND(P214*H214,2)</f>
        <v>0</v>
      </c>
      <c r="BL214" s="18" t="s">
        <v>239</v>
      </c>
      <c r="BM214" s="264" t="s">
        <v>5511</v>
      </c>
    </row>
    <row r="215" s="2" customFormat="1">
      <c r="A215" s="39"/>
      <c r="B215" s="40"/>
      <c r="C215" s="41"/>
      <c r="D215" s="266" t="s">
        <v>232</v>
      </c>
      <c r="E215" s="41"/>
      <c r="F215" s="267" t="s">
        <v>5483</v>
      </c>
      <c r="G215" s="41"/>
      <c r="H215" s="41"/>
      <c r="I215" s="158"/>
      <c r="J215" s="158"/>
      <c r="K215" s="41"/>
      <c r="L215" s="41"/>
      <c r="M215" s="45"/>
      <c r="N215" s="268"/>
      <c r="O215" s="269"/>
      <c r="P215" s="92"/>
      <c r="Q215" s="92"/>
      <c r="R215" s="92"/>
      <c r="S215" s="92"/>
      <c r="T215" s="92"/>
      <c r="U215" s="92"/>
      <c r="V215" s="92"/>
      <c r="W215" s="92"/>
      <c r="X215" s="93"/>
      <c r="Y215" s="39"/>
      <c r="Z215" s="39"/>
      <c r="AA215" s="39"/>
      <c r="AB215" s="39"/>
      <c r="AC215" s="39"/>
      <c r="AD215" s="39"/>
      <c r="AE215" s="39"/>
      <c r="AT215" s="18" t="s">
        <v>232</v>
      </c>
      <c r="AU215" s="18" t="s">
        <v>88</v>
      </c>
    </row>
    <row r="216" s="2" customFormat="1" ht="21.75" customHeight="1">
      <c r="A216" s="39"/>
      <c r="B216" s="40"/>
      <c r="C216" s="296" t="s">
        <v>358</v>
      </c>
      <c r="D216" s="296" t="s">
        <v>498</v>
      </c>
      <c r="E216" s="297" t="s">
        <v>5512</v>
      </c>
      <c r="F216" s="298" t="s">
        <v>5513</v>
      </c>
      <c r="G216" s="299" t="s">
        <v>320</v>
      </c>
      <c r="H216" s="300">
        <v>6</v>
      </c>
      <c r="I216" s="301"/>
      <c r="J216" s="302"/>
      <c r="K216" s="303">
        <f>ROUND(P216*H216,2)</f>
        <v>0</v>
      </c>
      <c r="L216" s="298" t="s">
        <v>1</v>
      </c>
      <c r="M216" s="304"/>
      <c r="N216" s="305" t="s">
        <v>1</v>
      </c>
      <c r="O216" s="260" t="s">
        <v>41</v>
      </c>
      <c r="P216" s="261">
        <f>I216+J216</f>
        <v>0</v>
      </c>
      <c r="Q216" s="261">
        <f>ROUND(I216*H216,2)</f>
        <v>0</v>
      </c>
      <c r="R216" s="261">
        <f>ROUND(J216*H216,2)</f>
        <v>0</v>
      </c>
      <c r="S216" s="92"/>
      <c r="T216" s="262">
        <f>S216*H216</f>
        <v>0</v>
      </c>
      <c r="U216" s="262">
        <v>0.070000000000000007</v>
      </c>
      <c r="V216" s="262">
        <f>U216*H216</f>
        <v>0.42000000000000004</v>
      </c>
      <c r="W216" s="262">
        <v>0</v>
      </c>
      <c r="X216" s="263">
        <f>W216*H216</f>
        <v>0</v>
      </c>
      <c r="Y216" s="39"/>
      <c r="Z216" s="39"/>
      <c r="AA216" s="39"/>
      <c r="AB216" s="39"/>
      <c r="AC216" s="39"/>
      <c r="AD216" s="39"/>
      <c r="AE216" s="39"/>
      <c r="AR216" s="264" t="s">
        <v>430</v>
      </c>
      <c r="AT216" s="264" t="s">
        <v>498</v>
      </c>
      <c r="AU216" s="264" t="s">
        <v>88</v>
      </c>
      <c r="AY216" s="18" t="s">
        <v>223</v>
      </c>
      <c r="BE216" s="265">
        <f>IF(O216="základní",K216,0)</f>
        <v>0</v>
      </c>
      <c r="BF216" s="265">
        <f>IF(O216="snížená",K216,0)</f>
        <v>0</v>
      </c>
      <c r="BG216" s="265">
        <f>IF(O216="zákl. přenesená",K216,0)</f>
        <v>0</v>
      </c>
      <c r="BH216" s="265">
        <f>IF(O216="sníž. přenesená",K216,0)</f>
        <v>0</v>
      </c>
      <c r="BI216" s="265">
        <f>IF(O216="nulová",K216,0)</f>
        <v>0</v>
      </c>
      <c r="BJ216" s="18" t="s">
        <v>86</v>
      </c>
      <c r="BK216" s="265">
        <f>ROUND(P216*H216,2)</f>
        <v>0</v>
      </c>
      <c r="BL216" s="18" t="s">
        <v>239</v>
      </c>
      <c r="BM216" s="264" t="s">
        <v>5514</v>
      </c>
    </row>
    <row r="217" s="2" customFormat="1" ht="21.75" customHeight="1">
      <c r="A217" s="39"/>
      <c r="B217" s="40"/>
      <c r="C217" s="296" t="s">
        <v>522</v>
      </c>
      <c r="D217" s="296" t="s">
        <v>498</v>
      </c>
      <c r="E217" s="297" t="s">
        <v>5515</v>
      </c>
      <c r="F217" s="298" t="s">
        <v>5516</v>
      </c>
      <c r="G217" s="299" t="s">
        <v>320</v>
      </c>
      <c r="H217" s="300">
        <v>14</v>
      </c>
      <c r="I217" s="301"/>
      <c r="J217" s="302"/>
      <c r="K217" s="303">
        <f>ROUND(P217*H217,2)</f>
        <v>0</v>
      </c>
      <c r="L217" s="298" t="s">
        <v>1</v>
      </c>
      <c r="M217" s="304"/>
      <c r="N217" s="305" t="s">
        <v>1</v>
      </c>
      <c r="O217" s="260" t="s">
        <v>41</v>
      </c>
      <c r="P217" s="261">
        <f>I217+J217</f>
        <v>0</v>
      </c>
      <c r="Q217" s="261">
        <f>ROUND(I217*H217,2)</f>
        <v>0</v>
      </c>
      <c r="R217" s="261">
        <f>ROUND(J217*H217,2)</f>
        <v>0</v>
      </c>
      <c r="S217" s="92"/>
      <c r="T217" s="262">
        <f>S217*H217</f>
        <v>0</v>
      </c>
      <c r="U217" s="262">
        <v>0.070000000000000007</v>
      </c>
      <c r="V217" s="262">
        <f>U217*H217</f>
        <v>0.98000000000000009</v>
      </c>
      <c r="W217" s="262">
        <v>0</v>
      </c>
      <c r="X217" s="263">
        <f>W217*H217</f>
        <v>0</v>
      </c>
      <c r="Y217" s="39"/>
      <c r="Z217" s="39"/>
      <c r="AA217" s="39"/>
      <c r="AB217" s="39"/>
      <c r="AC217" s="39"/>
      <c r="AD217" s="39"/>
      <c r="AE217" s="39"/>
      <c r="AR217" s="264" t="s">
        <v>430</v>
      </c>
      <c r="AT217" s="264" t="s">
        <v>498</v>
      </c>
      <c r="AU217" s="264" t="s">
        <v>88</v>
      </c>
      <c r="AY217" s="18" t="s">
        <v>223</v>
      </c>
      <c r="BE217" s="265">
        <f>IF(O217="základní",K217,0)</f>
        <v>0</v>
      </c>
      <c r="BF217" s="265">
        <f>IF(O217="snížená",K217,0)</f>
        <v>0</v>
      </c>
      <c r="BG217" s="265">
        <f>IF(O217="zákl. přenesená",K217,0)</f>
        <v>0</v>
      </c>
      <c r="BH217" s="265">
        <f>IF(O217="sníž. přenesená",K217,0)</f>
        <v>0</v>
      </c>
      <c r="BI217" s="265">
        <f>IF(O217="nulová",K217,0)</f>
        <v>0</v>
      </c>
      <c r="BJ217" s="18" t="s">
        <v>86</v>
      </c>
      <c r="BK217" s="265">
        <f>ROUND(P217*H217,2)</f>
        <v>0</v>
      </c>
      <c r="BL217" s="18" t="s">
        <v>239</v>
      </c>
      <c r="BM217" s="264" t="s">
        <v>5517</v>
      </c>
    </row>
    <row r="218" s="2" customFormat="1" ht="21.75" customHeight="1">
      <c r="A218" s="39"/>
      <c r="B218" s="40"/>
      <c r="C218" s="252" t="s">
        <v>526</v>
      </c>
      <c r="D218" s="252" t="s">
        <v>226</v>
      </c>
      <c r="E218" s="253" t="s">
        <v>5518</v>
      </c>
      <c r="F218" s="254" t="s">
        <v>5519</v>
      </c>
      <c r="G218" s="255" t="s">
        <v>320</v>
      </c>
      <c r="H218" s="256">
        <v>19</v>
      </c>
      <c r="I218" s="257"/>
      <c r="J218" s="257"/>
      <c r="K218" s="258">
        <f>ROUND(P218*H218,2)</f>
        <v>0</v>
      </c>
      <c r="L218" s="254" t="s">
        <v>1</v>
      </c>
      <c r="M218" s="45"/>
      <c r="N218" s="259" t="s">
        <v>1</v>
      </c>
      <c r="O218" s="260" t="s">
        <v>41</v>
      </c>
      <c r="P218" s="261">
        <f>I218+J218</f>
        <v>0</v>
      </c>
      <c r="Q218" s="261">
        <f>ROUND(I218*H218,2)</f>
        <v>0</v>
      </c>
      <c r="R218" s="261">
        <f>ROUND(J218*H218,2)</f>
        <v>0</v>
      </c>
      <c r="S218" s="92"/>
      <c r="T218" s="262">
        <f>S218*H218</f>
        <v>0</v>
      </c>
      <c r="U218" s="262">
        <v>0.0018</v>
      </c>
      <c r="V218" s="262">
        <f>U218*H218</f>
        <v>0.034200000000000001</v>
      </c>
      <c r="W218" s="262">
        <v>0</v>
      </c>
      <c r="X218" s="263">
        <f>W218*H218</f>
        <v>0</v>
      </c>
      <c r="Y218" s="39"/>
      <c r="Z218" s="39"/>
      <c r="AA218" s="39"/>
      <c r="AB218" s="39"/>
      <c r="AC218" s="39"/>
      <c r="AD218" s="39"/>
      <c r="AE218" s="39"/>
      <c r="AR218" s="264" t="s">
        <v>239</v>
      </c>
      <c r="AT218" s="264" t="s">
        <v>226</v>
      </c>
      <c r="AU218" s="264" t="s">
        <v>88</v>
      </c>
      <c r="AY218" s="18" t="s">
        <v>223</v>
      </c>
      <c r="BE218" s="265">
        <f>IF(O218="základní",K218,0)</f>
        <v>0</v>
      </c>
      <c r="BF218" s="265">
        <f>IF(O218="snížená",K218,0)</f>
        <v>0</v>
      </c>
      <c r="BG218" s="265">
        <f>IF(O218="zákl. přenesená",K218,0)</f>
        <v>0</v>
      </c>
      <c r="BH218" s="265">
        <f>IF(O218="sníž. přenesená",K218,0)</f>
        <v>0</v>
      </c>
      <c r="BI218" s="265">
        <f>IF(O218="nulová",K218,0)</f>
        <v>0</v>
      </c>
      <c r="BJ218" s="18" t="s">
        <v>86</v>
      </c>
      <c r="BK218" s="265">
        <f>ROUND(P218*H218,2)</f>
        <v>0</v>
      </c>
      <c r="BL218" s="18" t="s">
        <v>239</v>
      </c>
      <c r="BM218" s="264" t="s">
        <v>5520</v>
      </c>
    </row>
    <row r="219" s="2" customFormat="1">
      <c r="A219" s="39"/>
      <c r="B219" s="40"/>
      <c r="C219" s="41"/>
      <c r="D219" s="266" t="s">
        <v>232</v>
      </c>
      <c r="E219" s="41"/>
      <c r="F219" s="267" t="s">
        <v>5483</v>
      </c>
      <c r="G219" s="41"/>
      <c r="H219" s="41"/>
      <c r="I219" s="158"/>
      <c r="J219" s="158"/>
      <c r="K219" s="41"/>
      <c r="L219" s="41"/>
      <c r="M219" s="45"/>
      <c r="N219" s="268"/>
      <c r="O219" s="269"/>
      <c r="P219" s="92"/>
      <c r="Q219" s="92"/>
      <c r="R219" s="92"/>
      <c r="S219" s="92"/>
      <c r="T219" s="92"/>
      <c r="U219" s="92"/>
      <c r="V219" s="92"/>
      <c r="W219" s="92"/>
      <c r="X219" s="93"/>
      <c r="Y219" s="39"/>
      <c r="Z219" s="39"/>
      <c r="AA219" s="39"/>
      <c r="AB219" s="39"/>
      <c r="AC219" s="39"/>
      <c r="AD219" s="39"/>
      <c r="AE219" s="39"/>
      <c r="AT219" s="18" t="s">
        <v>232</v>
      </c>
      <c r="AU219" s="18" t="s">
        <v>88</v>
      </c>
    </row>
    <row r="220" s="2" customFormat="1" ht="16.5" customHeight="1">
      <c r="A220" s="39"/>
      <c r="B220" s="40"/>
      <c r="C220" s="296" t="s">
        <v>365</v>
      </c>
      <c r="D220" s="296" t="s">
        <v>498</v>
      </c>
      <c r="E220" s="297" t="s">
        <v>5521</v>
      </c>
      <c r="F220" s="298" t="s">
        <v>5522</v>
      </c>
      <c r="G220" s="299" t="s">
        <v>320</v>
      </c>
      <c r="H220" s="300">
        <v>19</v>
      </c>
      <c r="I220" s="301"/>
      <c r="J220" s="302"/>
      <c r="K220" s="303">
        <f>ROUND(P220*H220,2)</f>
        <v>0</v>
      </c>
      <c r="L220" s="298" t="s">
        <v>1</v>
      </c>
      <c r="M220" s="304"/>
      <c r="N220" s="305" t="s">
        <v>1</v>
      </c>
      <c r="O220" s="260" t="s">
        <v>41</v>
      </c>
      <c r="P220" s="261">
        <f>I220+J220</f>
        <v>0</v>
      </c>
      <c r="Q220" s="261">
        <f>ROUND(I220*H220,2)</f>
        <v>0</v>
      </c>
      <c r="R220" s="261">
        <f>ROUND(J220*H220,2)</f>
        <v>0</v>
      </c>
      <c r="S220" s="92"/>
      <c r="T220" s="262">
        <f>S220*H220</f>
        <v>0</v>
      </c>
      <c r="U220" s="262">
        <v>0.015299999999999999</v>
      </c>
      <c r="V220" s="262">
        <f>U220*H220</f>
        <v>0.29070000000000001</v>
      </c>
      <c r="W220" s="262">
        <v>0</v>
      </c>
      <c r="X220" s="263">
        <f>W220*H220</f>
        <v>0</v>
      </c>
      <c r="Y220" s="39"/>
      <c r="Z220" s="39"/>
      <c r="AA220" s="39"/>
      <c r="AB220" s="39"/>
      <c r="AC220" s="39"/>
      <c r="AD220" s="39"/>
      <c r="AE220" s="39"/>
      <c r="AR220" s="264" t="s">
        <v>430</v>
      </c>
      <c r="AT220" s="264" t="s">
        <v>498</v>
      </c>
      <c r="AU220" s="264" t="s">
        <v>88</v>
      </c>
      <c r="AY220" s="18" t="s">
        <v>223</v>
      </c>
      <c r="BE220" s="265">
        <f>IF(O220="základní",K220,0)</f>
        <v>0</v>
      </c>
      <c r="BF220" s="265">
        <f>IF(O220="snížená",K220,0)</f>
        <v>0</v>
      </c>
      <c r="BG220" s="265">
        <f>IF(O220="zákl. přenesená",K220,0)</f>
        <v>0</v>
      </c>
      <c r="BH220" s="265">
        <f>IF(O220="sníž. přenesená",K220,0)</f>
        <v>0</v>
      </c>
      <c r="BI220" s="265">
        <f>IF(O220="nulová",K220,0)</f>
        <v>0</v>
      </c>
      <c r="BJ220" s="18" t="s">
        <v>86</v>
      </c>
      <c r="BK220" s="265">
        <f>ROUND(P220*H220,2)</f>
        <v>0</v>
      </c>
      <c r="BL220" s="18" t="s">
        <v>239</v>
      </c>
      <c r="BM220" s="264" t="s">
        <v>5523</v>
      </c>
    </row>
    <row r="221" s="2" customFormat="1" ht="16.5" customHeight="1">
      <c r="A221" s="39"/>
      <c r="B221" s="40"/>
      <c r="C221" s="252" t="s">
        <v>370</v>
      </c>
      <c r="D221" s="252" t="s">
        <v>226</v>
      </c>
      <c r="E221" s="253" t="s">
        <v>5524</v>
      </c>
      <c r="F221" s="254" t="s">
        <v>5525</v>
      </c>
      <c r="G221" s="255" t="s">
        <v>320</v>
      </c>
      <c r="H221" s="256">
        <v>9</v>
      </c>
      <c r="I221" s="257"/>
      <c r="J221" s="257"/>
      <c r="K221" s="258">
        <f>ROUND(P221*H221,2)</f>
        <v>0</v>
      </c>
      <c r="L221" s="254" t="s">
        <v>1</v>
      </c>
      <c r="M221" s="45"/>
      <c r="N221" s="259" t="s">
        <v>1</v>
      </c>
      <c r="O221" s="260" t="s">
        <v>41</v>
      </c>
      <c r="P221" s="261">
        <f>I221+J221</f>
        <v>0</v>
      </c>
      <c r="Q221" s="261">
        <f>ROUND(I221*H221,2)</f>
        <v>0</v>
      </c>
      <c r="R221" s="261">
        <f>ROUND(J221*H221,2)</f>
        <v>0</v>
      </c>
      <c r="S221" s="92"/>
      <c r="T221" s="262">
        <f>S221*H221</f>
        <v>0</v>
      </c>
      <c r="U221" s="262">
        <v>0.0018</v>
      </c>
      <c r="V221" s="262">
        <f>U221*H221</f>
        <v>0.016199999999999999</v>
      </c>
      <c r="W221" s="262">
        <v>0</v>
      </c>
      <c r="X221" s="263">
        <f>W221*H221</f>
        <v>0</v>
      </c>
      <c r="Y221" s="39"/>
      <c r="Z221" s="39"/>
      <c r="AA221" s="39"/>
      <c r="AB221" s="39"/>
      <c r="AC221" s="39"/>
      <c r="AD221" s="39"/>
      <c r="AE221" s="39"/>
      <c r="AR221" s="264" t="s">
        <v>239</v>
      </c>
      <c r="AT221" s="264" t="s">
        <v>226</v>
      </c>
      <c r="AU221" s="264" t="s">
        <v>88</v>
      </c>
      <c r="AY221" s="18" t="s">
        <v>223</v>
      </c>
      <c r="BE221" s="265">
        <f>IF(O221="základní",K221,0)</f>
        <v>0</v>
      </c>
      <c r="BF221" s="265">
        <f>IF(O221="snížená",K221,0)</f>
        <v>0</v>
      </c>
      <c r="BG221" s="265">
        <f>IF(O221="zákl. přenesená",K221,0)</f>
        <v>0</v>
      </c>
      <c r="BH221" s="265">
        <f>IF(O221="sníž. přenesená",K221,0)</f>
        <v>0</v>
      </c>
      <c r="BI221" s="265">
        <f>IF(O221="nulová",K221,0)</f>
        <v>0</v>
      </c>
      <c r="BJ221" s="18" t="s">
        <v>86</v>
      </c>
      <c r="BK221" s="265">
        <f>ROUND(P221*H221,2)</f>
        <v>0</v>
      </c>
      <c r="BL221" s="18" t="s">
        <v>239</v>
      </c>
      <c r="BM221" s="264" t="s">
        <v>5526</v>
      </c>
    </row>
    <row r="222" s="2" customFormat="1">
      <c r="A222" s="39"/>
      <c r="B222" s="40"/>
      <c r="C222" s="41"/>
      <c r="D222" s="266" t="s">
        <v>232</v>
      </c>
      <c r="E222" s="41"/>
      <c r="F222" s="267" t="s">
        <v>5483</v>
      </c>
      <c r="G222" s="41"/>
      <c r="H222" s="41"/>
      <c r="I222" s="158"/>
      <c r="J222" s="158"/>
      <c r="K222" s="41"/>
      <c r="L222" s="41"/>
      <c r="M222" s="45"/>
      <c r="N222" s="268"/>
      <c r="O222" s="269"/>
      <c r="P222" s="92"/>
      <c r="Q222" s="92"/>
      <c r="R222" s="92"/>
      <c r="S222" s="92"/>
      <c r="T222" s="92"/>
      <c r="U222" s="92"/>
      <c r="V222" s="92"/>
      <c r="W222" s="92"/>
      <c r="X222" s="93"/>
      <c r="Y222" s="39"/>
      <c r="Z222" s="39"/>
      <c r="AA222" s="39"/>
      <c r="AB222" s="39"/>
      <c r="AC222" s="39"/>
      <c r="AD222" s="39"/>
      <c r="AE222" s="39"/>
      <c r="AT222" s="18" t="s">
        <v>232</v>
      </c>
      <c r="AU222" s="18" t="s">
        <v>88</v>
      </c>
    </row>
    <row r="223" s="2" customFormat="1" ht="16.5" customHeight="1">
      <c r="A223" s="39"/>
      <c r="B223" s="40"/>
      <c r="C223" s="296" t="s">
        <v>375</v>
      </c>
      <c r="D223" s="296" t="s">
        <v>498</v>
      </c>
      <c r="E223" s="297" t="s">
        <v>5527</v>
      </c>
      <c r="F223" s="298" t="s">
        <v>5528</v>
      </c>
      <c r="G223" s="299" t="s">
        <v>320</v>
      </c>
      <c r="H223" s="300">
        <v>6</v>
      </c>
      <c r="I223" s="301"/>
      <c r="J223" s="302"/>
      <c r="K223" s="303">
        <f>ROUND(P223*H223,2)</f>
        <v>0</v>
      </c>
      <c r="L223" s="298" t="s">
        <v>1</v>
      </c>
      <c r="M223" s="304"/>
      <c r="N223" s="305" t="s">
        <v>1</v>
      </c>
      <c r="O223" s="260" t="s">
        <v>41</v>
      </c>
      <c r="P223" s="261">
        <f>I223+J223</f>
        <v>0</v>
      </c>
      <c r="Q223" s="261">
        <f>ROUND(I223*H223,2)</f>
        <v>0</v>
      </c>
      <c r="R223" s="261">
        <f>ROUND(J223*H223,2)</f>
        <v>0</v>
      </c>
      <c r="S223" s="92"/>
      <c r="T223" s="262">
        <f>S223*H223</f>
        <v>0</v>
      </c>
      <c r="U223" s="262">
        <v>0.17499999999999999</v>
      </c>
      <c r="V223" s="262">
        <f>U223*H223</f>
        <v>1.0499999999999998</v>
      </c>
      <c r="W223" s="262">
        <v>0</v>
      </c>
      <c r="X223" s="263">
        <f>W223*H223</f>
        <v>0</v>
      </c>
      <c r="Y223" s="39"/>
      <c r="Z223" s="39"/>
      <c r="AA223" s="39"/>
      <c r="AB223" s="39"/>
      <c r="AC223" s="39"/>
      <c r="AD223" s="39"/>
      <c r="AE223" s="39"/>
      <c r="AR223" s="264" t="s">
        <v>430</v>
      </c>
      <c r="AT223" s="264" t="s">
        <v>498</v>
      </c>
      <c r="AU223" s="264" t="s">
        <v>88</v>
      </c>
      <c r="AY223" s="18" t="s">
        <v>223</v>
      </c>
      <c r="BE223" s="265">
        <f>IF(O223="základní",K223,0)</f>
        <v>0</v>
      </c>
      <c r="BF223" s="265">
        <f>IF(O223="snížená",K223,0)</f>
        <v>0</v>
      </c>
      <c r="BG223" s="265">
        <f>IF(O223="zákl. přenesená",K223,0)</f>
        <v>0</v>
      </c>
      <c r="BH223" s="265">
        <f>IF(O223="sníž. přenesená",K223,0)</f>
        <v>0</v>
      </c>
      <c r="BI223" s="265">
        <f>IF(O223="nulová",K223,0)</f>
        <v>0</v>
      </c>
      <c r="BJ223" s="18" t="s">
        <v>86</v>
      </c>
      <c r="BK223" s="265">
        <f>ROUND(P223*H223,2)</f>
        <v>0</v>
      </c>
      <c r="BL223" s="18" t="s">
        <v>239</v>
      </c>
      <c r="BM223" s="264" t="s">
        <v>5529</v>
      </c>
    </row>
    <row r="224" s="2" customFormat="1" ht="21.75" customHeight="1">
      <c r="A224" s="39"/>
      <c r="B224" s="40"/>
      <c r="C224" s="296" t="s">
        <v>380</v>
      </c>
      <c r="D224" s="296" t="s">
        <v>498</v>
      </c>
      <c r="E224" s="297" t="s">
        <v>5530</v>
      </c>
      <c r="F224" s="298" t="s">
        <v>5531</v>
      </c>
      <c r="G224" s="299" t="s">
        <v>320</v>
      </c>
      <c r="H224" s="300">
        <v>2</v>
      </c>
      <c r="I224" s="301"/>
      <c r="J224" s="302"/>
      <c r="K224" s="303">
        <f>ROUND(P224*H224,2)</f>
        <v>0</v>
      </c>
      <c r="L224" s="298" t="s">
        <v>1</v>
      </c>
      <c r="M224" s="304"/>
      <c r="N224" s="305" t="s">
        <v>1</v>
      </c>
      <c r="O224" s="260" t="s">
        <v>41</v>
      </c>
      <c r="P224" s="261">
        <f>I224+J224</f>
        <v>0</v>
      </c>
      <c r="Q224" s="261">
        <f>ROUND(I224*H224,2)</f>
        <v>0</v>
      </c>
      <c r="R224" s="261">
        <f>ROUND(J224*H224,2)</f>
        <v>0</v>
      </c>
      <c r="S224" s="92"/>
      <c r="T224" s="262">
        <f>S224*H224</f>
        <v>0</v>
      </c>
      <c r="U224" s="262">
        <v>0.35749999999999998</v>
      </c>
      <c r="V224" s="262">
        <f>U224*H224</f>
        <v>0.71499999999999997</v>
      </c>
      <c r="W224" s="262">
        <v>0</v>
      </c>
      <c r="X224" s="263">
        <f>W224*H224</f>
        <v>0</v>
      </c>
      <c r="Y224" s="39"/>
      <c r="Z224" s="39"/>
      <c r="AA224" s="39"/>
      <c r="AB224" s="39"/>
      <c r="AC224" s="39"/>
      <c r="AD224" s="39"/>
      <c r="AE224" s="39"/>
      <c r="AR224" s="264" t="s">
        <v>430</v>
      </c>
      <c r="AT224" s="264" t="s">
        <v>498</v>
      </c>
      <c r="AU224" s="264" t="s">
        <v>88</v>
      </c>
      <c r="AY224" s="18" t="s">
        <v>223</v>
      </c>
      <c r="BE224" s="265">
        <f>IF(O224="základní",K224,0)</f>
        <v>0</v>
      </c>
      <c r="BF224" s="265">
        <f>IF(O224="snížená",K224,0)</f>
        <v>0</v>
      </c>
      <c r="BG224" s="265">
        <f>IF(O224="zákl. přenesená",K224,0)</f>
        <v>0</v>
      </c>
      <c r="BH224" s="265">
        <f>IF(O224="sníž. přenesená",K224,0)</f>
        <v>0</v>
      </c>
      <c r="BI224" s="265">
        <f>IF(O224="nulová",K224,0)</f>
        <v>0</v>
      </c>
      <c r="BJ224" s="18" t="s">
        <v>86</v>
      </c>
      <c r="BK224" s="265">
        <f>ROUND(P224*H224,2)</f>
        <v>0</v>
      </c>
      <c r="BL224" s="18" t="s">
        <v>239</v>
      </c>
      <c r="BM224" s="264" t="s">
        <v>5532</v>
      </c>
    </row>
    <row r="225" s="2" customFormat="1" ht="16.5" customHeight="1">
      <c r="A225" s="39"/>
      <c r="B225" s="40"/>
      <c r="C225" s="296" t="s">
        <v>385</v>
      </c>
      <c r="D225" s="296" t="s">
        <v>498</v>
      </c>
      <c r="E225" s="297" t="s">
        <v>5533</v>
      </c>
      <c r="F225" s="298" t="s">
        <v>5534</v>
      </c>
      <c r="G225" s="299" t="s">
        <v>320</v>
      </c>
      <c r="H225" s="300">
        <v>1</v>
      </c>
      <c r="I225" s="301"/>
      <c r="J225" s="302"/>
      <c r="K225" s="303">
        <f>ROUND(P225*H225,2)</f>
        <v>0</v>
      </c>
      <c r="L225" s="298" t="s">
        <v>1</v>
      </c>
      <c r="M225" s="304"/>
      <c r="N225" s="305" t="s">
        <v>1</v>
      </c>
      <c r="O225" s="260" t="s">
        <v>41</v>
      </c>
      <c r="P225" s="261">
        <f>I225+J225</f>
        <v>0</v>
      </c>
      <c r="Q225" s="261">
        <f>ROUND(I225*H225,2)</f>
        <v>0</v>
      </c>
      <c r="R225" s="261">
        <f>ROUND(J225*H225,2)</f>
        <v>0</v>
      </c>
      <c r="S225" s="92"/>
      <c r="T225" s="262">
        <f>S225*H225</f>
        <v>0</v>
      </c>
      <c r="U225" s="262">
        <v>0.35749999999999998</v>
      </c>
      <c r="V225" s="262">
        <f>U225*H225</f>
        <v>0.35749999999999998</v>
      </c>
      <c r="W225" s="262">
        <v>0</v>
      </c>
      <c r="X225" s="263">
        <f>W225*H225</f>
        <v>0</v>
      </c>
      <c r="Y225" s="39"/>
      <c r="Z225" s="39"/>
      <c r="AA225" s="39"/>
      <c r="AB225" s="39"/>
      <c r="AC225" s="39"/>
      <c r="AD225" s="39"/>
      <c r="AE225" s="39"/>
      <c r="AR225" s="264" t="s">
        <v>430</v>
      </c>
      <c r="AT225" s="264" t="s">
        <v>498</v>
      </c>
      <c r="AU225" s="264" t="s">
        <v>88</v>
      </c>
      <c r="AY225" s="18" t="s">
        <v>223</v>
      </c>
      <c r="BE225" s="265">
        <f>IF(O225="základní",K225,0)</f>
        <v>0</v>
      </c>
      <c r="BF225" s="265">
        <f>IF(O225="snížená",K225,0)</f>
        <v>0</v>
      </c>
      <c r="BG225" s="265">
        <f>IF(O225="zákl. přenesená",K225,0)</f>
        <v>0</v>
      </c>
      <c r="BH225" s="265">
        <f>IF(O225="sníž. přenesená",K225,0)</f>
        <v>0</v>
      </c>
      <c r="BI225" s="265">
        <f>IF(O225="nulová",K225,0)</f>
        <v>0</v>
      </c>
      <c r="BJ225" s="18" t="s">
        <v>86</v>
      </c>
      <c r="BK225" s="265">
        <f>ROUND(P225*H225,2)</f>
        <v>0</v>
      </c>
      <c r="BL225" s="18" t="s">
        <v>239</v>
      </c>
      <c r="BM225" s="264" t="s">
        <v>5535</v>
      </c>
    </row>
    <row r="226" s="12" customFormat="1" ht="22.8" customHeight="1">
      <c r="A226" s="12"/>
      <c r="B226" s="235"/>
      <c r="C226" s="236"/>
      <c r="D226" s="237" t="s">
        <v>77</v>
      </c>
      <c r="E226" s="250" t="s">
        <v>1143</v>
      </c>
      <c r="F226" s="250" t="s">
        <v>1144</v>
      </c>
      <c r="G226" s="236"/>
      <c r="H226" s="236"/>
      <c r="I226" s="239"/>
      <c r="J226" s="239"/>
      <c r="K226" s="251">
        <f>BK226</f>
        <v>0</v>
      </c>
      <c r="L226" s="236"/>
      <c r="M226" s="241"/>
      <c r="N226" s="242"/>
      <c r="O226" s="243"/>
      <c r="P226" s="243"/>
      <c r="Q226" s="244">
        <f>Q227</f>
        <v>0</v>
      </c>
      <c r="R226" s="244">
        <f>R227</f>
        <v>0</v>
      </c>
      <c r="S226" s="243"/>
      <c r="T226" s="245">
        <f>T227</f>
        <v>0</v>
      </c>
      <c r="U226" s="243"/>
      <c r="V226" s="245">
        <f>V227</f>
        <v>0</v>
      </c>
      <c r="W226" s="243"/>
      <c r="X226" s="246">
        <f>X227</f>
        <v>0</v>
      </c>
      <c r="Y226" s="12"/>
      <c r="Z226" s="12"/>
      <c r="AA226" s="12"/>
      <c r="AB226" s="12"/>
      <c r="AC226" s="12"/>
      <c r="AD226" s="12"/>
      <c r="AE226" s="12"/>
      <c r="AR226" s="247" t="s">
        <v>86</v>
      </c>
      <c r="AT226" s="248" t="s">
        <v>77</v>
      </c>
      <c r="AU226" s="248" t="s">
        <v>86</v>
      </c>
      <c r="AY226" s="247" t="s">
        <v>223</v>
      </c>
      <c r="BK226" s="249">
        <f>BK227</f>
        <v>0</v>
      </c>
    </row>
    <row r="227" s="2" customFormat="1" ht="21.75" customHeight="1">
      <c r="A227" s="39"/>
      <c r="B227" s="40"/>
      <c r="C227" s="252" t="s">
        <v>284</v>
      </c>
      <c r="D227" s="252" t="s">
        <v>226</v>
      </c>
      <c r="E227" s="253" t="s">
        <v>5536</v>
      </c>
      <c r="F227" s="254" t="s">
        <v>5537</v>
      </c>
      <c r="G227" s="255" t="s">
        <v>501</v>
      </c>
      <c r="H227" s="256">
        <v>14.07</v>
      </c>
      <c r="I227" s="257"/>
      <c r="J227" s="257"/>
      <c r="K227" s="258">
        <f>ROUND(P227*H227,2)</f>
        <v>0</v>
      </c>
      <c r="L227" s="254" t="s">
        <v>404</v>
      </c>
      <c r="M227" s="45"/>
      <c r="N227" s="323" t="s">
        <v>1</v>
      </c>
      <c r="O227" s="324" t="s">
        <v>41</v>
      </c>
      <c r="P227" s="325">
        <f>I227+J227</f>
        <v>0</v>
      </c>
      <c r="Q227" s="325">
        <f>ROUND(I227*H227,2)</f>
        <v>0</v>
      </c>
      <c r="R227" s="325">
        <f>ROUND(J227*H227,2)</f>
        <v>0</v>
      </c>
      <c r="S227" s="272"/>
      <c r="T227" s="326">
        <f>S227*H227</f>
        <v>0</v>
      </c>
      <c r="U227" s="326">
        <v>0</v>
      </c>
      <c r="V227" s="326">
        <f>U227*H227</f>
        <v>0</v>
      </c>
      <c r="W227" s="326">
        <v>0</v>
      </c>
      <c r="X227" s="327">
        <f>W227*H227</f>
        <v>0</v>
      </c>
      <c r="Y227" s="39"/>
      <c r="Z227" s="39"/>
      <c r="AA227" s="39"/>
      <c r="AB227" s="39"/>
      <c r="AC227" s="39"/>
      <c r="AD227" s="39"/>
      <c r="AE227" s="39"/>
      <c r="AR227" s="264" t="s">
        <v>239</v>
      </c>
      <c r="AT227" s="264" t="s">
        <v>226</v>
      </c>
      <c r="AU227" s="264" t="s">
        <v>88</v>
      </c>
      <c r="AY227" s="18" t="s">
        <v>223</v>
      </c>
      <c r="BE227" s="265">
        <f>IF(O227="základní",K227,0)</f>
        <v>0</v>
      </c>
      <c r="BF227" s="265">
        <f>IF(O227="snížená",K227,0)</f>
        <v>0</v>
      </c>
      <c r="BG227" s="265">
        <f>IF(O227="zákl. přenesená",K227,0)</f>
        <v>0</v>
      </c>
      <c r="BH227" s="265">
        <f>IF(O227="sníž. přenesená",K227,0)</f>
        <v>0</v>
      </c>
      <c r="BI227" s="265">
        <f>IF(O227="nulová",K227,0)</f>
        <v>0</v>
      </c>
      <c r="BJ227" s="18" t="s">
        <v>86</v>
      </c>
      <c r="BK227" s="265">
        <f>ROUND(P227*H227,2)</f>
        <v>0</v>
      </c>
      <c r="BL227" s="18" t="s">
        <v>239</v>
      </c>
      <c r="BM227" s="264" t="s">
        <v>5538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197"/>
      <c r="J228" s="197"/>
      <c r="K228" s="68"/>
      <c r="L228" s="68"/>
      <c r="M228" s="45"/>
      <c r="N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8dAJcAUR7nkS+Qaj53cTJhZwZ7HbVobgqc42OupBFXBzP+tCcc24jtgU5oFwVAa7ep2eG77cMfevMMDGHpj1rg==" hashValue="YSaWcywVj2hLo3JCN49DBaVM6Cq73z2YMzv3SsjYzu2TAc+t3r16ECgfy9GONfg7cYwIAGIEQh3itCtAVRcnkA==" algorithmName="SHA-512" password="CC35"/>
  <autoFilter ref="C120:L22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1"/>
      <c r="C3" s="152"/>
      <c r="D3" s="152"/>
      <c r="E3" s="152"/>
      <c r="F3" s="152"/>
      <c r="G3" s="152"/>
      <c r="H3" s="21"/>
    </row>
    <row r="4" s="1" customFormat="1" ht="24.96" customHeight="1">
      <c r="B4" s="21"/>
      <c r="C4" s="154" t="s">
        <v>5539</v>
      </c>
      <c r="H4" s="21"/>
    </row>
    <row r="5" s="1" customFormat="1" ht="12" customHeight="1">
      <c r="B5" s="21"/>
      <c r="C5" s="345" t="s">
        <v>14</v>
      </c>
      <c r="D5" s="165" t="s">
        <v>15</v>
      </c>
      <c r="E5" s="1"/>
      <c r="F5" s="1"/>
      <c r="H5" s="21"/>
    </row>
    <row r="6" s="1" customFormat="1" ht="36.96" customHeight="1">
      <c r="B6" s="21"/>
      <c r="C6" s="346" t="s">
        <v>17</v>
      </c>
      <c r="D6" s="347" t="s">
        <v>18</v>
      </c>
      <c r="E6" s="1"/>
      <c r="F6" s="1"/>
      <c r="H6" s="21"/>
    </row>
    <row r="7" s="1" customFormat="1" ht="16.5" customHeight="1">
      <c r="B7" s="21"/>
      <c r="C7" s="156" t="s">
        <v>23</v>
      </c>
      <c r="D7" s="348" t="str">
        <f>'Rekapitulace stavby'!AN8</f>
        <v>7. 8. 2020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22"/>
      <c r="B9" s="349"/>
      <c r="C9" s="350" t="s">
        <v>57</v>
      </c>
      <c r="D9" s="351" t="s">
        <v>58</v>
      </c>
      <c r="E9" s="351" t="s">
        <v>206</v>
      </c>
      <c r="F9" s="352" t="s">
        <v>5540</v>
      </c>
      <c r="G9" s="222"/>
      <c r="H9" s="349"/>
    </row>
    <row r="10" s="2" customFormat="1" ht="26.4" customHeight="1">
      <c r="A10" s="39"/>
      <c r="B10" s="45"/>
      <c r="C10" s="353" t="s">
        <v>5541</v>
      </c>
      <c r="D10" s="353" t="s">
        <v>93</v>
      </c>
      <c r="E10" s="39"/>
      <c r="F10" s="39"/>
      <c r="G10" s="39"/>
      <c r="H10" s="45"/>
    </row>
    <row r="11" s="2" customFormat="1" ht="16.8" customHeight="1">
      <c r="A11" s="39"/>
      <c r="B11" s="45"/>
      <c r="C11" s="354" t="s">
        <v>2230</v>
      </c>
      <c r="D11" s="355" t="s">
        <v>1</v>
      </c>
      <c r="E11" s="356" t="s">
        <v>1</v>
      </c>
      <c r="F11" s="357">
        <v>885.75</v>
      </c>
      <c r="G11" s="39"/>
      <c r="H11" s="45"/>
    </row>
    <row r="12" s="2" customFormat="1">
      <c r="A12" s="39"/>
      <c r="B12" s="45"/>
      <c r="C12" s="358" t="s">
        <v>1</v>
      </c>
      <c r="D12" s="358" t="s">
        <v>2253</v>
      </c>
      <c r="E12" s="18" t="s">
        <v>1</v>
      </c>
      <c r="F12" s="359">
        <v>0</v>
      </c>
      <c r="G12" s="39"/>
      <c r="H12" s="45"/>
    </row>
    <row r="13" s="2" customFormat="1" ht="16.8" customHeight="1">
      <c r="A13" s="39"/>
      <c r="B13" s="45"/>
      <c r="C13" s="358" t="s">
        <v>1</v>
      </c>
      <c r="D13" s="358" t="s">
        <v>2254</v>
      </c>
      <c r="E13" s="18" t="s">
        <v>1</v>
      </c>
      <c r="F13" s="359">
        <v>649.11000000000001</v>
      </c>
      <c r="G13" s="39"/>
      <c r="H13" s="45"/>
    </row>
    <row r="14" s="2" customFormat="1" ht="16.8" customHeight="1">
      <c r="A14" s="39"/>
      <c r="B14" s="45"/>
      <c r="C14" s="358" t="s">
        <v>1</v>
      </c>
      <c r="D14" s="358" t="s">
        <v>2255</v>
      </c>
      <c r="E14" s="18" t="s">
        <v>1</v>
      </c>
      <c r="F14" s="359">
        <v>127.5</v>
      </c>
      <c r="G14" s="39"/>
      <c r="H14" s="45"/>
    </row>
    <row r="15" s="2" customFormat="1" ht="16.8" customHeight="1">
      <c r="A15" s="39"/>
      <c r="B15" s="45"/>
      <c r="C15" s="358" t="s">
        <v>1</v>
      </c>
      <c r="D15" s="358" t="s">
        <v>2256</v>
      </c>
      <c r="E15" s="18" t="s">
        <v>1</v>
      </c>
      <c r="F15" s="359">
        <v>109.14</v>
      </c>
      <c r="G15" s="39"/>
      <c r="H15" s="45"/>
    </row>
    <row r="16" s="2" customFormat="1" ht="16.8" customHeight="1">
      <c r="A16" s="39"/>
      <c r="B16" s="45"/>
      <c r="C16" s="358" t="s">
        <v>2230</v>
      </c>
      <c r="D16" s="358" t="s">
        <v>463</v>
      </c>
      <c r="E16" s="18" t="s">
        <v>1</v>
      </c>
      <c r="F16" s="359">
        <v>885.75</v>
      </c>
      <c r="G16" s="39"/>
      <c r="H16" s="45"/>
    </row>
    <row r="17" s="2" customFormat="1" ht="16.8" customHeight="1">
      <c r="A17" s="39"/>
      <c r="B17" s="45"/>
      <c r="C17" s="354" t="s">
        <v>5542</v>
      </c>
      <c r="D17" s="355" t="s">
        <v>1</v>
      </c>
      <c r="E17" s="356" t="s">
        <v>1</v>
      </c>
      <c r="F17" s="357">
        <v>0</v>
      </c>
      <c r="G17" s="39"/>
      <c r="H17" s="45"/>
    </row>
    <row r="18" s="2" customFormat="1" ht="26.4" customHeight="1">
      <c r="A18" s="39"/>
      <c r="B18" s="45"/>
      <c r="C18" s="353" t="s">
        <v>5543</v>
      </c>
      <c r="D18" s="353" t="s">
        <v>96</v>
      </c>
      <c r="E18" s="39"/>
      <c r="F18" s="39"/>
      <c r="G18" s="39"/>
      <c r="H18" s="45"/>
    </row>
    <row r="19" s="2" customFormat="1" ht="16.8" customHeight="1">
      <c r="A19" s="39"/>
      <c r="B19" s="45"/>
      <c r="C19" s="354" t="s">
        <v>2230</v>
      </c>
      <c r="D19" s="355" t="s">
        <v>1</v>
      </c>
      <c r="E19" s="356" t="s">
        <v>1</v>
      </c>
      <c r="F19" s="357">
        <v>885.75</v>
      </c>
      <c r="G19" s="39"/>
      <c r="H19" s="45"/>
    </row>
    <row r="20" s="2" customFormat="1" ht="16.8" customHeight="1">
      <c r="A20" s="39"/>
      <c r="B20" s="45"/>
      <c r="C20" s="354" t="s">
        <v>5542</v>
      </c>
      <c r="D20" s="355" t="s">
        <v>1</v>
      </c>
      <c r="E20" s="356" t="s">
        <v>1</v>
      </c>
      <c r="F20" s="357">
        <v>0</v>
      </c>
      <c r="G20" s="39"/>
      <c r="H20" s="45"/>
    </row>
    <row r="21" s="2" customFormat="1" ht="16.8" customHeight="1">
      <c r="A21" s="39"/>
      <c r="B21" s="45"/>
      <c r="C21" s="354" t="s">
        <v>773</v>
      </c>
      <c r="D21" s="355" t="s">
        <v>1</v>
      </c>
      <c r="E21" s="356" t="s">
        <v>1</v>
      </c>
      <c r="F21" s="357">
        <v>179.94999999999999</v>
      </c>
      <c r="G21" s="39"/>
      <c r="H21" s="45"/>
    </row>
    <row r="22" s="2" customFormat="1" ht="16.8" customHeight="1">
      <c r="A22" s="39"/>
      <c r="B22" s="45"/>
      <c r="C22" s="358" t="s">
        <v>1</v>
      </c>
      <c r="D22" s="358" t="s">
        <v>784</v>
      </c>
      <c r="E22" s="18" t="s">
        <v>1</v>
      </c>
      <c r="F22" s="359">
        <v>0</v>
      </c>
      <c r="G22" s="39"/>
      <c r="H22" s="45"/>
    </row>
    <row r="23" s="2" customFormat="1" ht="16.8" customHeight="1">
      <c r="A23" s="39"/>
      <c r="B23" s="45"/>
      <c r="C23" s="358" t="s">
        <v>1</v>
      </c>
      <c r="D23" s="358" t="s">
        <v>785</v>
      </c>
      <c r="E23" s="18" t="s">
        <v>1</v>
      </c>
      <c r="F23" s="359">
        <v>179.94999999999999</v>
      </c>
      <c r="G23" s="39"/>
      <c r="H23" s="45"/>
    </row>
    <row r="24" s="2" customFormat="1" ht="16.8" customHeight="1">
      <c r="A24" s="39"/>
      <c r="B24" s="45"/>
      <c r="C24" s="358" t="s">
        <v>773</v>
      </c>
      <c r="D24" s="358" t="s">
        <v>463</v>
      </c>
      <c r="E24" s="18" t="s">
        <v>1</v>
      </c>
      <c r="F24" s="359">
        <v>179.94999999999999</v>
      </c>
      <c r="G24" s="39"/>
      <c r="H24" s="45"/>
    </row>
    <row r="25" s="2" customFormat="1" ht="16.8" customHeight="1">
      <c r="A25" s="39"/>
      <c r="B25" s="45"/>
      <c r="C25" s="360" t="s">
        <v>5544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358" t="s">
        <v>781</v>
      </c>
      <c r="D26" s="358" t="s">
        <v>782</v>
      </c>
      <c r="E26" s="18" t="s">
        <v>409</v>
      </c>
      <c r="F26" s="359">
        <v>179.94999999999999</v>
      </c>
      <c r="G26" s="39"/>
      <c r="H26" s="45"/>
    </row>
    <row r="27" s="2" customFormat="1" ht="16.8" customHeight="1">
      <c r="A27" s="39"/>
      <c r="B27" s="45"/>
      <c r="C27" s="358" t="s">
        <v>786</v>
      </c>
      <c r="D27" s="358" t="s">
        <v>787</v>
      </c>
      <c r="E27" s="18" t="s">
        <v>409</v>
      </c>
      <c r="F27" s="359">
        <v>89.974999999999994</v>
      </c>
      <c r="G27" s="39"/>
      <c r="H27" s="45"/>
    </row>
    <row r="28" s="2" customFormat="1" ht="16.8" customHeight="1">
      <c r="A28" s="39"/>
      <c r="B28" s="45"/>
      <c r="C28" s="358" t="s">
        <v>796</v>
      </c>
      <c r="D28" s="358" t="s">
        <v>797</v>
      </c>
      <c r="E28" s="18" t="s">
        <v>409</v>
      </c>
      <c r="F28" s="359">
        <v>719.952</v>
      </c>
      <c r="G28" s="39"/>
      <c r="H28" s="45"/>
    </row>
    <row r="29" s="2" customFormat="1">
      <c r="A29" s="39"/>
      <c r="B29" s="45"/>
      <c r="C29" s="358" t="s">
        <v>699</v>
      </c>
      <c r="D29" s="358" t="s">
        <v>871</v>
      </c>
      <c r="E29" s="18" t="s">
        <v>501</v>
      </c>
      <c r="F29" s="359">
        <v>359.89999999999998</v>
      </c>
      <c r="G29" s="39"/>
      <c r="H29" s="45"/>
    </row>
    <row r="30" s="2" customFormat="1" ht="16.8" customHeight="1">
      <c r="A30" s="39"/>
      <c r="B30" s="45"/>
      <c r="C30" s="354" t="s">
        <v>775</v>
      </c>
      <c r="D30" s="355" t="s">
        <v>1</v>
      </c>
      <c r="E30" s="356" t="s">
        <v>1</v>
      </c>
      <c r="F30" s="357">
        <v>387.5</v>
      </c>
      <c r="G30" s="39"/>
      <c r="H30" s="45"/>
    </row>
    <row r="31" s="2" customFormat="1" ht="16.8" customHeight="1">
      <c r="A31" s="39"/>
      <c r="B31" s="45"/>
      <c r="C31" s="358" t="s">
        <v>1</v>
      </c>
      <c r="D31" s="358" t="s">
        <v>805</v>
      </c>
      <c r="E31" s="18" t="s">
        <v>1</v>
      </c>
      <c r="F31" s="359">
        <v>0</v>
      </c>
      <c r="G31" s="39"/>
      <c r="H31" s="45"/>
    </row>
    <row r="32" s="2" customFormat="1" ht="16.8" customHeight="1">
      <c r="A32" s="39"/>
      <c r="B32" s="45"/>
      <c r="C32" s="358" t="s">
        <v>1</v>
      </c>
      <c r="D32" s="358" t="s">
        <v>806</v>
      </c>
      <c r="E32" s="18" t="s">
        <v>1</v>
      </c>
      <c r="F32" s="359">
        <v>387.5</v>
      </c>
      <c r="G32" s="39"/>
      <c r="H32" s="45"/>
    </row>
    <row r="33" s="2" customFormat="1" ht="16.8" customHeight="1">
      <c r="A33" s="39"/>
      <c r="B33" s="45"/>
      <c r="C33" s="358" t="s">
        <v>775</v>
      </c>
      <c r="D33" s="358" t="s">
        <v>463</v>
      </c>
      <c r="E33" s="18" t="s">
        <v>1</v>
      </c>
      <c r="F33" s="359">
        <v>387.5</v>
      </c>
      <c r="G33" s="39"/>
      <c r="H33" s="45"/>
    </row>
    <row r="34" s="2" customFormat="1" ht="16.8" customHeight="1">
      <c r="A34" s="39"/>
      <c r="B34" s="45"/>
      <c r="C34" s="360" t="s">
        <v>5544</v>
      </c>
      <c r="D34" s="39"/>
      <c r="E34" s="39"/>
      <c r="F34" s="39"/>
      <c r="G34" s="39"/>
      <c r="H34" s="45"/>
    </row>
    <row r="35" s="2" customFormat="1" ht="16.8" customHeight="1">
      <c r="A35" s="39"/>
      <c r="B35" s="45"/>
      <c r="C35" s="358" t="s">
        <v>802</v>
      </c>
      <c r="D35" s="358" t="s">
        <v>803</v>
      </c>
      <c r="E35" s="18" t="s">
        <v>409</v>
      </c>
      <c r="F35" s="359">
        <v>387.5</v>
      </c>
      <c r="G35" s="39"/>
      <c r="H35" s="45"/>
    </row>
    <row r="36" s="2" customFormat="1" ht="16.8" customHeight="1">
      <c r="A36" s="39"/>
      <c r="B36" s="45"/>
      <c r="C36" s="358" t="s">
        <v>493</v>
      </c>
      <c r="D36" s="358" t="s">
        <v>494</v>
      </c>
      <c r="E36" s="18" t="s">
        <v>409</v>
      </c>
      <c r="F36" s="359">
        <v>387.5</v>
      </c>
      <c r="G36" s="39"/>
      <c r="H36" s="45"/>
    </row>
    <row r="37" s="2" customFormat="1" ht="16.8" customHeight="1">
      <c r="A37" s="39"/>
      <c r="B37" s="45"/>
      <c r="C37" s="358" t="s">
        <v>796</v>
      </c>
      <c r="D37" s="358" t="s">
        <v>797</v>
      </c>
      <c r="E37" s="18" t="s">
        <v>409</v>
      </c>
      <c r="F37" s="359">
        <v>719.952</v>
      </c>
      <c r="G37" s="39"/>
      <c r="H37" s="45"/>
    </row>
    <row r="38" s="2" customFormat="1" ht="16.8" customHeight="1">
      <c r="A38" s="39"/>
      <c r="B38" s="45"/>
      <c r="C38" s="358" t="s">
        <v>807</v>
      </c>
      <c r="D38" s="358" t="s">
        <v>808</v>
      </c>
      <c r="E38" s="18" t="s">
        <v>409</v>
      </c>
      <c r="F38" s="359">
        <v>193.75</v>
      </c>
      <c r="G38" s="39"/>
      <c r="H38" s="45"/>
    </row>
    <row r="39" s="2" customFormat="1" ht="16.8" customHeight="1">
      <c r="A39" s="39"/>
      <c r="B39" s="45"/>
      <c r="C39" s="354" t="s">
        <v>777</v>
      </c>
      <c r="D39" s="355" t="s">
        <v>1</v>
      </c>
      <c r="E39" s="356" t="s">
        <v>1</v>
      </c>
      <c r="F39" s="357">
        <v>152.50200000000001</v>
      </c>
      <c r="G39" s="39"/>
      <c r="H39" s="45"/>
    </row>
    <row r="40" s="2" customFormat="1">
      <c r="A40" s="39"/>
      <c r="B40" s="45"/>
      <c r="C40" s="358" t="s">
        <v>1</v>
      </c>
      <c r="D40" s="358" t="s">
        <v>816</v>
      </c>
      <c r="E40" s="18" t="s">
        <v>1</v>
      </c>
      <c r="F40" s="359">
        <v>0</v>
      </c>
      <c r="G40" s="39"/>
      <c r="H40" s="45"/>
    </row>
    <row r="41" s="2" customFormat="1" ht="16.8" customHeight="1">
      <c r="A41" s="39"/>
      <c r="B41" s="45"/>
      <c r="C41" s="358" t="s">
        <v>1</v>
      </c>
      <c r="D41" s="358" t="s">
        <v>817</v>
      </c>
      <c r="E41" s="18" t="s">
        <v>1</v>
      </c>
      <c r="F41" s="359">
        <v>152.50200000000001</v>
      </c>
      <c r="G41" s="39"/>
      <c r="H41" s="45"/>
    </row>
    <row r="42" s="2" customFormat="1" ht="16.8" customHeight="1">
      <c r="A42" s="39"/>
      <c r="B42" s="45"/>
      <c r="C42" s="358" t="s">
        <v>777</v>
      </c>
      <c r="D42" s="358" t="s">
        <v>463</v>
      </c>
      <c r="E42" s="18" t="s">
        <v>1</v>
      </c>
      <c r="F42" s="359">
        <v>152.50200000000001</v>
      </c>
      <c r="G42" s="39"/>
      <c r="H42" s="45"/>
    </row>
    <row r="43" s="2" customFormat="1" ht="16.8" customHeight="1">
      <c r="A43" s="39"/>
      <c r="B43" s="45"/>
      <c r="C43" s="360" t="s">
        <v>5544</v>
      </c>
      <c r="D43" s="39"/>
      <c r="E43" s="39"/>
      <c r="F43" s="39"/>
      <c r="G43" s="39"/>
      <c r="H43" s="45"/>
    </row>
    <row r="44" s="2" customFormat="1" ht="16.8" customHeight="1">
      <c r="A44" s="39"/>
      <c r="B44" s="45"/>
      <c r="C44" s="358" t="s">
        <v>813</v>
      </c>
      <c r="D44" s="358" t="s">
        <v>814</v>
      </c>
      <c r="E44" s="18" t="s">
        <v>409</v>
      </c>
      <c r="F44" s="359">
        <v>152.50200000000001</v>
      </c>
      <c r="G44" s="39"/>
      <c r="H44" s="45"/>
    </row>
    <row r="45" s="2" customFormat="1" ht="16.8" customHeight="1">
      <c r="A45" s="39"/>
      <c r="B45" s="45"/>
      <c r="C45" s="358" t="s">
        <v>796</v>
      </c>
      <c r="D45" s="358" t="s">
        <v>797</v>
      </c>
      <c r="E45" s="18" t="s">
        <v>409</v>
      </c>
      <c r="F45" s="359">
        <v>719.952</v>
      </c>
      <c r="G45" s="39"/>
      <c r="H45" s="45"/>
    </row>
    <row r="46" s="2" customFormat="1" ht="16.8" customHeight="1">
      <c r="A46" s="39"/>
      <c r="B46" s="45"/>
      <c r="C46" s="358" t="s">
        <v>818</v>
      </c>
      <c r="D46" s="358" t="s">
        <v>819</v>
      </c>
      <c r="E46" s="18" t="s">
        <v>501</v>
      </c>
      <c r="F46" s="359">
        <v>144.87700000000001</v>
      </c>
      <c r="G46" s="39"/>
      <c r="H46" s="45"/>
    </row>
    <row r="47" s="2" customFormat="1" ht="26.4" customHeight="1">
      <c r="A47" s="39"/>
      <c r="B47" s="45"/>
      <c r="C47" s="353" t="s">
        <v>5545</v>
      </c>
      <c r="D47" s="353" t="s">
        <v>118</v>
      </c>
      <c r="E47" s="39"/>
      <c r="F47" s="39"/>
      <c r="G47" s="39"/>
      <c r="H47" s="45"/>
    </row>
    <row r="48" s="2" customFormat="1" ht="16.8" customHeight="1">
      <c r="A48" s="39"/>
      <c r="B48" s="45"/>
      <c r="C48" s="354" t="s">
        <v>2224</v>
      </c>
      <c r="D48" s="355" t="s">
        <v>1</v>
      </c>
      <c r="E48" s="356" t="s">
        <v>1</v>
      </c>
      <c r="F48" s="357">
        <v>169.71199999999999</v>
      </c>
      <c r="G48" s="39"/>
      <c r="H48" s="45"/>
    </row>
    <row r="49" s="2" customFormat="1" ht="16.8" customHeight="1">
      <c r="A49" s="39"/>
      <c r="B49" s="45"/>
      <c r="C49" s="358" t="s">
        <v>1</v>
      </c>
      <c r="D49" s="358" t="s">
        <v>2394</v>
      </c>
      <c r="E49" s="18" t="s">
        <v>1</v>
      </c>
      <c r="F49" s="359">
        <v>0</v>
      </c>
      <c r="G49" s="39"/>
      <c r="H49" s="45"/>
    </row>
    <row r="50" s="2" customFormat="1" ht="16.8" customHeight="1">
      <c r="A50" s="39"/>
      <c r="B50" s="45"/>
      <c r="C50" s="358" t="s">
        <v>1</v>
      </c>
      <c r="D50" s="358" t="s">
        <v>2395</v>
      </c>
      <c r="E50" s="18" t="s">
        <v>1</v>
      </c>
      <c r="F50" s="359">
        <v>169.71199999999999</v>
      </c>
      <c r="G50" s="39"/>
      <c r="H50" s="45"/>
    </row>
    <row r="51" s="2" customFormat="1" ht="16.8" customHeight="1">
      <c r="A51" s="39"/>
      <c r="B51" s="45"/>
      <c r="C51" s="358" t="s">
        <v>2224</v>
      </c>
      <c r="D51" s="358" t="s">
        <v>463</v>
      </c>
      <c r="E51" s="18" t="s">
        <v>1</v>
      </c>
      <c r="F51" s="359">
        <v>169.71199999999999</v>
      </c>
      <c r="G51" s="39"/>
      <c r="H51" s="45"/>
    </row>
    <row r="52" s="2" customFormat="1" ht="16.8" customHeight="1">
      <c r="A52" s="39"/>
      <c r="B52" s="45"/>
      <c r="C52" s="360" t="s">
        <v>5544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58" t="s">
        <v>576</v>
      </c>
      <c r="D53" s="358" t="s">
        <v>577</v>
      </c>
      <c r="E53" s="18" t="s">
        <v>403</v>
      </c>
      <c r="F53" s="359">
        <v>169.71199999999999</v>
      </c>
      <c r="G53" s="39"/>
      <c r="H53" s="45"/>
    </row>
    <row r="54" s="2" customFormat="1" ht="16.8" customHeight="1">
      <c r="A54" s="39"/>
      <c r="B54" s="45"/>
      <c r="C54" s="358" t="s">
        <v>581</v>
      </c>
      <c r="D54" s="358" t="s">
        <v>582</v>
      </c>
      <c r="E54" s="18" t="s">
        <v>403</v>
      </c>
      <c r="F54" s="359">
        <v>169.71199999999999</v>
      </c>
      <c r="G54" s="39"/>
      <c r="H54" s="45"/>
    </row>
    <row r="55" s="2" customFormat="1" ht="16.8" customHeight="1">
      <c r="A55" s="39"/>
      <c r="B55" s="45"/>
      <c r="C55" s="354" t="s">
        <v>2226</v>
      </c>
      <c r="D55" s="355" t="s">
        <v>1</v>
      </c>
      <c r="E55" s="356" t="s">
        <v>1</v>
      </c>
      <c r="F55" s="357">
        <v>9.0999999999999996</v>
      </c>
      <c r="G55" s="39"/>
      <c r="H55" s="45"/>
    </row>
    <row r="56" s="2" customFormat="1" ht="16.8" customHeight="1">
      <c r="A56" s="39"/>
      <c r="B56" s="45"/>
      <c r="C56" s="358" t="s">
        <v>1</v>
      </c>
      <c r="D56" s="358" t="s">
        <v>2427</v>
      </c>
      <c r="E56" s="18" t="s">
        <v>1</v>
      </c>
      <c r="F56" s="359">
        <v>9.0999999999999996</v>
      </c>
      <c r="G56" s="39"/>
      <c r="H56" s="45"/>
    </row>
    <row r="57" s="2" customFormat="1" ht="16.8" customHeight="1">
      <c r="A57" s="39"/>
      <c r="B57" s="45"/>
      <c r="C57" s="358" t="s">
        <v>2226</v>
      </c>
      <c r="D57" s="358" t="s">
        <v>463</v>
      </c>
      <c r="E57" s="18" t="s">
        <v>1</v>
      </c>
      <c r="F57" s="359">
        <v>9.0999999999999996</v>
      </c>
      <c r="G57" s="39"/>
      <c r="H57" s="45"/>
    </row>
    <row r="58" s="2" customFormat="1" ht="16.8" customHeight="1">
      <c r="A58" s="39"/>
      <c r="B58" s="45"/>
      <c r="C58" s="360" t="s">
        <v>5544</v>
      </c>
      <c r="D58" s="39"/>
      <c r="E58" s="39"/>
      <c r="F58" s="39"/>
      <c r="G58" s="39"/>
      <c r="H58" s="45"/>
    </row>
    <row r="59" s="2" customFormat="1" ht="16.8" customHeight="1">
      <c r="A59" s="39"/>
      <c r="B59" s="45"/>
      <c r="C59" s="358" t="s">
        <v>2424</v>
      </c>
      <c r="D59" s="358" t="s">
        <v>2425</v>
      </c>
      <c r="E59" s="18" t="s">
        <v>403</v>
      </c>
      <c r="F59" s="359">
        <v>9.0999999999999996</v>
      </c>
      <c r="G59" s="39"/>
      <c r="H59" s="45"/>
    </row>
    <row r="60" s="2" customFormat="1" ht="16.8" customHeight="1">
      <c r="A60" s="39"/>
      <c r="B60" s="45"/>
      <c r="C60" s="358" t="s">
        <v>2428</v>
      </c>
      <c r="D60" s="358" t="s">
        <v>2429</v>
      </c>
      <c r="E60" s="18" t="s">
        <v>403</v>
      </c>
      <c r="F60" s="359">
        <v>9.0999999999999996</v>
      </c>
      <c r="G60" s="39"/>
      <c r="H60" s="45"/>
    </row>
    <row r="61" s="2" customFormat="1" ht="16.8" customHeight="1">
      <c r="A61" s="39"/>
      <c r="B61" s="45"/>
      <c r="C61" s="354" t="s">
        <v>2228</v>
      </c>
      <c r="D61" s="355" t="s">
        <v>1</v>
      </c>
      <c r="E61" s="356" t="s">
        <v>1</v>
      </c>
      <c r="F61" s="357">
        <v>15.283</v>
      </c>
      <c r="G61" s="39"/>
      <c r="H61" s="45"/>
    </row>
    <row r="62" s="2" customFormat="1" ht="16.8" customHeight="1">
      <c r="A62" s="39"/>
      <c r="B62" s="45"/>
      <c r="C62" s="358" t="s">
        <v>1</v>
      </c>
      <c r="D62" s="358" t="s">
        <v>2443</v>
      </c>
      <c r="E62" s="18" t="s">
        <v>1</v>
      </c>
      <c r="F62" s="359">
        <v>15.283</v>
      </c>
      <c r="G62" s="39"/>
      <c r="H62" s="45"/>
    </row>
    <row r="63" s="2" customFormat="1" ht="16.8" customHeight="1">
      <c r="A63" s="39"/>
      <c r="B63" s="45"/>
      <c r="C63" s="358" t="s">
        <v>2228</v>
      </c>
      <c r="D63" s="358" t="s">
        <v>463</v>
      </c>
      <c r="E63" s="18" t="s">
        <v>1</v>
      </c>
      <c r="F63" s="359">
        <v>15.283</v>
      </c>
      <c r="G63" s="39"/>
      <c r="H63" s="45"/>
    </row>
    <row r="64" s="2" customFormat="1" ht="16.8" customHeight="1">
      <c r="A64" s="39"/>
      <c r="B64" s="45"/>
      <c r="C64" s="360" t="s">
        <v>5544</v>
      </c>
      <c r="D64" s="39"/>
      <c r="E64" s="39"/>
      <c r="F64" s="39"/>
      <c r="G64" s="39"/>
      <c r="H64" s="45"/>
    </row>
    <row r="65" s="2" customFormat="1" ht="16.8" customHeight="1">
      <c r="A65" s="39"/>
      <c r="B65" s="45"/>
      <c r="C65" s="358" t="s">
        <v>2440</v>
      </c>
      <c r="D65" s="358" t="s">
        <v>2441</v>
      </c>
      <c r="E65" s="18" t="s">
        <v>403</v>
      </c>
      <c r="F65" s="359">
        <v>15.283</v>
      </c>
      <c r="G65" s="39"/>
      <c r="H65" s="45"/>
    </row>
    <row r="66" s="2" customFormat="1" ht="16.8" customHeight="1">
      <c r="A66" s="39"/>
      <c r="B66" s="45"/>
      <c r="C66" s="358" t="s">
        <v>2444</v>
      </c>
      <c r="D66" s="358" t="s">
        <v>2445</v>
      </c>
      <c r="E66" s="18" t="s">
        <v>403</v>
      </c>
      <c r="F66" s="359">
        <v>15.283</v>
      </c>
      <c r="G66" s="39"/>
      <c r="H66" s="45"/>
    </row>
    <row r="67" s="2" customFormat="1" ht="16.8" customHeight="1">
      <c r="A67" s="39"/>
      <c r="B67" s="45"/>
      <c r="C67" s="354" t="s">
        <v>2230</v>
      </c>
      <c r="D67" s="355" t="s">
        <v>1</v>
      </c>
      <c r="E67" s="356" t="s">
        <v>1</v>
      </c>
      <c r="F67" s="357">
        <v>885.75</v>
      </c>
      <c r="G67" s="39"/>
      <c r="H67" s="45"/>
    </row>
    <row r="68" s="2" customFormat="1">
      <c r="A68" s="39"/>
      <c r="B68" s="45"/>
      <c r="C68" s="358" t="s">
        <v>1</v>
      </c>
      <c r="D68" s="358" t="s">
        <v>2253</v>
      </c>
      <c r="E68" s="18" t="s">
        <v>1</v>
      </c>
      <c r="F68" s="359">
        <v>0</v>
      </c>
      <c r="G68" s="39"/>
      <c r="H68" s="45"/>
    </row>
    <row r="69" s="2" customFormat="1" ht="16.8" customHeight="1">
      <c r="A69" s="39"/>
      <c r="B69" s="45"/>
      <c r="C69" s="358" t="s">
        <v>1</v>
      </c>
      <c r="D69" s="358" t="s">
        <v>2254</v>
      </c>
      <c r="E69" s="18" t="s">
        <v>1</v>
      </c>
      <c r="F69" s="359">
        <v>649.11000000000001</v>
      </c>
      <c r="G69" s="39"/>
      <c r="H69" s="45"/>
    </row>
    <row r="70" s="2" customFormat="1" ht="16.8" customHeight="1">
      <c r="A70" s="39"/>
      <c r="B70" s="45"/>
      <c r="C70" s="358" t="s">
        <v>1</v>
      </c>
      <c r="D70" s="358" t="s">
        <v>2255</v>
      </c>
      <c r="E70" s="18" t="s">
        <v>1</v>
      </c>
      <c r="F70" s="359">
        <v>127.5</v>
      </c>
      <c r="G70" s="39"/>
      <c r="H70" s="45"/>
    </row>
    <row r="71" s="2" customFormat="1" ht="16.8" customHeight="1">
      <c r="A71" s="39"/>
      <c r="B71" s="45"/>
      <c r="C71" s="358" t="s">
        <v>1</v>
      </c>
      <c r="D71" s="358" t="s">
        <v>2256</v>
      </c>
      <c r="E71" s="18" t="s">
        <v>1</v>
      </c>
      <c r="F71" s="359">
        <v>109.14</v>
      </c>
      <c r="G71" s="39"/>
      <c r="H71" s="45"/>
    </row>
    <row r="72" s="2" customFormat="1" ht="16.8" customHeight="1">
      <c r="A72" s="39"/>
      <c r="B72" s="45"/>
      <c r="C72" s="358" t="s">
        <v>2230</v>
      </c>
      <c r="D72" s="358" t="s">
        <v>463</v>
      </c>
      <c r="E72" s="18" t="s">
        <v>1</v>
      </c>
      <c r="F72" s="359">
        <v>885.75</v>
      </c>
      <c r="G72" s="39"/>
      <c r="H72" s="45"/>
    </row>
    <row r="73" s="2" customFormat="1" ht="16.8" customHeight="1">
      <c r="A73" s="39"/>
      <c r="B73" s="45"/>
      <c r="C73" s="360" t="s">
        <v>5544</v>
      </c>
      <c r="D73" s="39"/>
      <c r="E73" s="39"/>
      <c r="F73" s="39"/>
      <c r="G73" s="39"/>
      <c r="H73" s="45"/>
    </row>
    <row r="74" s="2" customFormat="1" ht="16.8" customHeight="1">
      <c r="A74" s="39"/>
      <c r="B74" s="45"/>
      <c r="C74" s="358" t="s">
        <v>2249</v>
      </c>
      <c r="D74" s="358" t="s">
        <v>2250</v>
      </c>
      <c r="E74" s="18" t="s">
        <v>403</v>
      </c>
      <c r="F74" s="359">
        <v>885.75</v>
      </c>
      <c r="G74" s="39"/>
      <c r="H74" s="45"/>
    </row>
    <row r="75" s="2" customFormat="1" ht="16.8" customHeight="1">
      <c r="A75" s="39"/>
      <c r="B75" s="45"/>
      <c r="C75" s="358" t="s">
        <v>699</v>
      </c>
      <c r="D75" s="358" t="s">
        <v>2573</v>
      </c>
      <c r="E75" s="18" t="s">
        <v>501</v>
      </c>
      <c r="F75" s="359">
        <v>575.73800000000006</v>
      </c>
      <c r="G75" s="39"/>
      <c r="H75" s="45"/>
    </row>
    <row r="76" s="2" customFormat="1" ht="16.8" customHeight="1">
      <c r="A76" s="39"/>
      <c r="B76" s="45"/>
      <c r="C76" s="354" t="s">
        <v>2232</v>
      </c>
      <c r="D76" s="355" t="s">
        <v>1</v>
      </c>
      <c r="E76" s="356" t="s">
        <v>1</v>
      </c>
      <c r="F76" s="357">
        <v>48.545999999999999</v>
      </c>
      <c r="G76" s="39"/>
      <c r="H76" s="45"/>
    </row>
    <row r="77" s="2" customFormat="1" ht="16.8" customHeight="1">
      <c r="A77" s="39"/>
      <c r="B77" s="45"/>
      <c r="C77" s="358" t="s">
        <v>1</v>
      </c>
      <c r="D77" s="358" t="s">
        <v>2287</v>
      </c>
      <c r="E77" s="18" t="s">
        <v>1</v>
      </c>
      <c r="F77" s="359">
        <v>48.545999999999999</v>
      </c>
      <c r="G77" s="39"/>
      <c r="H77" s="45"/>
    </row>
    <row r="78" s="2" customFormat="1" ht="16.8" customHeight="1">
      <c r="A78" s="39"/>
      <c r="B78" s="45"/>
      <c r="C78" s="358" t="s">
        <v>2232</v>
      </c>
      <c r="D78" s="358" t="s">
        <v>463</v>
      </c>
      <c r="E78" s="18" t="s">
        <v>1</v>
      </c>
      <c r="F78" s="359">
        <v>48.545999999999999</v>
      </c>
      <c r="G78" s="39"/>
      <c r="H78" s="45"/>
    </row>
    <row r="79" s="2" customFormat="1" ht="16.8" customHeight="1">
      <c r="A79" s="39"/>
      <c r="B79" s="45"/>
      <c r="C79" s="360" t="s">
        <v>5544</v>
      </c>
      <c r="D79" s="39"/>
      <c r="E79" s="39"/>
      <c r="F79" s="39"/>
      <c r="G79" s="39"/>
      <c r="H79" s="45"/>
    </row>
    <row r="80" s="2" customFormat="1" ht="16.8" customHeight="1">
      <c r="A80" s="39"/>
      <c r="B80" s="45"/>
      <c r="C80" s="358" t="s">
        <v>2283</v>
      </c>
      <c r="D80" s="358" t="s">
        <v>2284</v>
      </c>
      <c r="E80" s="18" t="s">
        <v>409</v>
      </c>
      <c r="F80" s="359">
        <v>48.545999999999999</v>
      </c>
      <c r="G80" s="39"/>
      <c r="H80" s="45"/>
    </row>
    <row r="81" s="2" customFormat="1" ht="16.8" customHeight="1">
      <c r="A81" s="39"/>
      <c r="B81" s="45"/>
      <c r="C81" s="358" t="s">
        <v>786</v>
      </c>
      <c r="D81" s="358" t="s">
        <v>787</v>
      </c>
      <c r="E81" s="18" t="s">
        <v>409</v>
      </c>
      <c r="F81" s="359">
        <v>1576.7729999999999</v>
      </c>
      <c r="G81" s="39"/>
      <c r="H81" s="45"/>
    </row>
    <row r="82" s="2" customFormat="1" ht="16.8" customHeight="1">
      <c r="A82" s="39"/>
      <c r="B82" s="45"/>
      <c r="C82" s="358" t="s">
        <v>541</v>
      </c>
      <c r="D82" s="358" t="s">
        <v>542</v>
      </c>
      <c r="E82" s="18" t="s">
        <v>409</v>
      </c>
      <c r="F82" s="359">
        <v>6563.1660000000002</v>
      </c>
      <c r="G82" s="39"/>
      <c r="H82" s="45"/>
    </row>
    <row r="83" s="2" customFormat="1" ht="16.8" customHeight="1">
      <c r="A83" s="39"/>
      <c r="B83" s="45"/>
      <c r="C83" s="358" t="s">
        <v>1019</v>
      </c>
      <c r="D83" s="358" t="s">
        <v>1365</v>
      </c>
      <c r="E83" s="18" t="s">
        <v>501</v>
      </c>
      <c r="F83" s="359">
        <v>3159.3159999999998</v>
      </c>
      <c r="G83" s="39"/>
      <c r="H83" s="45"/>
    </row>
    <row r="84" s="2" customFormat="1" ht="16.8" customHeight="1">
      <c r="A84" s="39"/>
      <c r="B84" s="45"/>
      <c r="C84" s="354" t="s">
        <v>5542</v>
      </c>
      <c r="D84" s="355" t="s">
        <v>1</v>
      </c>
      <c r="E84" s="356" t="s">
        <v>1</v>
      </c>
      <c r="F84" s="357">
        <v>0</v>
      </c>
      <c r="G84" s="39"/>
      <c r="H84" s="45"/>
    </row>
    <row r="85" s="2" customFormat="1" ht="16.8" customHeight="1">
      <c r="A85" s="39"/>
      <c r="B85" s="45"/>
      <c r="C85" s="354" t="s">
        <v>2234</v>
      </c>
      <c r="D85" s="355" t="s">
        <v>1</v>
      </c>
      <c r="E85" s="356" t="s">
        <v>1</v>
      </c>
      <c r="F85" s="357">
        <v>28</v>
      </c>
      <c r="G85" s="39"/>
      <c r="H85" s="45"/>
    </row>
    <row r="86" s="2" customFormat="1" ht="16.8" customHeight="1">
      <c r="A86" s="39"/>
      <c r="B86" s="45"/>
      <c r="C86" s="358" t="s">
        <v>1</v>
      </c>
      <c r="D86" s="358" t="s">
        <v>2370</v>
      </c>
      <c r="E86" s="18" t="s">
        <v>1</v>
      </c>
      <c r="F86" s="359">
        <v>0</v>
      </c>
      <c r="G86" s="39"/>
      <c r="H86" s="45"/>
    </row>
    <row r="87" s="2" customFormat="1" ht="16.8" customHeight="1">
      <c r="A87" s="39"/>
      <c r="B87" s="45"/>
      <c r="C87" s="358" t="s">
        <v>1</v>
      </c>
      <c r="D87" s="358" t="s">
        <v>365</v>
      </c>
      <c r="E87" s="18" t="s">
        <v>1</v>
      </c>
      <c r="F87" s="359">
        <v>28</v>
      </c>
      <c r="G87" s="39"/>
      <c r="H87" s="45"/>
    </row>
    <row r="88" s="2" customFormat="1" ht="16.8" customHeight="1">
      <c r="A88" s="39"/>
      <c r="B88" s="45"/>
      <c r="C88" s="358" t="s">
        <v>2234</v>
      </c>
      <c r="D88" s="358" t="s">
        <v>463</v>
      </c>
      <c r="E88" s="18" t="s">
        <v>1</v>
      </c>
      <c r="F88" s="359">
        <v>28</v>
      </c>
      <c r="G88" s="39"/>
      <c r="H88" s="45"/>
    </row>
    <row r="89" s="2" customFormat="1" ht="16.8" customHeight="1">
      <c r="A89" s="39"/>
      <c r="B89" s="45"/>
      <c r="C89" s="360" t="s">
        <v>5544</v>
      </c>
      <c r="D89" s="39"/>
      <c r="E89" s="39"/>
      <c r="F89" s="39"/>
      <c r="G89" s="39"/>
      <c r="H89" s="45"/>
    </row>
    <row r="90" s="2" customFormat="1" ht="16.8" customHeight="1">
      <c r="A90" s="39"/>
      <c r="B90" s="45"/>
      <c r="C90" s="358" t="s">
        <v>2367</v>
      </c>
      <c r="D90" s="358" t="s">
        <v>2368</v>
      </c>
      <c r="E90" s="18" t="s">
        <v>481</v>
      </c>
      <c r="F90" s="359">
        <v>28</v>
      </c>
      <c r="G90" s="39"/>
      <c r="H90" s="45"/>
    </row>
    <row r="91" s="2" customFormat="1" ht="16.8" customHeight="1">
      <c r="A91" s="39"/>
      <c r="B91" s="45"/>
      <c r="C91" s="358" t="s">
        <v>541</v>
      </c>
      <c r="D91" s="358" t="s">
        <v>542</v>
      </c>
      <c r="E91" s="18" t="s">
        <v>409</v>
      </c>
      <c r="F91" s="359">
        <v>6563.1660000000002</v>
      </c>
      <c r="G91" s="39"/>
      <c r="H91" s="45"/>
    </row>
    <row r="92" s="2" customFormat="1" ht="16.8" customHeight="1">
      <c r="A92" s="39"/>
      <c r="B92" s="45"/>
      <c r="C92" s="354" t="s">
        <v>2235</v>
      </c>
      <c r="D92" s="355" t="s">
        <v>1</v>
      </c>
      <c r="E92" s="356" t="s">
        <v>1</v>
      </c>
      <c r="F92" s="357">
        <v>122</v>
      </c>
      <c r="G92" s="39"/>
      <c r="H92" s="45"/>
    </row>
    <row r="93" s="2" customFormat="1" ht="16.8" customHeight="1">
      <c r="A93" s="39"/>
      <c r="B93" s="45"/>
      <c r="C93" s="358" t="s">
        <v>1</v>
      </c>
      <c r="D93" s="358" t="s">
        <v>2374</v>
      </c>
      <c r="E93" s="18" t="s">
        <v>1</v>
      </c>
      <c r="F93" s="359">
        <v>0</v>
      </c>
      <c r="G93" s="39"/>
      <c r="H93" s="45"/>
    </row>
    <row r="94" s="2" customFormat="1" ht="16.8" customHeight="1">
      <c r="A94" s="39"/>
      <c r="B94" s="45"/>
      <c r="C94" s="358" t="s">
        <v>1</v>
      </c>
      <c r="D94" s="358" t="s">
        <v>1888</v>
      </c>
      <c r="E94" s="18" t="s">
        <v>1</v>
      </c>
      <c r="F94" s="359">
        <v>122</v>
      </c>
      <c r="G94" s="39"/>
      <c r="H94" s="45"/>
    </row>
    <row r="95" s="2" customFormat="1" ht="16.8" customHeight="1">
      <c r="A95" s="39"/>
      <c r="B95" s="45"/>
      <c r="C95" s="358" t="s">
        <v>2235</v>
      </c>
      <c r="D95" s="358" t="s">
        <v>463</v>
      </c>
      <c r="E95" s="18" t="s">
        <v>1</v>
      </c>
      <c r="F95" s="359">
        <v>122</v>
      </c>
      <c r="G95" s="39"/>
      <c r="H95" s="45"/>
    </row>
    <row r="96" s="2" customFormat="1" ht="16.8" customHeight="1">
      <c r="A96" s="39"/>
      <c r="B96" s="45"/>
      <c r="C96" s="360" t="s">
        <v>5544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58" t="s">
        <v>2371</v>
      </c>
      <c r="D97" s="358" t="s">
        <v>2372</v>
      </c>
      <c r="E97" s="18" t="s">
        <v>481</v>
      </c>
      <c r="F97" s="359">
        <v>122</v>
      </c>
      <c r="G97" s="39"/>
      <c r="H97" s="45"/>
    </row>
    <row r="98" s="2" customFormat="1" ht="16.8" customHeight="1">
      <c r="A98" s="39"/>
      <c r="B98" s="45"/>
      <c r="C98" s="358" t="s">
        <v>541</v>
      </c>
      <c r="D98" s="358" t="s">
        <v>542</v>
      </c>
      <c r="E98" s="18" t="s">
        <v>409</v>
      </c>
      <c r="F98" s="359">
        <v>6563.1660000000002</v>
      </c>
      <c r="G98" s="39"/>
      <c r="H98" s="45"/>
    </row>
    <row r="99" s="2" customFormat="1" ht="16.8" customHeight="1">
      <c r="A99" s="39"/>
      <c r="B99" s="45"/>
      <c r="C99" s="354" t="s">
        <v>2237</v>
      </c>
      <c r="D99" s="355" t="s">
        <v>1</v>
      </c>
      <c r="E99" s="356" t="s">
        <v>1</v>
      </c>
      <c r="F99" s="357">
        <v>5.7699999999999996</v>
      </c>
      <c r="G99" s="39"/>
      <c r="H99" s="45"/>
    </row>
    <row r="100" s="2" customFormat="1" ht="16.8" customHeight="1">
      <c r="A100" s="39"/>
      <c r="B100" s="45"/>
      <c r="C100" s="358" t="s">
        <v>1</v>
      </c>
      <c r="D100" s="358" t="s">
        <v>2326</v>
      </c>
      <c r="E100" s="18" t="s">
        <v>1</v>
      </c>
      <c r="F100" s="359">
        <v>0</v>
      </c>
      <c r="G100" s="39"/>
      <c r="H100" s="45"/>
    </row>
    <row r="101" s="2" customFormat="1" ht="16.8" customHeight="1">
      <c r="A101" s="39"/>
      <c r="B101" s="45"/>
      <c r="C101" s="358" t="s">
        <v>2237</v>
      </c>
      <c r="D101" s="358" t="s">
        <v>2327</v>
      </c>
      <c r="E101" s="18" t="s">
        <v>1</v>
      </c>
      <c r="F101" s="359">
        <v>5.7699999999999996</v>
      </c>
      <c r="G101" s="39"/>
      <c r="H101" s="45"/>
    </row>
    <row r="102" s="2" customFormat="1" ht="16.8" customHeight="1">
      <c r="A102" s="39"/>
      <c r="B102" s="45"/>
      <c r="C102" s="360" t="s">
        <v>5544</v>
      </c>
      <c r="D102" s="39"/>
      <c r="E102" s="39"/>
      <c r="F102" s="39"/>
      <c r="G102" s="39"/>
      <c r="H102" s="45"/>
    </row>
    <row r="103" s="2" customFormat="1" ht="16.8" customHeight="1">
      <c r="A103" s="39"/>
      <c r="B103" s="45"/>
      <c r="C103" s="358" t="s">
        <v>1019</v>
      </c>
      <c r="D103" s="358" t="s">
        <v>1365</v>
      </c>
      <c r="E103" s="18" t="s">
        <v>501</v>
      </c>
      <c r="F103" s="359">
        <v>3159.3159999999998</v>
      </c>
      <c r="G103" s="39"/>
      <c r="H103" s="45"/>
    </row>
    <row r="104" s="2" customFormat="1" ht="16.8" customHeight="1">
      <c r="A104" s="39"/>
      <c r="B104" s="45"/>
      <c r="C104" s="354" t="s">
        <v>2239</v>
      </c>
      <c r="D104" s="355" t="s">
        <v>1</v>
      </c>
      <c r="E104" s="356" t="s">
        <v>1</v>
      </c>
      <c r="F104" s="357">
        <v>3105</v>
      </c>
      <c r="G104" s="39"/>
      <c r="H104" s="45"/>
    </row>
    <row r="105" s="2" customFormat="1" ht="16.8" customHeight="1">
      <c r="A105" s="39"/>
      <c r="B105" s="45"/>
      <c r="C105" s="358" t="s">
        <v>1</v>
      </c>
      <c r="D105" s="358" t="s">
        <v>2290</v>
      </c>
      <c r="E105" s="18" t="s">
        <v>1</v>
      </c>
      <c r="F105" s="359">
        <v>0</v>
      </c>
      <c r="G105" s="39"/>
      <c r="H105" s="45"/>
    </row>
    <row r="106" s="2" customFormat="1" ht="16.8" customHeight="1">
      <c r="A106" s="39"/>
      <c r="B106" s="45"/>
      <c r="C106" s="358" t="s">
        <v>1</v>
      </c>
      <c r="D106" s="358" t="s">
        <v>2291</v>
      </c>
      <c r="E106" s="18" t="s">
        <v>1</v>
      </c>
      <c r="F106" s="359">
        <v>3048.1999999999998</v>
      </c>
      <c r="G106" s="39"/>
      <c r="H106" s="45"/>
    </row>
    <row r="107" s="2" customFormat="1" ht="16.8" customHeight="1">
      <c r="A107" s="39"/>
      <c r="B107" s="45"/>
      <c r="C107" s="358" t="s">
        <v>1</v>
      </c>
      <c r="D107" s="358" t="s">
        <v>2292</v>
      </c>
      <c r="E107" s="18" t="s">
        <v>1</v>
      </c>
      <c r="F107" s="359">
        <v>56.799999999999997</v>
      </c>
      <c r="G107" s="39"/>
      <c r="H107" s="45"/>
    </row>
    <row r="108" s="2" customFormat="1" ht="16.8" customHeight="1">
      <c r="A108" s="39"/>
      <c r="B108" s="45"/>
      <c r="C108" s="358" t="s">
        <v>2239</v>
      </c>
      <c r="D108" s="358" t="s">
        <v>463</v>
      </c>
      <c r="E108" s="18" t="s">
        <v>1</v>
      </c>
      <c r="F108" s="359">
        <v>3105</v>
      </c>
      <c r="G108" s="39"/>
      <c r="H108" s="45"/>
    </row>
    <row r="109" s="2" customFormat="1" ht="16.8" customHeight="1">
      <c r="A109" s="39"/>
      <c r="B109" s="45"/>
      <c r="C109" s="360" t="s">
        <v>5544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58" t="s">
        <v>2288</v>
      </c>
      <c r="D110" s="358" t="s">
        <v>2289</v>
      </c>
      <c r="E110" s="18" t="s">
        <v>409</v>
      </c>
      <c r="F110" s="359">
        <v>3105</v>
      </c>
      <c r="G110" s="39"/>
      <c r="H110" s="45"/>
    </row>
    <row r="111" s="2" customFormat="1" ht="16.8" customHeight="1">
      <c r="A111" s="39"/>
      <c r="B111" s="45"/>
      <c r="C111" s="358" t="s">
        <v>786</v>
      </c>
      <c r="D111" s="358" t="s">
        <v>787</v>
      </c>
      <c r="E111" s="18" t="s">
        <v>409</v>
      </c>
      <c r="F111" s="359">
        <v>1576.7729999999999</v>
      </c>
      <c r="G111" s="39"/>
      <c r="H111" s="45"/>
    </row>
    <row r="112" s="2" customFormat="1" ht="16.8" customHeight="1">
      <c r="A112" s="39"/>
      <c r="B112" s="45"/>
      <c r="C112" s="358" t="s">
        <v>541</v>
      </c>
      <c r="D112" s="358" t="s">
        <v>542</v>
      </c>
      <c r="E112" s="18" t="s">
        <v>409</v>
      </c>
      <c r="F112" s="359">
        <v>6563.1660000000002</v>
      </c>
      <c r="G112" s="39"/>
      <c r="H112" s="45"/>
    </row>
    <row r="113" s="2" customFormat="1" ht="16.8" customHeight="1">
      <c r="A113" s="39"/>
      <c r="B113" s="45"/>
      <c r="C113" s="358" t="s">
        <v>1019</v>
      </c>
      <c r="D113" s="358" t="s">
        <v>1365</v>
      </c>
      <c r="E113" s="18" t="s">
        <v>501</v>
      </c>
      <c r="F113" s="359">
        <v>3159.3159999999998</v>
      </c>
      <c r="G113" s="39"/>
      <c r="H113" s="45"/>
    </row>
    <row r="114" s="2" customFormat="1" ht="16.8" customHeight="1">
      <c r="A114" s="39"/>
      <c r="B114" s="45"/>
      <c r="C114" s="354" t="s">
        <v>2241</v>
      </c>
      <c r="D114" s="355" t="s">
        <v>1</v>
      </c>
      <c r="E114" s="356" t="s">
        <v>1</v>
      </c>
      <c r="F114" s="357">
        <v>2899.6799999999998</v>
      </c>
      <c r="G114" s="39"/>
      <c r="H114" s="45"/>
    </row>
    <row r="115" s="2" customFormat="1" ht="16.8" customHeight="1">
      <c r="A115" s="39"/>
      <c r="B115" s="45"/>
      <c r="C115" s="358" t="s">
        <v>1</v>
      </c>
      <c r="D115" s="358" t="s">
        <v>2329</v>
      </c>
      <c r="E115" s="18" t="s">
        <v>1</v>
      </c>
      <c r="F115" s="359">
        <v>0</v>
      </c>
      <c r="G115" s="39"/>
      <c r="H115" s="45"/>
    </row>
    <row r="116" s="2" customFormat="1" ht="16.8" customHeight="1">
      <c r="A116" s="39"/>
      <c r="B116" s="45"/>
      <c r="C116" s="358" t="s">
        <v>1</v>
      </c>
      <c r="D116" s="358" t="s">
        <v>2330</v>
      </c>
      <c r="E116" s="18" t="s">
        <v>1</v>
      </c>
      <c r="F116" s="359">
        <v>2899.6799999999998</v>
      </c>
      <c r="G116" s="39"/>
      <c r="H116" s="45"/>
    </row>
    <row r="117" s="2" customFormat="1" ht="16.8" customHeight="1">
      <c r="A117" s="39"/>
      <c r="B117" s="45"/>
      <c r="C117" s="358" t="s">
        <v>2241</v>
      </c>
      <c r="D117" s="358" t="s">
        <v>463</v>
      </c>
      <c r="E117" s="18" t="s">
        <v>1</v>
      </c>
      <c r="F117" s="359">
        <v>2899.6799999999998</v>
      </c>
      <c r="G117" s="39"/>
      <c r="H117" s="45"/>
    </row>
    <row r="118" s="2" customFormat="1" ht="16.8" customHeight="1">
      <c r="A118" s="39"/>
      <c r="B118" s="45"/>
      <c r="C118" s="360" t="s">
        <v>5544</v>
      </c>
      <c r="D118" s="39"/>
      <c r="E118" s="39"/>
      <c r="F118" s="39"/>
      <c r="G118" s="39"/>
      <c r="H118" s="45"/>
    </row>
    <row r="119" s="2" customFormat="1" ht="16.8" customHeight="1">
      <c r="A119" s="39"/>
      <c r="B119" s="45"/>
      <c r="C119" s="358" t="s">
        <v>802</v>
      </c>
      <c r="D119" s="358" t="s">
        <v>803</v>
      </c>
      <c r="E119" s="18" t="s">
        <v>409</v>
      </c>
      <c r="F119" s="359">
        <v>2899.6799999999998</v>
      </c>
      <c r="G119" s="39"/>
      <c r="H119" s="45"/>
    </row>
    <row r="120" s="2" customFormat="1" ht="16.8" customHeight="1">
      <c r="A120" s="39"/>
      <c r="B120" s="45"/>
      <c r="C120" s="358" t="s">
        <v>493</v>
      </c>
      <c r="D120" s="358" t="s">
        <v>494</v>
      </c>
      <c r="E120" s="18" t="s">
        <v>409</v>
      </c>
      <c r="F120" s="359">
        <v>2899.6799999999998</v>
      </c>
      <c r="G120" s="39"/>
      <c r="H120" s="45"/>
    </row>
    <row r="121" s="2" customFormat="1" ht="16.8" customHeight="1">
      <c r="A121" s="39"/>
      <c r="B121" s="45"/>
      <c r="C121" s="358" t="s">
        <v>541</v>
      </c>
      <c r="D121" s="358" t="s">
        <v>542</v>
      </c>
      <c r="E121" s="18" t="s">
        <v>409</v>
      </c>
      <c r="F121" s="359">
        <v>6563.1660000000002</v>
      </c>
      <c r="G121" s="39"/>
      <c r="H121" s="45"/>
    </row>
    <row r="122" s="2" customFormat="1" ht="16.8" customHeight="1">
      <c r="A122" s="39"/>
      <c r="B122" s="45"/>
      <c r="C122" s="358" t="s">
        <v>2331</v>
      </c>
      <c r="D122" s="358" t="s">
        <v>2332</v>
      </c>
      <c r="E122" s="18" t="s">
        <v>409</v>
      </c>
      <c r="F122" s="359">
        <v>1449.8399999999999</v>
      </c>
      <c r="G122" s="39"/>
      <c r="H122" s="45"/>
    </row>
    <row r="123" s="2" customFormat="1" ht="16.8" customHeight="1">
      <c r="A123" s="39"/>
      <c r="B123" s="45"/>
      <c r="C123" s="354" t="s">
        <v>2243</v>
      </c>
      <c r="D123" s="355" t="s">
        <v>1</v>
      </c>
      <c r="E123" s="356" t="s">
        <v>1</v>
      </c>
      <c r="F123" s="357">
        <v>218.21799999999999</v>
      </c>
      <c r="G123" s="39"/>
      <c r="H123" s="45"/>
    </row>
    <row r="124" s="2" customFormat="1" ht="16.8" customHeight="1">
      <c r="A124" s="39"/>
      <c r="B124" s="45"/>
      <c r="C124" s="358" t="s">
        <v>1</v>
      </c>
      <c r="D124" s="358" t="s">
        <v>2340</v>
      </c>
      <c r="E124" s="18" t="s">
        <v>1</v>
      </c>
      <c r="F124" s="359">
        <v>0</v>
      </c>
      <c r="G124" s="39"/>
      <c r="H124" s="45"/>
    </row>
    <row r="125" s="2" customFormat="1" ht="16.8" customHeight="1">
      <c r="A125" s="39"/>
      <c r="B125" s="45"/>
      <c r="C125" s="358" t="s">
        <v>1</v>
      </c>
      <c r="D125" s="358" t="s">
        <v>2341</v>
      </c>
      <c r="E125" s="18" t="s">
        <v>1</v>
      </c>
      <c r="F125" s="359">
        <v>218.21799999999999</v>
      </c>
      <c r="G125" s="39"/>
      <c r="H125" s="45"/>
    </row>
    <row r="126" s="2" customFormat="1" ht="16.8" customHeight="1">
      <c r="A126" s="39"/>
      <c r="B126" s="45"/>
      <c r="C126" s="358" t="s">
        <v>2243</v>
      </c>
      <c r="D126" s="358" t="s">
        <v>463</v>
      </c>
      <c r="E126" s="18" t="s">
        <v>1</v>
      </c>
      <c r="F126" s="359">
        <v>218.21799999999999</v>
      </c>
      <c r="G126" s="39"/>
      <c r="H126" s="45"/>
    </row>
    <row r="127" s="2" customFormat="1" ht="16.8" customHeight="1">
      <c r="A127" s="39"/>
      <c r="B127" s="45"/>
      <c r="C127" s="360" t="s">
        <v>5544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58" t="s">
        <v>541</v>
      </c>
      <c r="D128" s="358" t="s">
        <v>542</v>
      </c>
      <c r="E128" s="18" t="s">
        <v>409</v>
      </c>
      <c r="F128" s="359">
        <v>6563.1660000000002</v>
      </c>
      <c r="G128" s="39"/>
      <c r="H128" s="45"/>
    </row>
    <row r="129" s="2" customFormat="1" ht="16.8" customHeight="1">
      <c r="A129" s="39"/>
      <c r="B129" s="45"/>
      <c r="C129" s="358" t="s">
        <v>2342</v>
      </c>
      <c r="D129" s="358" t="s">
        <v>2343</v>
      </c>
      <c r="E129" s="18" t="s">
        <v>501</v>
      </c>
      <c r="F129" s="359">
        <v>458.25799999999998</v>
      </c>
      <c r="G129" s="39"/>
      <c r="H129" s="45"/>
    </row>
    <row r="130" s="2" customFormat="1" ht="16.8" customHeight="1">
      <c r="A130" s="39"/>
      <c r="B130" s="45"/>
      <c r="C130" s="354" t="s">
        <v>2245</v>
      </c>
      <c r="D130" s="355" t="s">
        <v>1</v>
      </c>
      <c r="E130" s="356" t="s">
        <v>1</v>
      </c>
      <c r="F130" s="357">
        <v>229.15199999999999</v>
      </c>
      <c r="G130" s="39"/>
      <c r="H130" s="45"/>
    </row>
    <row r="131" s="2" customFormat="1" ht="16.8" customHeight="1">
      <c r="A131" s="39"/>
      <c r="B131" s="45"/>
      <c r="C131" s="358" t="s">
        <v>1</v>
      </c>
      <c r="D131" s="358" t="s">
        <v>2355</v>
      </c>
      <c r="E131" s="18" t="s">
        <v>1</v>
      </c>
      <c r="F131" s="359">
        <v>0</v>
      </c>
      <c r="G131" s="39"/>
      <c r="H131" s="45"/>
    </row>
    <row r="132" s="2" customFormat="1" ht="16.8" customHeight="1">
      <c r="A132" s="39"/>
      <c r="B132" s="45"/>
      <c r="C132" s="358" t="s">
        <v>1</v>
      </c>
      <c r="D132" s="358" t="s">
        <v>2356</v>
      </c>
      <c r="E132" s="18" t="s">
        <v>1</v>
      </c>
      <c r="F132" s="359">
        <v>229.15199999999999</v>
      </c>
      <c r="G132" s="39"/>
      <c r="H132" s="45"/>
    </row>
    <row r="133" s="2" customFormat="1" ht="16.8" customHeight="1">
      <c r="A133" s="39"/>
      <c r="B133" s="45"/>
      <c r="C133" s="358" t="s">
        <v>2245</v>
      </c>
      <c r="D133" s="358" t="s">
        <v>463</v>
      </c>
      <c r="E133" s="18" t="s">
        <v>1</v>
      </c>
      <c r="F133" s="359">
        <v>229.15199999999999</v>
      </c>
      <c r="G133" s="39"/>
      <c r="H133" s="45"/>
    </row>
    <row r="134" s="2" customFormat="1" ht="16.8" customHeight="1">
      <c r="A134" s="39"/>
      <c r="B134" s="45"/>
      <c r="C134" s="360" t="s">
        <v>5544</v>
      </c>
      <c r="D134" s="39"/>
      <c r="E134" s="39"/>
      <c r="F134" s="39"/>
      <c r="G134" s="39"/>
      <c r="H134" s="45"/>
    </row>
    <row r="135" s="2" customFormat="1" ht="16.8" customHeight="1">
      <c r="A135" s="39"/>
      <c r="B135" s="45"/>
      <c r="C135" s="358" t="s">
        <v>813</v>
      </c>
      <c r="D135" s="358" t="s">
        <v>814</v>
      </c>
      <c r="E135" s="18" t="s">
        <v>409</v>
      </c>
      <c r="F135" s="359">
        <v>229.15199999999999</v>
      </c>
      <c r="G135" s="39"/>
      <c r="H135" s="45"/>
    </row>
    <row r="136" s="2" customFormat="1" ht="16.8" customHeight="1">
      <c r="A136" s="39"/>
      <c r="B136" s="45"/>
      <c r="C136" s="358" t="s">
        <v>541</v>
      </c>
      <c r="D136" s="358" t="s">
        <v>542</v>
      </c>
      <c r="E136" s="18" t="s">
        <v>409</v>
      </c>
      <c r="F136" s="359">
        <v>6563.1660000000002</v>
      </c>
      <c r="G136" s="39"/>
      <c r="H136" s="45"/>
    </row>
    <row r="137" s="2" customFormat="1" ht="16.8" customHeight="1">
      <c r="A137" s="39"/>
      <c r="B137" s="45"/>
      <c r="C137" s="358" t="s">
        <v>2357</v>
      </c>
      <c r="D137" s="358" t="s">
        <v>2358</v>
      </c>
      <c r="E137" s="18" t="s">
        <v>501</v>
      </c>
      <c r="F137" s="359">
        <v>481.21899999999999</v>
      </c>
      <c r="G137" s="39"/>
      <c r="H137" s="45"/>
    </row>
    <row r="138" s="2" customFormat="1" ht="16.8" customHeight="1">
      <c r="A138" s="39"/>
      <c r="B138" s="45"/>
      <c r="C138" s="354" t="s">
        <v>775</v>
      </c>
      <c r="D138" s="355" t="s">
        <v>1</v>
      </c>
      <c r="E138" s="356" t="s">
        <v>1</v>
      </c>
      <c r="F138" s="357">
        <v>387.5</v>
      </c>
      <c r="G138" s="39"/>
      <c r="H138" s="45"/>
    </row>
    <row r="139" s="2" customFormat="1" ht="16.8" customHeight="1">
      <c r="A139" s="39"/>
      <c r="B139" s="45"/>
      <c r="C139" s="354" t="s">
        <v>777</v>
      </c>
      <c r="D139" s="355" t="s">
        <v>1</v>
      </c>
      <c r="E139" s="356" t="s">
        <v>1</v>
      </c>
      <c r="F139" s="357">
        <v>152.50200000000001</v>
      </c>
      <c r="G139" s="39"/>
      <c r="H139" s="45"/>
    </row>
    <row r="140" s="2" customFormat="1" ht="16.8" customHeight="1">
      <c r="A140" s="39"/>
      <c r="B140" s="45"/>
      <c r="C140" s="354" t="s">
        <v>2247</v>
      </c>
      <c r="D140" s="355" t="s">
        <v>1</v>
      </c>
      <c r="E140" s="356" t="s">
        <v>1</v>
      </c>
      <c r="F140" s="357">
        <v>56.799999999999997</v>
      </c>
      <c r="G140" s="39"/>
      <c r="H140" s="45"/>
    </row>
    <row r="141" s="2" customFormat="1" ht="16.8" customHeight="1">
      <c r="A141" s="39"/>
      <c r="B141" s="45"/>
      <c r="C141" s="358" t="s">
        <v>1</v>
      </c>
      <c r="D141" s="358" t="s">
        <v>2350</v>
      </c>
      <c r="E141" s="18" t="s">
        <v>1</v>
      </c>
      <c r="F141" s="359">
        <v>56.799999999999997</v>
      </c>
      <c r="G141" s="39"/>
      <c r="H141" s="45"/>
    </row>
    <row r="142" s="2" customFormat="1" ht="16.8" customHeight="1">
      <c r="A142" s="39"/>
      <c r="B142" s="45"/>
      <c r="C142" s="358" t="s">
        <v>2247</v>
      </c>
      <c r="D142" s="358" t="s">
        <v>463</v>
      </c>
      <c r="E142" s="18" t="s">
        <v>1</v>
      </c>
      <c r="F142" s="359">
        <v>56.799999999999997</v>
      </c>
      <c r="G142" s="39"/>
      <c r="H142" s="45"/>
    </row>
    <row r="143" s="2" customFormat="1" ht="16.8" customHeight="1">
      <c r="A143" s="39"/>
      <c r="B143" s="45"/>
      <c r="C143" s="360" t="s">
        <v>5544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358" t="s">
        <v>2347</v>
      </c>
      <c r="D144" s="358" t="s">
        <v>2348</v>
      </c>
      <c r="E144" s="18" t="s">
        <v>409</v>
      </c>
      <c r="F144" s="359">
        <v>56.799999999999997</v>
      </c>
      <c r="G144" s="39"/>
      <c r="H144" s="45"/>
    </row>
    <row r="145" s="2" customFormat="1" ht="16.8" customHeight="1">
      <c r="A145" s="39"/>
      <c r="B145" s="45"/>
      <c r="C145" s="358" t="s">
        <v>541</v>
      </c>
      <c r="D145" s="358" t="s">
        <v>542</v>
      </c>
      <c r="E145" s="18" t="s">
        <v>409</v>
      </c>
      <c r="F145" s="359">
        <v>6563.1660000000002</v>
      </c>
      <c r="G145" s="39"/>
      <c r="H145" s="45"/>
    </row>
    <row r="146" s="2" customFormat="1" ht="26.4" customHeight="1">
      <c r="A146" s="39"/>
      <c r="B146" s="45"/>
      <c r="C146" s="353" t="s">
        <v>5546</v>
      </c>
      <c r="D146" s="353" t="s">
        <v>175</v>
      </c>
      <c r="E146" s="39"/>
      <c r="F146" s="39"/>
      <c r="G146" s="39"/>
      <c r="H146" s="45"/>
    </row>
    <row r="147" s="2" customFormat="1" ht="16.8" customHeight="1">
      <c r="A147" s="39"/>
      <c r="B147" s="45"/>
      <c r="C147" s="354" t="s">
        <v>5414</v>
      </c>
      <c r="D147" s="355" t="s">
        <v>5415</v>
      </c>
      <c r="E147" s="356" t="s">
        <v>1</v>
      </c>
      <c r="F147" s="357">
        <v>29.994</v>
      </c>
      <c r="G147" s="39"/>
      <c r="H147" s="45"/>
    </row>
    <row r="148" s="2" customFormat="1" ht="16.8" customHeight="1">
      <c r="A148" s="39"/>
      <c r="B148" s="45"/>
      <c r="C148" s="354" t="s">
        <v>5037</v>
      </c>
      <c r="D148" s="355" t="s">
        <v>1</v>
      </c>
      <c r="E148" s="356" t="s">
        <v>1</v>
      </c>
      <c r="F148" s="357">
        <v>15.538</v>
      </c>
      <c r="G148" s="39"/>
      <c r="H148" s="45"/>
    </row>
    <row r="149" s="2" customFormat="1" ht="16.8" customHeight="1">
      <c r="A149" s="39"/>
      <c r="B149" s="45"/>
      <c r="C149" s="358" t="s">
        <v>5037</v>
      </c>
      <c r="D149" s="358" t="s">
        <v>5045</v>
      </c>
      <c r="E149" s="18" t="s">
        <v>1</v>
      </c>
      <c r="F149" s="359">
        <v>15.538</v>
      </c>
      <c r="G149" s="39"/>
      <c r="H149" s="45"/>
    </row>
    <row r="150" s="2" customFormat="1" ht="16.8" customHeight="1">
      <c r="A150" s="39"/>
      <c r="B150" s="45"/>
      <c r="C150" s="360" t="s">
        <v>5544</v>
      </c>
      <c r="D150" s="39"/>
      <c r="E150" s="39"/>
      <c r="F150" s="39"/>
      <c r="G150" s="39"/>
      <c r="H150" s="45"/>
    </row>
    <row r="151" s="2" customFormat="1" ht="16.8" customHeight="1">
      <c r="A151" s="39"/>
      <c r="B151" s="45"/>
      <c r="C151" s="358" t="s">
        <v>1327</v>
      </c>
      <c r="D151" s="358" t="s">
        <v>1328</v>
      </c>
      <c r="E151" s="18" t="s">
        <v>409</v>
      </c>
      <c r="F151" s="359">
        <v>15.538</v>
      </c>
      <c r="G151" s="39"/>
      <c r="H151" s="45"/>
    </row>
    <row r="152" s="2" customFormat="1" ht="16.8" customHeight="1">
      <c r="A152" s="39"/>
      <c r="B152" s="45"/>
      <c r="C152" s="358" t="s">
        <v>1332</v>
      </c>
      <c r="D152" s="358" t="s">
        <v>1333</v>
      </c>
      <c r="E152" s="18" t="s">
        <v>409</v>
      </c>
      <c r="F152" s="359">
        <v>7.7690000000000001</v>
      </c>
      <c r="G152" s="39"/>
      <c r="H152" s="45"/>
    </row>
    <row r="153" s="2" customFormat="1" ht="16.8" customHeight="1">
      <c r="A153" s="39"/>
      <c r="B153" s="45"/>
      <c r="C153" s="358" t="s">
        <v>913</v>
      </c>
      <c r="D153" s="358" t="s">
        <v>914</v>
      </c>
      <c r="E153" s="18" t="s">
        <v>409</v>
      </c>
      <c r="F153" s="359">
        <v>14.449999999999999</v>
      </c>
      <c r="G153" s="39"/>
      <c r="H153" s="45"/>
    </row>
    <row r="154" s="2" customFormat="1" ht="16.8" customHeight="1">
      <c r="A154" s="39"/>
      <c r="B154" s="45"/>
      <c r="C154" s="354" t="s">
        <v>5039</v>
      </c>
      <c r="D154" s="355" t="s">
        <v>1</v>
      </c>
      <c r="E154" s="356" t="s">
        <v>1</v>
      </c>
      <c r="F154" s="357">
        <v>0.128</v>
      </c>
      <c r="G154" s="39"/>
      <c r="H154" s="45"/>
    </row>
    <row r="155" s="2" customFormat="1" ht="16.8" customHeight="1">
      <c r="A155" s="39"/>
      <c r="B155" s="45"/>
      <c r="C155" s="358" t="s">
        <v>5039</v>
      </c>
      <c r="D155" s="358" t="s">
        <v>5060</v>
      </c>
      <c r="E155" s="18" t="s">
        <v>1</v>
      </c>
      <c r="F155" s="359">
        <v>0.128</v>
      </c>
      <c r="G155" s="39"/>
      <c r="H155" s="45"/>
    </row>
    <row r="156" s="2" customFormat="1" ht="16.8" customHeight="1">
      <c r="A156" s="39"/>
      <c r="B156" s="45"/>
      <c r="C156" s="360" t="s">
        <v>5544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58" t="s">
        <v>5056</v>
      </c>
      <c r="D157" s="358" t="s">
        <v>5057</v>
      </c>
      <c r="E157" s="18" t="s">
        <v>409</v>
      </c>
      <c r="F157" s="359">
        <v>0.128</v>
      </c>
      <c r="G157" s="39"/>
      <c r="H157" s="45"/>
    </row>
    <row r="158" s="2" customFormat="1" ht="16.8" customHeight="1">
      <c r="A158" s="39"/>
      <c r="B158" s="45"/>
      <c r="C158" s="358" t="s">
        <v>541</v>
      </c>
      <c r="D158" s="358" t="s">
        <v>542</v>
      </c>
      <c r="E158" s="18" t="s">
        <v>409</v>
      </c>
      <c r="F158" s="359">
        <v>1.0880000000000001</v>
      </c>
      <c r="G158" s="39"/>
      <c r="H158" s="45"/>
    </row>
    <row r="159" s="2" customFormat="1" ht="16.8" customHeight="1">
      <c r="A159" s="39"/>
      <c r="B159" s="45"/>
      <c r="C159" s="358" t="s">
        <v>1019</v>
      </c>
      <c r="D159" s="358" t="s">
        <v>1365</v>
      </c>
      <c r="E159" s="18" t="s">
        <v>501</v>
      </c>
      <c r="F159" s="359">
        <v>2.3940000000000001</v>
      </c>
      <c r="G159" s="39"/>
      <c r="H159" s="45"/>
    </row>
    <row r="160" s="2" customFormat="1" ht="16.8" customHeight="1">
      <c r="A160" s="39"/>
      <c r="B160" s="45"/>
      <c r="C160" s="358" t="s">
        <v>913</v>
      </c>
      <c r="D160" s="358" t="s">
        <v>914</v>
      </c>
      <c r="E160" s="18" t="s">
        <v>409</v>
      </c>
      <c r="F160" s="359">
        <v>14.449999999999999</v>
      </c>
      <c r="G160" s="39"/>
      <c r="H160" s="45"/>
    </row>
    <row r="161" s="2" customFormat="1" ht="16.8" customHeight="1">
      <c r="A161" s="39"/>
      <c r="B161" s="45"/>
      <c r="C161" s="354" t="s">
        <v>5041</v>
      </c>
      <c r="D161" s="355" t="s">
        <v>1</v>
      </c>
      <c r="E161" s="356" t="s">
        <v>1</v>
      </c>
      <c r="F161" s="357">
        <v>0.95999999999999996</v>
      </c>
      <c r="G161" s="39"/>
      <c r="H161" s="45"/>
    </row>
    <row r="162" s="2" customFormat="1" ht="16.8" customHeight="1">
      <c r="A162" s="39"/>
      <c r="B162" s="45"/>
      <c r="C162" s="358" t="s">
        <v>5041</v>
      </c>
      <c r="D162" s="358" t="s">
        <v>5064</v>
      </c>
      <c r="E162" s="18" t="s">
        <v>1</v>
      </c>
      <c r="F162" s="359">
        <v>0.95999999999999996</v>
      </c>
      <c r="G162" s="39"/>
      <c r="H162" s="45"/>
    </row>
    <row r="163" s="2" customFormat="1" ht="16.8" customHeight="1">
      <c r="A163" s="39"/>
      <c r="B163" s="45"/>
      <c r="C163" s="360" t="s">
        <v>5544</v>
      </c>
      <c r="D163" s="39"/>
      <c r="E163" s="39"/>
      <c r="F163" s="39"/>
      <c r="G163" s="39"/>
      <c r="H163" s="45"/>
    </row>
    <row r="164" s="2" customFormat="1" ht="16.8" customHeight="1">
      <c r="A164" s="39"/>
      <c r="B164" s="45"/>
      <c r="C164" s="358" t="s">
        <v>5061</v>
      </c>
      <c r="D164" s="358" t="s">
        <v>5062</v>
      </c>
      <c r="E164" s="18" t="s">
        <v>409</v>
      </c>
      <c r="F164" s="359">
        <v>0.95999999999999996</v>
      </c>
      <c r="G164" s="39"/>
      <c r="H164" s="45"/>
    </row>
    <row r="165" s="2" customFormat="1" ht="16.8" customHeight="1">
      <c r="A165" s="39"/>
      <c r="B165" s="45"/>
      <c r="C165" s="358" t="s">
        <v>541</v>
      </c>
      <c r="D165" s="358" t="s">
        <v>542</v>
      </c>
      <c r="E165" s="18" t="s">
        <v>409</v>
      </c>
      <c r="F165" s="359">
        <v>1.0880000000000001</v>
      </c>
      <c r="G165" s="39"/>
      <c r="H165" s="45"/>
    </row>
    <row r="166" s="2" customFormat="1" ht="16.8" customHeight="1">
      <c r="A166" s="39"/>
      <c r="B166" s="45"/>
      <c r="C166" s="358" t="s">
        <v>1019</v>
      </c>
      <c r="D166" s="358" t="s">
        <v>1365</v>
      </c>
      <c r="E166" s="18" t="s">
        <v>501</v>
      </c>
      <c r="F166" s="359">
        <v>2.3940000000000001</v>
      </c>
      <c r="G166" s="39"/>
      <c r="H166" s="45"/>
    </row>
    <row r="167" s="2" customFormat="1" ht="16.8" customHeight="1">
      <c r="A167" s="39"/>
      <c r="B167" s="45"/>
      <c r="C167" s="358" t="s">
        <v>913</v>
      </c>
      <c r="D167" s="358" t="s">
        <v>914</v>
      </c>
      <c r="E167" s="18" t="s">
        <v>409</v>
      </c>
      <c r="F167" s="359">
        <v>14.449999999999999</v>
      </c>
      <c r="G167" s="39"/>
      <c r="H167" s="45"/>
    </row>
    <row r="168" s="2" customFormat="1" ht="16.8" customHeight="1">
      <c r="A168" s="39"/>
      <c r="B168" s="45"/>
      <c r="C168" s="354" t="s">
        <v>5417</v>
      </c>
      <c r="D168" s="355" t="s">
        <v>5418</v>
      </c>
      <c r="E168" s="356" t="s">
        <v>1</v>
      </c>
      <c r="F168" s="357">
        <v>16.106999999999999</v>
      </c>
      <c r="G168" s="39"/>
      <c r="H168" s="45"/>
    </row>
    <row r="169" s="2" customFormat="1" ht="26.4" customHeight="1">
      <c r="A169" s="39"/>
      <c r="B169" s="45"/>
      <c r="C169" s="353" t="s">
        <v>5547</v>
      </c>
      <c r="D169" s="353" t="s">
        <v>184</v>
      </c>
      <c r="E169" s="39"/>
      <c r="F169" s="39"/>
      <c r="G169" s="39"/>
      <c r="H169" s="45"/>
    </row>
    <row r="170" s="2" customFormat="1" ht="16.8" customHeight="1">
      <c r="A170" s="39"/>
      <c r="B170" s="45"/>
      <c r="C170" s="354" t="s">
        <v>5414</v>
      </c>
      <c r="D170" s="355" t="s">
        <v>5415</v>
      </c>
      <c r="E170" s="356" t="s">
        <v>1</v>
      </c>
      <c r="F170" s="357">
        <v>29.994</v>
      </c>
      <c r="G170" s="39"/>
      <c r="H170" s="45"/>
    </row>
    <row r="171" s="2" customFormat="1" ht="16.8" customHeight="1">
      <c r="A171" s="39"/>
      <c r="B171" s="45"/>
      <c r="C171" s="358" t="s">
        <v>1</v>
      </c>
      <c r="D171" s="358" t="s">
        <v>5422</v>
      </c>
      <c r="E171" s="18" t="s">
        <v>1</v>
      </c>
      <c r="F171" s="359">
        <v>0.32600000000000001</v>
      </c>
      <c r="G171" s="39"/>
      <c r="H171" s="45"/>
    </row>
    <row r="172" s="2" customFormat="1" ht="16.8" customHeight="1">
      <c r="A172" s="39"/>
      <c r="B172" s="45"/>
      <c r="C172" s="358" t="s">
        <v>1</v>
      </c>
      <c r="D172" s="358" t="s">
        <v>5423</v>
      </c>
      <c r="E172" s="18" t="s">
        <v>1</v>
      </c>
      <c r="F172" s="359">
        <v>0.76000000000000001</v>
      </c>
      <c r="G172" s="39"/>
      <c r="H172" s="45"/>
    </row>
    <row r="173" s="2" customFormat="1" ht="16.8" customHeight="1">
      <c r="A173" s="39"/>
      <c r="B173" s="45"/>
      <c r="C173" s="358" t="s">
        <v>1</v>
      </c>
      <c r="D173" s="358" t="s">
        <v>5424</v>
      </c>
      <c r="E173" s="18" t="s">
        <v>1</v>
      </c>
      <c r="F173" s="359">
        <v>0.26900000000000002</v>
      </c>
      <c r="G173" s="39"/>
      <c r="H173" s="45"/>
    </row>
    <row r="174" s="2" customFormat="1" ht="16.8" customHeight="1">
      <c r="A174" s="39"/>
      <c r="B174" s="45"/>
      <c r="C174" s="358" t="s">
        <v>1</v>
      </c>
      <c r="D174" s="358" t="s">
        <v>5425</v>
      </c>
      <c r="E174" s="18" t="s">
        <v>1</v>
      </c>
      <c r="F174" s="359">
        <v>1.756</v>
      </c>
      <c r="G174" s="39"/>
      <c r="H174" s="45"/>
    </row>
    <row r="175" s="2" customFormat="1" ht="16.8" customHeight="1">
      <c r="A175" s="39"/>
      <c r="B175" s="45"/>
      <c r="C175" s="358" t="s">
        <v>1</v>
      </c>
      <c r="D175" s="358" t="s">
        <v>5426</v>
      </c>
      <c r="E175" s="18" t="s">
        <v>1</v>
      </c>
      <c r="F175" s="359">
        <v>0.11500000000000001</v>
      </c>
      <c r="G175" s="39"/>
      <c r="H175" s="45"/>
    </row>
    <row r="176" s="2" customFormat="1" ht="16.8" customHeight="1">
      <c r="A176" s="39"/>
      <c r="B176" s="45"/>
      <c r="C176" s="358" t="s">
        <v>1</v>
      </c>
      <c r="D176" s="358" t="s">
        <v>5427</v>
      </c>
      <c r="E176" s="18" t="s">
        <v>1</v>
      </c>
      <c r="F176" s="359">
        <v>4.8479999999999999</v>
      </c>
      <c r="G176" s="39"/>
      <c r="H176" s="45"/>
    </row>
    <row r="177" s="2" customFormat="1" ht="16.8" customHeight="1">
      <c r="A177" s="39"/>
      <c r="B177" s="45"/>
      <c r="C177" s="358" t="s">
        <v>1</v>
      </c>
      <c r="D177" s="358" t="s">
        <v>5428</v>
      </c>
      <c r="E177" s="18" t="s">
        <v>1</v>
      </c>
      <c r="F177" s="359">
        <v>8.0459999999999994</v>
      </c>
      <c r="G177" s="39"/>
      <c r="H177" s="45"/>
    </row>
    <row r="178" s="2" customFormat="1" ht="16.8" customHeight="1">
      <c r="A178" s="39"/>
      <c r="B178" s="45"/>
      <c r="C178" s="358" t="s">
        <v>1</v>
      </c>
      <c r="D178" s="358" t="s">
        <v>5429</v>
      </c>
      <c r="E178" s="18" t="s">
        <v>1</v>
      </c>
      <c r="F178" s="359">
        <v>1.488</v>
      </c>
      <c r="G178" s="39"/>
      <c r="H178" s="45"/>
    </row>
    <row r="179" s="2" customFormat="1" ht="16.8" customHeight="1">
      <c r="A179" s="39"/>
      <c r="B179" s="45"/>
      <c r="C179" s="358" t="s">
        <v>1</v>
      </c>
      <c r="D179" s="358" t="s">
        <v>5430</v>
      </c>
      <c r="E179" s="18" t="s">
        <v>1</v>
      </c>
      <c r="F179" s="359">
        <v>2.976</v>
      </c>
      <c r="G179" s="39"/>
      <c r="H179" s="45"/>
    </row>
    <row r="180" s="2" customFormat="1" ht="16.8" customHeight="1">
      <c r="A180" s="39"/>
      <c r="B180" s="45"/>
      <c r="C180" s="358" t="s">
        <v>1</v>
      </c>
      <c r="D180" s="358" t="s">
        <v>5431</v>
      </c>
      <c r="E180" s="18" t="s">
        <v>1</v>
      </c>
      <c r="F180" s="359">
        <v>2.6600000000000001</v>
      </c>
      <c r="G180" s="39"/>
      <c r="H180" s="45"/>
    </row>
    <row r="181" s="2" customFormat="1" ht="16.8" customHeight="1">
      <c r="A181" s="39"/>
      <c r="B181" s="45"/>
      <c r="C181" s="358" t="s">
        <v>1</v>
      </c>
      <c r="D181" s="358" t="s">
        <v>5432</v>
      </c>
      <c r="E181" s="18" t="s">
        <v>1</v>
      </c>
      <c r="F181" s="359">
        <v>6.75</v>
      </c>
      <c r="G181" s="39"/>
      <c r="H181" s="45"/>
    </row>
    <row r="182" s="2" customFormat="1" ht="16.8" customHeight="1">
      <c r="A182" s="39"/>
      <c r="B182" s="45"/>
      <c r="C182" s="358" t="s">
        <v>5414</v>
      </c>
      <c r="D182" s="358" t="s">
        <v>463</v>
      </c>
      <c r="E182" s="18" t="s">
        <v>1</v>
      </c>
      <c r="F182" s="359">
        <v>29.994</v>
      </c>
      <c r="G182" s="39"/>
      <c r="H182" s="45"/>
    </row>
    <row r="183" s="2" customFormat="1" ht="16.8" customHeight="1">
      <c r="A183" s="39"/>
      <c r="B183" s="45"/>
      <c r="C183" s="360" t="s">
        <v>5544</v>
      </c>
      <c r="D183" s="39"/>
      <c r="E183" s="39"/>
      <c r="F183" s="39"/>
      <c r="G183" s="39"/>
      <c r="H183" s="45"/>
    </row>
    <row r="184" s="2" customFormat="1" ht="16.8" customHeight="1">
      <c r="A184" s="39"/>
      <c r="B184" s="45"/>
      <c r="C184" s="358" t="s">
        <v>1327</v>
      </c>
      <c r="D184" s="358" t="s">
        <v>1328</v>
      </c>
      <c r="E184" s="18" t="s">
        <v>409</v>
      </c>
      <c r="F184" s="359">
        <v>29.994</v>
      </c>
      <c r="G184" s="39"/>
      <c r="H184" s="45"/>
    </row>
    <row r="185" s="2" customFormat="1" ht="16.8" customHeight="1">
      <c r="A185" s="39"/>
      <c r="B185" s="45"/>
      <c r="C185" s="358" t="s">
        <v>1332</v>
      </c>
      <c r="D185" s="358" t="s">
        <v>1333</v>
      </c>
      <c r="E185" s="18" t="s">
        <v>409</v>
      </c>
      <c r="F185" s="359">
        <v>14.997</v>
      </c>
      <c r="G185" s="39"/>
      <c r="H185" s="45"/>
    </row>
    <row r="186" s="2" customFormat="1" ht="16.8" customHeight="1">
      <c r="A186" s="39"/>
      <c r="B186" s="45"/>
      <c r="C186" s="358" t="s">
        <v>541</v>
      </c>
      <c r="D186" s="358" t="s">
        <v>542</v>
      </c>
      <c r="E186" s="18" t="s">
        <v>409</v>
      </c>
      <c r="F186" s="359">
        <v>13.887000000000001</v>
      </c>
      <c r="G186" s="39"/>
      <c r="H186" s="45"/>
    </row>
    <row r="187" s="2" customFormat="1" ht="16.8" customHeight="1">
      <c r="A187" s="39"/>
      <c r="B187" s="45"/>
      <c r="C187" s="358" t="s">
        <v>1019</v>
      </c>
      <c r="D187" s="358" t="s">
        <v>1365</v>
      </c>
      <c r="E187" s="18" t="s">
        <v>501</v>
      </c>
      <c r="F187" s="359">
        <v>30.550999999999998</v>
      </c>
      <c r="G187" s="39"/>
      <c r="H187" s="45"/>
    </row>
    <row r="188" s="2" customFormat="1" ht="16.8" customHeight="1">
      <c r="A188" s="39"/>
      <c r="B188" s="45"/>
      <c r="C188" s="354" t="s">
        <v>5417</v>
      </c>
      <c r="D188" s="355" t="s">
        <v>5418</v>
      </c>
      <c r="E188" s="356" t="s">
        <v>1</v>
      </c>
      <c r="F188" s="357">
        <v>16.106999999999999</v>
      </c>
      <c r="G188" s="39"/>
      <c r="H188" s="45"/>
    </row>
    <row r="189" s="2" customFormat="1" ht="16.8" customHeight="1">
      <c r="A189" s="39"/>
      <c r="B189" s="45"/>
      <c r="C189" s="358" t="s">
        <v>1</v>
      </c>
      <c r="D189" s="358" t="s">
        <v>5440</v>
      </c>
      <c r="E189" s="18" t="s">
        <v>1</v>
      </c>
      <c r="F189" s="359">
        <v>1.28</v>
      </c>
      <c r="G189" s="39"/>
      <c r="H189" s="45"/>
    </row>
    <row r="190" s="2" customFormat="1" ht="16.8" customHeight="1">
      <c r="A190" s="39"/>
      <c r="B190" s="45"/>
      <c r="C190" s="358" t="s">
        <v>1</v>
      </c>
      <c r="D190" s="358" t="s">
        <v>5441</v>
      </c>
      <c r="E190" s="18" t="s">
        <v>1</v>
      </c>
      <c r="F190" s="359">
        <v>3.1120000000000001</v>
      </c>
      <c r="G190" s="39"/>
      <c r="H190" s="45"/>
    </row>
    <row r="191" s="2" customFormat="1" ht="16.8" customHeight="1">
      <c r="A191" s="39"/>
      <c r="B191" s="45"/>
      <c r="C191" s="358" t="s">
        <v>1</v>
      </c>
      <c r="D191" s="358" t="s">
        <v>5442</v>
      </c>
      <c r="E191" s="18" t="s">
        <v>1</v>
      </c>
      <c r="F191" s="359">
        <v>2.754</v>
      </c>
      <c r="G191" s="39"/>
      <c r="H191" s="45"/>
    </row>
    <row r="192" s="2" customFormat="1" ht="16.8" customHeight="1">
      <c r="A192" s="39"/>
      <c r="B192" s="45"/>
      <c r="C192" s="358" t="s">
        <v>1</v>
      </c>
      <c r="D192" s="358" t="s">
        <v>5443</v>
      </c>
      <c r="E192" s="18" t="s">
        <v>1</v>
      </c>
      <c r="F192" s="359">
        <v>0.93799999999999994</v>
      </c>
      <c r="G192" s="39"/>
      <c r="H192" s="45"/>
    </row>
    <row r="193" s="2" customFormat="1" ht="16.8" customHeight="1">
      <c r="A193" s="39"/>
      <c r="B193" s="45"/>
      <c r="C193" s="358" t="s">
        <v>1</v>
      </c>
      <c r="D193" s="358" t="s">
        <v>5444</v>
      </c>
      <c r="E193" s="18" t="s">
        <v>1</v>
      </c>
      <c r="F193" s="359">
        <v>1.8759999999999999</v>
      </c>
      <c r="G193" s="39"/>
      <c r="H193" s="45"/>
    </row>
    <row r="194" s="2" customFormat="1" ht="16.8" customHeight="1">
      <c r="A194" s="39"/>
      <c r="B194" s="45"/>
      <c r="C194" s="358" t="s">
        <v>1</v>
      </c>
      <c r="D194" s="358" t="s">
        <v>5445</v>
      </c>
      <c r="E194" s="18" t="s">
        <v>1</v>
      </c>
      <c r="F194" s="359">
        <v>1.8720000000000001</v>
      </c>
      <c r="G194" s="39"/>
      <c r="H194" s="45"/>
    </row>
    <row r="195" s="2" customFormat="1" ht="16.8" customHeight="1">
      <c r="A195" s="39"/>
      <c r="B195" s="45"/>
      <c r="C195" s="358" t="s">
        <v>1</v>
      </c>
      <c r="D195" s="358" t="s">
        <v>5446</v>
      </c>
      <c r="E195" s="18" t="s">
        <v>1</v>
      </c>
      <c r="F195" s="359">
        <v>4.2750000000000004</v>
      </c>
      <c r="G195" s="39"/>
      <c r="H195" s="45"/>
    </row>
    <row r="196" s="2" customFormat="1" ht="16.8" customHeight="1">
      <c r="A196" s="39"/>
      <c r="B196" s="45"/>
      <c r="C196" s="358" t="s">
        <v>5417</v>
      </c>
      <c r="D196" s="358" t="s">
        <v>463</v>
      </c>
      <c r="E196" s="18" t="s">
        <v>1</v>
      </c>
      <c r="F196" s="359">
        <v>16.106999999999999</v>
      </c>
      <c r="G196" s="39"/>
      <c r="H196" s="45"/>
    </row>
    <row r="197" s="2" customFormat="1" ht="16.8" customHeight="1">
      <c r="A197" s="39"/>
      <c r="B197" s="45"/>
      <c r="C197" s="360" t="s">
        <v>5544</v>
      </c>
      <c r="D197" s="39"/>
      <c r="E197" s="39"/>
      <c r="F197" s="39"/>
      <c r="G197" s="39"/>
      <c r="H197" s="45"/>
    </row>
    <row r="198" s="2" customFormat="1" ht="16.8" customHeight="1">
      <c r="A198" s="39"/>
      <c r="B198" s="45"/>
      <c r="C198" s="358" t="s">
        <v>913</v>
      </c>
      <c r="D198" s="358" t="s">
        <v>914</v>
      </c>
      <c r="E198" s="18" t="s">
        <v>409</v>
      </c>
      <c r="F198" s="359">
        <v>16.106999999999999</v>
      </c>
      <c r="G198" s="39"/>
      <c r="H198" s="45"/>
    </row>
    <row r="199" s="2" customFormat="1" ht="16.8" customHeight="1">
      <c r="A199" s="39"/>
      <c r="B199" s="45"/>
      <c r="C199" s="358" t="s">
        <v>541</v>
      </c>
      <c r="D199" s="358" t="s">
        <v>542</v>
      </c>
      <c r="E199" s="18" t="s">
        <v>409</v>
      </c>
      <c r="F199" s="359">
        <v>13.887000000000001</v>
      </c>
      <c r="G199" s="39"/>
      <c r="H199" s="45"/>
    </row>
    <row r="200" s="2" customFormat="1" ht="16.8" customHeight="1">
      <c r="A200" s="39"/>
      <c r="B200" s="45"/>
      <c r="C200" s="358" t="s">
        <v>1019</v>
      </c>
      <c r="D200" s="358" t="s">
        <v>1365</v>
      </c>
      <c r="E200" s="18" t="s">
        <v>501</v>
      </c>
      <c r="F200" s="359">
        <v>30.550999999999998</v>
      </c>
      <c r="G200" s="39"/>
      <c r="H200" s="45"/>
    </row>
    <row r="201" s="2" customFormat="1" ht="7.44" customHeight="1">
      <c r="A201" s="39"/>
      <c r="B201" s="195"/>
      <c r="C201" s="196"/>
      <c r="D201" s="196"/>
      <c r="E201" s="196"/>
      <c r="F201" s="196"/>
      <c r="G201" s="196"/>
      <c r="H201" s="45"/>
    </row>
    <row r="202" s="2" customFormat="1">
      <c r="A202" s="39"/>
      <c r="B202" s="39"/>
      <c r="C202" s="39"/>
      <c r="D202" s="39"/>
      <c r="E202" s="39"/>
      <c r="F202" s="39"/>
      <c r="G202" s="39"/>
      <c r="H202" s="39"/>
    </row>
  </sheetData>
  <sheetProtection sheet="1" formatColumns="0" formatRows="0" objects="1" scenarios="1" spinCount="100000" saltValue="aPRnJTNejf3fPX34jrEkZDYYfXMiEEHkxWrJbq/Snauc+0qdSacwl4EjUkk/KgrsfPTIIQzZv1dOnq2N093GEQ==" hashValue="ILn8oLyHX6nkh8hb6PPKGdpJfPK5K56B5nB3OQ777rtNcNm7vr3aKjh6B9MSDjvqmOcT2IHzfdqulK7CycTTA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student</dc:creator>
  <cp:lastModifiedBy>student</cp:lastModifiedBy>
  <dcterms:created xsi:type="dcterms:W3CDTF">2020-08-07T08:20:11Z</dcterms:created>
  <dcterms:modified xsi:type="dcterms:W3CDTF">2020-08-07T08:21:23Z</dcterms:modified>
</cp:coreProperties>
</file>